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PEPFAR\DHAPP\"/>
    </mc:Choice>
  </mc:AlternateContent>
  <bookViews>
    <workbookView xWindow="20376" yWindow="552" windowWidth="29040" windowHeight="15840" tabRatio="666"/>
  </bookViews>
  <sheets>
    <sheet name="Summary &amp; Instructions" sheetId="13" r:id="rId1"/>
    <sheet name="Metadata and Errors Checks" sheetId="2" state="hidden" r:id="rId2"/>
    <sheet name="Work Plan Budget" sheetId="1" r:id="rId3"/>
    <sheet name="DHAPP SOW" sheetId="4" r:id="rId4"/>
    <sheet name="Reference Data" sheetId="10" r:id="rId5"/>
    <sheet name="List Drop Downs" sheetId="6" state="hidden" r:id="rId6"/>
  </sheets>
  <externalReferences>
    <externalReference r:id="rId7"/>
    <externalReference r:id="rId8"/>
    <externalReference r:id="rId9"/>
  </externalReferences>
  <definedNames>
    <definedName name="_xlnm._FilterDatabase" localSheetId="3" hidden="1">'DHAPP SOW'!$G$3:$M$3</definedName>
    <definedName name="A" localSheetId="3">#REF!</definedName>
    <definedName name="A" localSheetId="4">#REF!</definedName>
    <definedName name="A">#REF!</definedName>
    <definedName name="B" localSheetId="3">#REF!</definedName>
    <definedName name="B" localSheetId="4">#REF!</definedName>
    <definedName name="B">#REF!</definedName>
    <definedName name="Benin" localSheetId="3">#REF!</definedName>
    <definedName name="Benin" localSheetId="4">#REF!</definedName>
    <definedName name="Benin">#REF!</definedName>
    <definedName name="BeninMech" localSheetId="3">#REF!</definedName>
    <definedName name="BeninMech" localSheetId="4">#REF!</definedName>
    <definedName name="BeninMech">#REF!</definedName>
    <definedName name="BeninPartner" localSheetId="3">#REF!</definedName>
    <definedName name="BeninPartner" localSheetId="4">#REF!</definedName>
    <definedName name="BeninPartner">#REF!</definedName>
    <definedName name="Burkina" localSheetId="3">#REF!</definedName>
    <definedName name="Burkina" localSheetId="4">#REF!</definedName>
    <definedName name="Burkina">#REF!</definedName>
    <definedName name="Chad" localSheetId="3">#REF!</definedName>
    <definedName name="Chad" localSheetId="4">#REF!</definedName>
    <definedName name="Chad">#REF!</definedName>
    <definedName name="Colombia" localSheetId="3">#REF!</definedName>
    <definedName name="Colombia" localSheetId="4">#REF!</definedName>
    <definedName name="Colombia">#REF!</definedName>
    <definedName name="Comoros" localSheetId="3">#REF!</definedName>
    <definedName name="Comoros" localSheetId="4">#REF!</definedName>
    <definedName name="Comoros">#REF!</definedName>
    <definedName name="Congo" localSheetId="3">#REF!</definedName>
    <definedName name="Congo" localSheetId="4">#REF!</definedName>
    <definedName name="Congo">#REF!</definedName>
    <definedName name="Country" localSheetId="3">#REF!</definedName>
    <definedName name="Country" localSheetId="4">#REF!</definedName>
    <definedName name="Country">#REF!</definedName>
    <definedName name="Country1">[1]Lookup!$A$2:$A$30</definedName>
    <definedName name="Djibouti" localSheetId="3">#REF!</definedName>
    <definedName name="Djibouti" localSheetId="4">#REF!</definedName>
    <definedName name="Djibouti">#REF!</definedName>
    <definedName name="EastTimor" localSheetId="3">#REF!</definedName>
    <definedName name="EastTimor" localSheetId="4">#REF!</definedName>
    <definedName name="EastTimor">#REF!</definedName>
    <definedName name="Estonia" localSheetId="3">#REF!</definedName>
    <definedName name="Estonia" localSheetId="4">#REF!</definedName>
    <definedName name="Estonia">#REF!</definedName>
    <definedName name="FP" localSheetId="3">#REF!</definedName>
    <definedName name="FP" localSheetId="4">#REF!</definedName>
    <definedName name="FP">#REF!</definedName>
    <definedName name="Gambia" localSheetId="3">#REF!</definedName>
    <definedName name="Gambia" localSheetId="4">#REF!</definedName>
    <definedName name="Gambia">#REF!</definedName>
    <definedName name="Guinea" localSheetId="3">#REF!</definedName>
    <definedName name="Guinea" localSheetId="4">#REF!</definedName>
    <definedName name="Guinea">#REF!</definedName>
    <definedName name="GuineaBissau" localSheetId="3">#REF!</definedName>
    <definedName name="GuineaBissau" localSheetId="4">#REF!</definedName>
    <definedName name="GuineaBissau">#REF!</definedName>
    <definedName name="Liberia" localSheetId="3">#REF!</definedName>
    <definedName name="Liberia" localSheetId="4">#REF!</definedName>
    <definedName name="Liberia">#REF!</definedName>
    <definedName name="Madagascar" localSheetId="3">#REF!</definedName>
    <definedName name="Madagascar" localSheetId="4">#REF!</definedName>
    <definedName name="Madagascar">#REF!</definedName>
    <definedName name="Mali" localSheetId="3">#REF!</definedName>
    <definedName name="Mali" localSheetId="4">#REF!</definedName>
    <definedName name="Mali">#REF!</definedName>
    <definedName name="MiPSL" localSheetId="3">#REF!</definedName>
    <definedName name="MiPSL" localSheetId="4">#REF!</definedName>
    <definedName name="MiPSL">#REF!</definedName>
    <definedName name="MIPSLID" localSheetId="3">#REF!</definedName>
    <definedName name="MIPSLID" localSheetId="4">#REF!</definedName>
    <definedName name="MIPSLID">#REF!</definedName>
    <definedName name="MobStat">[2]DATIM!$Y$2:$Y$3</definedName>
    <definedName name="Moldova" localSheetId="3">#REF!</definedName>
    <definedName name="Moldova" localSheetId="4">#REF!</definedName>
    <definedName name="Moldova">#REF!</definedName>
    <definedName name="Niger" localSheetId="3">#REF!</definedName>
    <definedName name="Niger" localSheetId="4">#REF!</definedName>
    <definedName name="Niger">#REF!</definedName>
    <definedName name="Peru" localSheetId="3">#REF!</definedName>
    <definedName name="Peru" localSheetId="4">#REF!</definedName>
    <definedName name="Peru">#REF!</definedName>
    <definedName name="_xlnm.Print_Area" localSheetId="3">'DHAPP SOW'!$A$2:$M$20</definedName>
    <definedName name="Prioritization">[2]DATIM!$W$2:$W$5</definedName>
    <definedName name="Program_Area" localSheetId="3">#REF!</definedName>
    <definedName name="Program_Area" localSheetId="4">#REF!</definedName>
    <definedName name="Program_Area">#REF!</definedName>
    <definedName name="SaoTome" localSheetId="3">#REF!</definedName>
    <definedName name="SaoTome" localSheetId="4">#REF!</definedName>
    <definedName name="SaoTome">#REF!</definedName>
    <definedName name="Selection" localSheetId="3">#REF!</definedName>
    <definedName name="Selection" localSheetId="4">#REF!</definedName>
    <definedName name="Selection">#REF!</definedName>
    <definedName name="Senegal" localSheetId="3">#REF!</definedName>
    <definedName name="Senegal" localSheetId="4">#REF!</definedName>
    <definedName name="Senegal">#REF!</definedName>
    <definedName name="Serbia" localSheetId="3">#REF!</definedName>
    <definedName name="Serbia" localSheetId="4">#REF!</definedName>
    <definedName name="Serbia">#REF!</definedName>
    <definedName name="Service" localSheetId="3">#REF!</definedName>
    <definedName name="Service" localSheetId="4">#REF!</definedName>
    <definedName name="Service">#REF!</definedName>
    <definedName name="SERVICETYPE" localSheetId="3">#REF!</definedName>
    <definedName name="SERVICETYPE" localSheetId="4">#REF!</definedName>
    <definedName name="SERVICETYPE">#REF!</definedName>
    <definedName name="SierraLeone" localSheetId="3">#REF!</definedName>
    <definedName name="SierraLeone" localSheetId="4">#REF!</definedName>
    <definedName name="SierraLeone">#REF!</definedName>
    <definedName name="SITE" localSheetId="3">#REF!</definedName>
    <definedName name="SITE" localSheetId="4">#REF!</definedName>
    <definedName name="SITE">#REF!</definedName>
    <definedName name="SITETYPE" localSheetId="3">#REF!</definedName>
    <definedName name="SITETYPE" localSheetId="4">#REF!</definedName>
    <definedName name="SITETYPE">#REF!</definedName>
    <definedName name="Status">[3]LookUp!$A$1:$A$2</definedName>
    <definedName name="Togo" localSheetId="3">#REF!</definedName>
    <definedName name="Togo" localSheetId="4">#REF!</definedName>
    <definedName name="Togo">#REF!</definedName>
    <definedName name="TypeSite">[3]LookUp!$C$1:$C$2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1" l="1"/>
  <c r="J5" i="4" s="1"/>
  <c r="D32" i="1"/>
  <c r="J4" i="4" s="1"/>
  <c r="J21" i="4"/>
  <c r="J12" i="4"/>
  <c r="J11" i="4"/>
  <c r="J10" i="4"/>
  <c r="J9" i="4"/>
  <c r="J8" i="4"/>
  <c r="J7" i="4"/>
  <c r="J22" i="4"/>
  <c r="J23" i="4"/>
  <c r="J20" i="4"/>
  <c r="J19" i="4"/>
  <c r="J18" i="4"/>
  <c r="J17" i="4"/>
  <c r="J16" i="4"/>
  <c r="J15" i="4"/>
  <c r="J14" i="4"/>
  <c r="J13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E23" i="4"/>
  <c r="D23" i="4"/>
  <c r="E22" i="4"/>
  <c r="D22" i="4"/>
  <c r="E21" i="4"/>
  <c r="D21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X13" i="1" l="1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6" i="13" l="1"/>
  <c r="F5" i="13"/>
  <c r="F4" i="13"/>
  <c r="F3" i="13"/>
  <c r="F2" i="13"/>
  <c r="C6" i="13"/>
  <c r="C5" i="13"/>
  <c r="C4" i="13"/>
  <c r="C3" i="13"/>
  <c r="C2" i="13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6" i="4"/>
  <c r="B5" i="4"/>
  <c r="B4" i="4"/>
  <c r="E4" i="4"/>
  <c r="D4" i="4"/>
  <c r="B7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D1389" i="10"/>
  <c r="D1388" i="10"/>
  <c r="D1387" i="10"/>
  <c r="D1386" i="10"/>
  <c r="D1385" i="10"/>
  <c r="D1384" i="10"/>
  <c r="D1383" i="10"/>
  <c r="D1382" i="10"/>
  <c r="D1381" i="10"/>
  <c r="D1380" i="10"/>
  <c r="D1379" i="10"/>
  <c r="D1377" i="10"/>
  <c r="D1376" i="10"/>
  <c r="D1375" i="10"/>
  <c r="D1374" i="10"/>
  <c r="D1373" i="10"/>
  <c r="D1372" i="10"/>
  <c r="D1371" i="10"/>
  <c r="D1370" i="10"/>
  <c r="D1369" i="10"/>
  <c r="D1368" i="10"/>
  <c r="D1367" i="10"/>
  <c r="D1366" i="10"/>
  <c r="D1365" i="10"/>
  <c r="D1364" i="10"/>
  <c r="D1363" i="10"/>
  <c r="D1362" i="10"/>
  <c r="D1361" i="10"/>
  <c r="D1360" i="10"/>
  <c r="D1359" i="10"/>
  <c r="D1358" i="10"/>
  <c r="D1357" i="10"/>
  <c r="D1356" i="10"/>
  <c r="D1355" i="10"/>
  <c r="D1354" i="10"/>
  <c r="D1353" i="10"/>
  <c r="D1352" i="10"/>
  <c r="D1351" i="10"/>
  <c r="D1349" i="10"/>
  <c r="D1348" i="10"/>
  <c r="D1347" i="10"/>
  <c r="D1346" i="10"/>
  <c r="D1345" i="10"/>
  <c r="D1344" i="10"/>
  <c r="D1343" i="10"/>
  <c r="D1342" i="10"/>
  <c r="D1341" i="10"/>
  <c r="D1340" i="10"/>
  <c r="D1339" i="10"/>
  <c r="D1338" i="10"/>
  <c r="D1337" i="10"/>
  <c r="D1336" i="10"/>
  <c r="D1335" i="10"/>
  <c r="D1334" i="10"/>
  <c r="D1333" i="10"/>
  <c r="D1332" i="10"/>
  <c r="D1331" i="10"/>
  <c r="D1330" i="10"/>
  <c r="D1329" i="10"/>
  <c r="D1328" i="10"/>
  <c r="D1327" i="10"/>
  <c r="D1326" i="10"/>
  <c r="D1325" i="10"/>
  <c r="D1324" i="10"/>
  <c r="D1323" i="10"/>
  <c r="D1322" i="10"/>
  <c r="D1321" i="10"/>
  <c r="D1320" i="10"/>
  <c r="D1319" i="10"/>
  <c r="D1318" i="10"/>
  <c r="D1317" i="10"/>
  <c r="D1316" i="10"/>
  <c r="D1315" i="10"/>
  <c r="D1314" i="10"/>
  <c r="D1313" i="10"/>
  <c r="D1312" i="10"/>
  <c r="D1311" i="10"/>
  <c r="D1310" i="10"/>
  <c r="D1309" i="10"/>
  <c r="D1308" i="10"/>
  <c r="D1307" i="10"/>
  <c r="D1306" i="10"/>
  <c r="D1305" i="10"/>
  <c r="D1304" i="10"/>
  <c r="D1303" i="10"/>
  <c r="D1302" i="10"/>
  <c r="D1301" i="10"/>
  <c r="D1300" i="10"/>
  <c r="D1299" i="10"/>
  <c r="D1298" i="10"/>
  <c r="D1297" i="10"/>
  <c r="D1296" i="10"/>
  <c r="D1295" i="10"/>
  <c r="D1294" i="10"/>
  <c r="D1293" i="10"/>
  <c r="D1292" i="10"/>
  <c r="D1291" i="10"/>
  <c r="D1290" i="10"/>
  <c r="D1289" i="10"/>
  <c r="D1288" i="10"/>
  <c r="D1287" i="10"/>
  <c r="D1286" i="10"/>
  <c r="D1285" i="10"/>
  <c r="D1284" i="10"/>
  <c r="D1283" i="10"/>
  <c r="D1282" i="10"/>
  <c r="D1281" i="10"/>
  <c r="D1280" i="10"/>
  <c r="D1279" i="10"/>
  <c r="D1278" i="10"/>
  <c r="D1277" i="10"/>
  <c r="D1276" i="10"/>
  <c r="D1275" i="10"/>
  <c r="D1274" i="10"/>
  <c r="D1273" i="10"/>
  <c r="D1272" i="10"/>
  <c r="D1271" i="10"/>
  <c r="D1270" i="10"/>
  <c r="D1269" i="10"/>
  <c r="D1268" i="10"/>
  <c r="D1267" i="10"/>
  <c r="D1265" i="10"/>
  <c r="D1264" i="10"/>
  <c r="D1263" i="10"/>
  <c r="D1262" i="10"/>
  <c r="D1261" i="10"/>
  <c r="D1260" i="10"/>
  <c r="D1259" i="10"/>
  <c r="D1258" i="10"/>
  <c r="D1257" i="10"/>
  <c r="D1256" i="10"/>
  <c r="D1255" i="10"/>
  <c r="D1254" i="10"/>
  <c r="D1253" i="10"/>
  <c r="D1252" i="10"/>
  <c r="D1251" i="10"/>
  <c r="D1250" i="10"/>
  <c r="D1249" i="10"/>
  <c r="D1248" i="10"/>
  <c r="D1247" i="10"/>
  <c r="D1246" i="10"/>
  <c r="D1245" i="10"/>
  <c r="D1244" i="10"/>
  <c r="D1243" i="10"/>
  <c r="D1242" i="10"/>
  <c r="D1241" i="10"/>
  <c r="D1240" i="10"/>
  <c r="D1239" i="10"/>
  <c r="D1237" i="10"/>
  <c r="D1236" i="10"/>
  <c r="D1235" i="10"/>
  <c r="D1234" i="10"/>
  <c r="D1233" i="10"/>
  <c r="D1232" i="10"/>
  <c r="D1231" i="10"/>
  <c r="D1230" i="10"/>
  <c r="D1229" i="10"/>
  <c r="D1228" i="10"/>
  <c r="D1227" i="10"/>
  <c r="D1226" i="10"/>
  <c r="D1225" i="10"/>
  <c r="D1224" i="10"/>
  <c r="D1223" i="10"/>
  <c r="D1222" i="10"/>
  <c r="D1221" i="10"/>
  <c r="D1220" i="10"/>
  <c r="D1219" i="10"/>
  <c r="D1218" i="10"/>
  <c r="D1217" i="10"/>
  <c r="D1216" i="10"/>
  <c r="D1215" i="10"/>
  <c r="D1214" i="10"/>
  <c r="D1213" i="10"/>
  <c r="D1212" i="10"/>
  <c r="D1211" i="10"/>
  <c r="D1210" i="10"/>
  <c r="D1209" i="10"/>
  <c r="D1208" i="10"/>
  <c r="D1207" i="10"/>
  <c r="D1206" i="10"/>
  <c r="D1205" i="10"/>
  <c r="D1204" i="10"/>
  <c r="D1203" i="10"/>
  <c r="D1202" i="10"/>
  <c r="D1201" i="10"/>
  <c r="D1200" i="10"/>
  <c r="D1199" i="10"/>
  <c r="D1198" i="10"/>
  <c r="D1197" i="10"/>
  <c r="D1196" i="10"/>
  <c r="D1195" i="10"/>
  <c r="D1194" i="10"/>
  <c r="D1193" i="10"/>
  <c r="D1192" i="10"/>
  <c r="D1191" i="10"/>
  <c r="D1190" i="10"/>
  <c r="D1189" i="10"/>
  <c r="D1188" i="10"/>
  <c r="D1187" i="10"/>
  <c r="D1186" i="10"/>
  <c r="D1185" i="10"/>
  <c r="D1184" i="10"/>
  <c r="D1183" i="10"/>
  <c r="D1182" i="10"/>
  <c r="D1181" i="10"/>
  <c r="D1180" i="10"/>
  <c r="D1179" i="10"/>
  <c r="D1178" i="10"/>
  <c r="D1177" i="10"/>
  <c r="D1176" i="10"/>
  <c r="D1175" i="10"/>
  <c r="D1174" i="10"/>
  <c r="D1173" i="10"/>
  <c r="D1172" i="10"/>
  <c r="D1171" i="10"/>
  <c r="D1170" i="10"/>
  <c r="D1169" i="10"/>
  <c r="D1168" i="10"/>
  <c r="D1167" i="10"/>
  <c r="D1165" i="10"/>
  <c r="D1164" i="10"/>
  <c r="D1163" i="10"/>
  <c r="D1162" i="10"/>
  <c r="D1161" i="10"/>
  <c r="D1160" i="10"/>
  <c r="D1159" i="10"/>
  <c r="D1157" i="10"/>
  <c r="D1156" i="10"/>
  <c r="D1155" i="10"/>
  <c r="D1154" i="10"/>
  <c r="D1153" i="10"/>
  <c r="D1151" i="10"/>
  <c r="D1150" i="10"/>
  <c r="D1149" i="10"/>
  <c r="D1148" i="10"/>
  <c r="D1147" i="10"/>
  <c r="D1146" i="10"/>
  <c r="D1145" i="10"/>
  <c r="D1143" i="10"/>
  <c r="D1142" i="10"/>
  <c r="D1141" i="10"/>
  <c r="D1140" i="10"/>
  <c r="D1139" i="10"/>
  <c r="D1138" i="10"/>
  <c r="D1137" i="10"/>
  <c r="D1136" i="10"/>
  <c r="D1135" i="10"/>
  <c r="D1134" i="10"/>
  <c r="D1133" i="10"/>
  <c r="D1132" i="10"/>
  <c r="D1131" i="10"/>
  <c r="D1130" i="10"/>
  <c r="D1129" i="10"/>
  <c r="D1128" i="10"/>
  <c r="D1127" i="10"/>
  <c r="D1126" i="10"/>
  <c r="D1125" i="10"/>
  <c r="D1123" i="10"/>
  <c r="D1122" i="10"/>
  <c r="D1121" i="10"/>
  <c r="D1120" i="10"/>
  <c r="D1119" i="10"/>
  <c r="D1118" i="10"/>
  <c r="D1117" i="10"/>
  <c r="D1116" i="10"/>
  <c r="D1115" i="10"/>
  <c r="D1114" i="10"/>
  <c r="D1113" i="10"/>
  <c r="D1112" i="10"/>
  <c r="D1111" i="10"/>
  <c r="D1110" i="10"/>
  <c r="D1109" i="10"/>
  <c r="D1108" i="10"/>
  <c r="D1107" i="10"/>
  <c r="D1106" i="10"/>
  <c r="D1105" i="10"/>
  <c r="D1104" i="10"/>
  <c r="D1103" i="10"/>
  <c r="D1102" i="10"/>
  <c r="D1101" i="10"/>
  <c r="D1100" i="10"/>
  <c r="D1099" i="10"/>
  <c r="D1098" i="10"/>
  <c r="D1097" i="10"/>
  <c r="D1096" i="10"/>
  <c r="D1095" i="10"/>
  <c r="D1094" i="10"/>
  <c r="D1093" i="10"/>
  <c r="D1092" i="10"/>
  <c r="D1091" i="10"/>
  <c r="D1090" i="10"/>
  <c r="D1089" i="10"/>
  <c r="D1088" i="10"/>
  <c r="D1087" i="10"/>
  <c r="D1086" i="10"/>
  <c r="D1085" i="10"/>
  <c r="D1084" i="10"/>
  <c r="D1083" i="10"/>
  <c r="D1082" i="10"/>
  <c r="D1081" i="10"/>
  <c r="D1080" i="10"/>
  <c r="D1079" i="10"/>
  <c r="D1078" i="10"/>
  <c r="D1077" i="10"/>
  <c r="D1076" i="10"/>
  <c r="D1075" i="10"/>
  <c r="D1074" i="10"/>
  <c r="D1073" i="10"/>
  <c r="D1072" i="10"/>
  <c r="D1071" i="10"/>
  <c r="D1070" i="10"/>
  <c r="D1068" i="10"/>
  <c r="D1067" i="10"/>
  <c r="D1066" i="10"/>
  <c r="D1065" i="10"/>
  <c r="D1064" i="10"/>
  <c r="D1063" i="10"/>
  <c r="D1062" i="10"/>
  <c r="D1061" i="10"/>
  <c r="D1060" i="10"/>
  <c r="D1059" i="10"/>
  <c r="D1058" i="10"/>
  <c r="D1057" i="10"/>
  <c r="D1056" i="10"/>
  <c r="D1055" i="10"/>
  <c r="D1054" i="10"/>
  <c r="D1053" i="10"/>
  <c r="D1052" i="10"/>
  <c r="D1051" i="10"/>
  <c r="D1050" i="10"/>
  <c r="D1049" i="10"/>
  <c r="D1048" i="10"/>
  <c r="D1047" i="10"/>
  <c r="D1046" i="10"/>
  <c r="D1045" i="10"/>
  <c r="D1044" i="10"/>
  <c r="D1043" i="10"/>
  <c r="D1042" i="10"/>
  <c r="D1040" i="10"/>
  <c r="D1039" i="10"/>
  <c r="D1038" i="10"/>
  <c r="D1037" i="10"/>
  <c r="D1036" i="10"/>
  <c r="D1035" i="10"/>
  <c r="D1034" i="10"/>
  <c r="D1033" i="10"/>
  <c r="D1032" i="10"/>
  <c r="D1031" i="10"/>
  <c r="D1030" i="10"/>
  <c r="D1029" i="10"/>
  <c r="D1028" i="10"/>
  <c r="D1027" i="10"/>
  <c r="D1026" i="10"/>
  <c r="D1025" i="10"/>
  <c r="D1024" i="10"/>
  <c r="D1023" i="10"/>
  <c r="D1022" i="10"/>
  <c r="D1021" i="10"/>
  <c r="D1020" i="10"/>
  <c r="D1018" i="10"/>
  <c r="D1017" i="10"/>
  <c r="D1016" i="10"/>
  <c r="D1015" i="10"/>
  <c r="D1014" i="10"/>
  <c r="D1013" i="10"/>
  <c r="D1012" i="10"/>
  <c r="D1011" i="10"/>
  <c r="D1010" i="10"/>
  <c r="D1009" i="10"/>
  <c r="D1008" i="10"/>
  <c r="D1007" i="10"/>
  <c r="D1004" i="10"/>
  <c r="D1003" i="10"/>
  <c r="D1002" i="10"/>
  <c r="D1001" i="10"/>
  <c r="D1000" i="10"/>
  <c r="D999" i="10"/>
  <c r="D998" i="10"/>
  <c r="D997" i="10"/>
  <c r="D996" i="10"/>
  <c r="D995" i="10"/>
  <c r="D994" i="10"/>
  <c r="D993" i="10"/>
  <c r="D992" i="10"/>
  <c r="D991" i="10"/>
  <c r="D990" i="10"/>
  <c r="D989" i="10"/>
  <c r="D988" i="10"/>
  <c r="D987" i="10"/>
  <c r="D986" i="10"/>
  <c r="D985" i="10"/>
  <c r="D984" i="10"/>
  <c r="D983" i="10"/>
  <c r="D982" i="10"/>
  <c r="D981" i="10"/>
  <c r="D980" i="10"/>
  <c r="D979" i="10"/>
  <c r="D978" i="10"/>
  <c r="D977" i="10"/>
  <c r="D976" i="10"/>
  <c r="D975" i="10"/>
  <c r="D974" i="10"/>
  <c r="D973" i="10"/>
  <c r="D972" i="10"/>
  <c r="D971" i="10"/>
  <c r="D970" i="10"/>
  <c r="D969" i="10"/>
  <c r="D968" i="10"/>
  <c r="D967" i="10"/>
  <c r="D966" i="10"/>
  <c r="D965" i="10"/>
  <c r="D964" i="10"/>
  <c r="D963" i="10"/>
  <c r="D962" i="10"/>
  <c r="D961" i="10"/>
  <c r="D960" i="10"/>
  <c r="D959" i="10"/>
  <c r="D958" i="10"/>
  <c r="D957" i="10"/>
  <c r="D956" i="10"/>
  <c r="D955" i="10"/>
  <c r="D954" i="10"/>
  <c r="D953" i="10"/>
  <c r="D952" i="10"/>
  <c r="D951" i="10"/>
  <c r="D950" i="10"/>
  <c r="D949" i="10"/>
  <c r="D948" i="10"/>
  <c r="D947" i="10"/>
  <c r="D946" i="10"/>
  <c r="D945" i="10"/>
  <c r="D944" i="10"/>
  <c r="D943" i="10"/>
  <c r="D942" i="10"/>
  <c r="D941" i="10"/>
  <c r="D940" i="10"/>
  <c r="D939" i="10"/>
  <c r="D938" i="10"/>
  <c r="D937" i="10"/>
  <c r="D936" i="10"/>
  <c r="D935" i="10"/>
  <c r="D934" i="10"/>
  <c r="D933" i="10"/>
  <c r="D932" i="10"/>
  <c r="D931" i="10"/>
  <c r="D930" i="10"/>
  <c r="D929" i="10"/>
  <c r="D928" i="10"/>
  <c r="D927" i="10"/>
  <c r="D926" i="10"/>
  <c r="D925" i="10"/>
  <c r="D924" i="10"/>
  <c r="D923" i="10"/>
  <c r="D922" i="10"/>
  <c r="D921" i="10"/>
  <c r="D920" i="10"/>
  <c r="D919" i="10"/>
  <c r="D918" i="10"/>
  <c r="D917" i="10"/>
  <c r="D916" i="10"/>
  <c r="D915" i="10"/>
  <c r="D914" i="10"/>
  <c r="D913" i="10"/>
  <c r="D911" i="10"/>
  <c r="D910" i="10"/>
  <c r="D909" i="10"/>
  <c r="D908" i="10"/>
  <c r="D907" i="10"/>
  <c r="D906" i="10"/>
  <c r="D905" i="10"/>
  <c r="D904" i="10"/>
  <c r="D903" i="10"/>
  <c r="D902" i="10"/>
  <c r="D901" i="10"/>
  <c r="D900" i="10"/>
  <c r="D899" i="10"/>
  <c r="D898" i="10"/>
  <c r="D897" i="10"/>
  <c r="D896" i="10"/>
  <c r="D895" i="10"/>
  <c r="D894" i="10"/>
  <c r="D893" i="10"/>
  <c r="D892" i="10"/>
  <c r="D891" i="10"/>
  <c r="D890" i="10"/>
  <c r="D889" i="10"/>
  <c r="D888" i="10"/>
  <c r="D887" i="10"/>
  <c r="D886" i="10"/>
  <c r="D885" i="10"/>
  <c r="D884" i="10"/>
  <c r="D883" i="10"/>
  <c r="D882" i="10"/>
  <c r="D881" i="10"/>
  <c r="D880" i="10"/>
  <c r="D879" i="10"/>
  <c r="D878" i="10"/>
  <c r="D877" i="10"/>
  <c r="D876" i="10"/>
  <c r="D875" i="10"/>
  <c r="D874" i="10"/>
  <c r="D873" i="10"/>
  <c r="D872" i="10"/>
  <c r="D871" i="10"/>
  <c r="D870" i="10"/>
  <c r="D869" i="10"/>
  <c r="D868" i="10"/>
  <c r="D867" i="10"/>
  <c r="D866" i="10"/>
  <c r="D865" i="10"/>
  <c r="D864" i="10"/>
  <c r="D863" i="10"/>
  <c r="D862" i="10"/>
  <c r="D861" i="10"/>
  <c r="D860" i="10"/>
  <c r="D859" i="10"/>
  <c r="D858" i="10"/>
  <c r="D857" i="10"/>
  <c r="D856" i="10"/>
  <c r="D855" i="10"/>
  <c r="D854" i="10"/>
  <c r="D853" i="10"/>
  <c r="D852" i="10"/>
  <c r="D851" i="10"/>
  <c r="D850" i="10"/>
  <c r="D849" i="10"/>
  <c r="D848" i="10"/>
  <c r="D847" i="10"/>
  <c r="D846" i="10"/>
  <c r="D845" i="10"/>
  <c r="D844" i="10"/>
  <c r="D843" i="10"/>
  <c r="D842" i="10"/>
  <c r="D841" i="10"/>
  <c r="D840" i="10"/>
  <c r="D839" i="10"/>
  <c r="D838" i="10"/>
  <c r="D836" i="10"/>
  <c r="D835" i="10"/>
  <c r="D834" i="10"/>
  <c r="D833" i="10"/>
  <c r="D832" i="10"/>
  <c r="D831" i="10"/>
  <c r="D830" i="10"/>
  <c r="D829" i="10"/>
  <c r="D828" i="10"/>
  <c r="D827" i="10"/>
  <c r="D826" i="10"/>
  <c r="D825" i="10"/>
  <c r="D824" i="10"/>
  <c r="D823" i="10"/>
  <c r="D822" i="10"/>
  <c r="D821" i="10"/>
  <c r="D820" i="10"/>
  <c r="D819" i="10"/>
  <c r="D818" i="10"/>
  <c r="D817" i="10"/>
  <c r="D816" i="10"/>
  <c r="D815" i="10"/>
  <c r="D814" i="10"/>
  <c r="D813" i="10"/>
  <c r="D812" i="10"/>
  <c r="D811" i="10"/>
  <c r="D810" i="10"/>
  <c r="D809" i="10"/>
  <c r="D808" i="10"/>
  <c r="D807" i="10"/>
  <c r="D806" i="10"/>
  <c r="D805" i="10"/>
  <c r="D804" i="10"/>
  <c r="D803" i="10"/>
  <c r="D802" i="10"/>
  <c r="D801" i="10"/>
  <c r="D800" i="10"/>
  <c r="D799" i="10"/>
  <c r="D798" i="10"/>
  <c r="D797" i="10"/>
  <c r="D796" i="10"/>
  <c r="D795" i="10"/>
  <c r="D794" i="10"/>
  <c r="D793" i="10"/>
  <c r="D792" i="10"/>
  <c r="D791" i="10"/>
  <c r="D790" i="10"/>
  <c r="D789" i="10"/>
  <c r="D788" i="10"/>
  <c r="D787" i="10"/>
  <c r="D786" i="10"/>
  <c r="D785" i="10"/>
  <c r="D784" i="10"/>
  <c r="D783" i="10"/>
  <c r="D782" i="10"/>
  <c r="D781" i="10"/>
  <c r="D780" i="10"/>
  <c r="D779" i="10"/>
  <c r="D778" i="10"/>
  <c r="D777" i="10"/>
  <c r="D776" i="10"/>
  <c r="D775" i="10"/>
  <c r="D774" i="10"/>
  <c r="D773" i="10"/>
  <c r="D772" i="10"/>
  <c r="D771" i="10"/>
  <c r="D770" i="10"/>
  <c r="D769" i="10"/>
  <c r="D768" i="10"/>
  <c r="D767" i="10"/>
  <c r="D766" i="10"/>
  <c r="D765" i="10"/>
  <c r="D764" i="10"/>
  <c r="D763" i="10"/>
  <c r="D762" i="10"/>
  <c r="D761" i="10"/>
  <c r="D760" i="10"/>
  <c r="D759" i="10"/>
  <c r="D758" i="10"/>
  <c r="D757" i="10"/>
  <c r="D756" i="10"/>
  <c r="D755" i="10"/>
  <c r="D754" i="10"/>
  <c r="D753" i="10"/>
  <c r="D752" i="10"/>
  <c r="D751" i="10"/>
  <c r="D750" i="10"/>
  <c r="D749" i="10"/>
  <c r="D748" i="10"/>
  <c r="D747" i="10"/>
  <c r="D746" i="10"/>
  <c r="D745" i="10"/>
  <c r="D744" i="10"/>
  <c r="D743" i="10"/>
  <c r="D742" i="10"/>
  <c r="D741" i="10"/>
  <c r="D740" i="10"/>
  <c r="D739" i="10"/>
  <c r="D738" i="10"/>
  <c r="D737" i="10"/>
  <c r="D736" i="10"/>
  <c r="D735" i="10"/>
  <c r="D734" i="10"/>
  <c r="D733" i="10"/>
  <c r="D732" i="10"/>
  <c r="D731" i="10"/>
  <c r="D730" i="10"/>
  <c r="D729" i="10"/>
  <c r="D728" i="10"/>
  <c r="D727" i="10"/>
  <c r="D726" i="10"/>
  <c r="D725" i="10"/>
  <c r="D724" i="10"/>
  <c r="D723" i="10"/>
  <c r="D722" i="10"/>
  <c r="D721" i="10"/>
  <c r="D720" i="10"/>
  <c r="D719" i="10"/>
  <c r="D718" i="10"/>
  <c r="D717" i="10"/>
  <c r="D716" i="10"/>
  <c r="D715" i="10"/>
  <c r="D714" i="10"/>
  <c r="D713" i="10"/>
  <c r="D712" i="10"/>
  <c r="D711" i="10"/>
  <c r="D710" i="10"/>
  <c r="D709" i="10"/>
  <c r="D708" i="10"/>
  <c r="D707" i="10"/>
  <c r="D706" i="10"/>
  <c r="D705" i="10"/>
  <c r="D704" i="10"/>
  <c r="D703" i="10"/>
  <c r="D702" i="10"/>
  <c r="D701" i="10"/>
  <c r="D700" i="10"/>
  <c r="D699" i="10"/>
  <c r="D698" i="10"/>
  <c r="D697" i="10"/>
  <c r="D696" i="10"/>
  <c r="D695" i="10"/>
  <c r="D694" i="10"/>
  <c r="D693" i="10"/>
  <c r="D692" i="10"/>
  <c r="D691" i="10"/>
  <c r="D690" i="10"/>
  <c r="D689" i="10"/>
  <c r="D688" i="10"/>
  <c r="D687" i="10"/>
  <c r="D686" i="10"/>
  <c r="D685" i="10"/>
  <c r="D684" i="10"/>
  <c r="D683" i="10"/>
  <c r="D682" i="10"/>
  <c r="D681" i="10"/>
  <c r="D680" i="10"/>
  <c r="D679" i="10"/>
  <c r="D678" i="10"/>
  <c r="D677" i="10"/>
  <c r="D676" i="10"/>
  <c r="D675" i="10"/>
  <c r="D674" i="10"/>
  <c r="D673" i="10"/>
  <c r="D672" i="10"/>
  <c r="D671" i="10"/>
  <c r="D670" i="10"/>
  <c r="D669" i="10"/>
  <c r="D668" i="10"/>
  <c r="D667" i="10"/>
  <c r="D666" i="10"/>
  <c r="D665" i="10"/>
  <c r="D664" i="10"/>
  <c r="D663" i="10"/>
  <c r="D662" i="10"/>
  <c r="D661" i="10"/>
  <c r="D660" i="10"/>
  <c r="D659" i="10"/>
  <c r="D658" i="10"/>
  <c r="D657" i="10"/>
  <c r="D656" i="10"/>
  <c r="D655" i="10"/>
  <c r="D654" i="10"/>
  <c r="D653" i="10"/>
  <c r="D652" i="10"/>
  <c r="D651" i="10"/>
  <c r="D650" i="10"/>
  <c r="D649" i="10"/>
  <c r="D648" i="10"/>
  <c r="D647" i="10"/>
  <c r="D646" i="10"/>
  <c r="D645" i="10"/>
  <c r="D644" i="10"/>
  <c r="D643" i="10"/>
  <c r="D642" i="10"/>
  <c r="D641" i="10"/>
  <c r="D640" i="10"/>
  <c r="D639" i="10"/>
  <c r="D638" i="10"/>
  <c r="D637" i="10"/>
  <c r="D636" i="10"/>
  <c r="D635" i="10"/>
  <c r="D634" i="10"/>
  <c r="D633" i="10"/>
  <c r="D632" i="10"/>
  <c r="D631" i="10"/>
  <c r="D630" i="10"/>
  <c r="D629" i="10"/>
  <c r="D628" i="10"/>
  <c r="D627" i="10"/>
  <c r="D626" i="10"/>
  <c r="D625" i="10"/>
  <c r="D624" i="10"/>
  <c r="D623" i="10"/>
  <c r="D622" i="10"/>
  <c r="D621" i="10"/>
  <c r="D620" i="10"/>
  <c r="D619" i="10"/>
  <c r="D618" i="10"/>
  <c r="D617" i="10"/>
  <c r="D616" i="10"/>
  <c r="D615" i="10"/>
  <c r="D614" i="10"/>
  <c r="D613" i="10"/>
  <c r="D612" i="10"/>
  <c r="D611" i="10"/>
  <c r="D610" i="10"/>
  <c r="D609" i="10"/>
  <c r="D608" i="10"/>
  <c r="D607" i="10"/>
  <c r="D606" i="10"/>
  <c r="D605" i="10"/>
  <c r="D604" i="10"/>
  <c r="D603" i="10"/>
  <c r="D602" i="10"/>
  <c r="D601" i="10"/>
  <c r="D600" i="10"/>
  <c r="D599" i="10"/>
  <c r="D598" i="10"/>
  <c r="D597" i="10"/>
  <c r="D596" i="10"/>
  <c r="D595" i="10"/>
  <c r="D594" i="10"/>
  <c r="D593" i="10"/>
  <c r="D592" i="10"/>
  <c r="D591" i="10"/>
  <c r="D590" i="10"/>
  <c r="D589" i="10"/>
  <c r="D588" i="10"/>
  <c r="D587" i="10"/>
  <c r="D586" i="10"/>
  <c r="D585" i="10"/>
  <c r="D584" i="10"/>
  <c r="D583" i="10"/>
  <c r="D582" i="10"/>
  <c r="D581" i="10"/>
  <c r="D580" i="10"/>
  <c r="D579" i="10"/>
  <c r="D578" i="10"/>
  <c r="D577" i="10"/>
  <c r="D576" i="10"/>
  <c r="D575" i="10"/>
  <c r="D574" i="10"/>
  <c r="D573" i="10"/>
  <c r="D572" i="10"/>
  <c r="D571" i="10"/>
  <c r="D570" i="10"/>
  <c r="D569" i="10"/>
  <c r="D568" i="10"/>
  <c r="D567" i="10"/>
  <c r="D566" i="10"/>
  <c r="D565" i="10"/>
  <c r="D564" i="10"/>
  <c r="D563" i="10"/>
  <c r="D562" i="10"/>
  <c r="D561" i="10"/>
  <c r="D560" i="10"/>
  <c r="D559" i="10"/>
  <c r="D558" i="10"/>
  <c r="D557" i="10"/>
  <c r="D556" i="10"/>
  <c r="D555" i="10"/>
  <c r="D554" i="10"/>
  <c r="D553" i="10"/>
  <c r="D552" i="10"/>
  <c r="D551" i="10"/>
  <c r="D550" i="10"/>
  <c r="D549" i="10"/>
  <c r="D548" i="10"/>
  <c r="D547" i="10"/>
  <c r="D546" i="10"/>
  <c r="D545" i="10"/>
  <c r="D544" i="10"/>
  <c r="D543" i="10"/>
  <c r="D542" i="10"/>
  <c r="D541" i="10"/>
  <c r="D540" i="10"/>
  <c r="D539" i="10"/>
  <c r="D538" i="10"/>
  <c r="D537" i="10"/>
  <c r="D536" i="10"/>
  <c r="D535" i="10"/>
  <c r="D534" i="10"/>
  <c r="D533" i="10"/>
  <c r="D532" i="10"/>
  <c r="D531" i="10"/>
  <c r="D530" i="10"/>
  <c r="D529" i="10"/>
  <c r="D528" i="10"/>
  <c r="D527" i="10"/>
  <c r="D526" i="10"/>
  <c r="D525" i="10"/>
  <c r="D524" i="10"/>
  <c r="D523" i="10"/>
  <c r="D522" i="10"/>
  <c r="D520" i="10"/>
  <c r="D519" i="10"/>
  <c r="D517" i="10"/>
  <c r="D516" i="10"/>
  <c r="D515" i="10"/>
  <c r="D514" i="10"/>
  <c r="D513" i="10"/>
  <c r="D512" i="10"/>
  <c r="D511" i="10"/>
  <c r="D510" i="10"/>
  <c r="D509" i="10"/>
  <c r="D508" i="10"/>
  <c r="D507" i="10"/>
  <c r="D506" i="10"/>
  <c r="D505" i="10"/>
  <c r="D504" i="10"/>
  <c r="D503" i="10"/>
  <c r="D502" i="10"/>
  <c r="D501" i="10"/>
  <c r="D500" i="10"/>
  <c r="D499" i="10"/>
  <c r="D498" i="10"/>
  <c r="D497" i="10"/>
  <c r="D496" i="10"/>
  <c r="D495" i="10"/>
  <c r="D494" i="10"/>
  <c r="D493" i="10"/>
  <c r="D492" i="10"/>
  <c r="D491" i="10"/>
  <c r="D490" i="10"/>
  <c r="D489" i="10"/>
  <c r="D488" i="10"/>
  <c r="D487" i="10"/>
  <c r="D486" i="10"/>
  <c r="D485" i="10"/>
  <c r="D484" i="10"/>
  <c r="D483" i="10"/>
  <c r="D482" i="10"/>
  <c r="D481" i="10"/>
  <c r="D480" i="10"/>
  <c r="D479" i="10"/>
  <c r="D478" i="10"/>
  <c r="D477" i="10"/>
  <c r="D476" i="10"/>
  <c r="D475" i="10"/>
  <c r="D474" i="10"/>
  <c r="D473" i="10"/>
  <c r="D472" i="10"/>
  <c r="D471" i="10"/>
  <c r="D470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6" i="10"/>
  <c r="D415" i="10"/>
  <c r="D413" i="10"/>
  <c r="D412" i="10"/>
  <c r="D411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237" i="10"/>
  <c r="D236" i="10"/>
  <c r="D235" i="10"/>
  <c r="D234" i="10"/>
  <c r="D233" i="10"/>
  <c r="D232" i="10"/>
  <c r="D231" i="10"/>
  <c r="D230" i="10"/>
  <c r="D229" i="10"/>
  <c r="D228" i="10"/>
  <c r="D227" i="10"/>
  <c r="D226" i="10"/>
  <c r="D225" i="10"/>
  <c r="D224" i="10"/>
  <c r="D223" i="10"/>
  <c r="D222" i="10"/>
  <c r="D221" i="10"/>
  <c r="D220" i="10"/>
  <c r="D219" i="10"/>
  <c r="D218" i="10"/>
  <c r="D217" i="10"/>
  <c r="D216" i="10"/>
  <c r="D215" i="10"/>
  <c r="D214" i="10"/>
  <c r="D213" i="10"/>
  <c r="D212" i="10"/>
  <c r="D211" i="10"/>
  <c r="D210" i="10"/>
  <c r="D209" i="10"/>
  <c r="D208" i="10"/>
  <c r="D207" i="10"/>
  <c r="D206" i="10"/>
  <c r="D205" i="10"/>
  <c r="D204" i="10"/>
  <c r="D203" i="10"/>
  <c r="D202" i="10"/>
  <c r="D201" i="10"/>
  <c r="D200" i="10"/>
  <c r="D199" i="10"/>
  <c r="D198" i="10"/>
  <c r="D197" i="10"/>
  <c r="D196" i="10"/>
  <c r="D195" i="10"/>
  <c r="D194" i="10"/>
  <c r="D193" i="10"/>
  <c r="D192" i="10"/>
  <c r="D191" i="10"/>
  <c r="D190" i="10"/>
  <c r="D189" i="10"/>
  <c r="D188" i="10"/>
  <c r="D187" i="10"/>
  <c r="D186" i="10"/>
  <c r="D185" i="10"/>
  <c r="D184" i="10"/>
  <c r="D183" i="10"/>
  <c r="D182" i="10"/>
  <c r="D181" i="10"/>
  <c r="D180" i="10"/>
  <c r="D179" i="10"/>
  <c r="D178" i="10"/>
  <c r="D177" i="10"/>
  <c r="D176" i="10"/>
  <c r="D175" i="10"/>
  <c r="D174" i="10"/>
  <c r="D173" i="10"/>
  <c r="D172" i="10"/>
  <c r="D171" i="10"/>
  <c r="D170" i="10"/>
  <c r="D169" i="10"/>
  <c r="D168" i="10"/>
  <c r="D167" i="10"/>
  <c r="D166" i="10"/>
  <c r="D165" i="10"/>
  <c r="D164" i="10"/>
  <c r="D163" i="10"/>
  <c r="D162" i="10"/>
  <c r="D161" i="10"/>
  <c r="D160" i="10"/>
  <c r="D159" i="10"/>
  <c r="D158" i="10"/>
  <c r="D157" i="10"/>
  <c r="D156" i="10"/>
  <c r="D155" i="10"/>
  <c r="D154" i="10"/>
  <c r="D153" i="10"/>
  <c r="D152" i="10"/>
  <c r="D151" i="10"/>
  <c r="D150" i="10"/>
  <c r="D149" i="10"/>
  <c r="D148" i="10"/>
  <c r="D147" i="10"/>
  <c r="D146" i="10"/>
  <c r="D145" i="10"/>
  <c r="D144" i="10"/>
  <c r="D143" i="10"/>
  <c r="D142" i="10"/>
  <c r="D141" i="10"/>
  <c r="D140" i="10"/>
  <c r="D139" i="10"/>
  <c r="D138" i="10"/>
  <c r="D137" i="10"/>
  <c r="D136" i="10"/>
  <c r="D135" i="10"/>
  <c r="D134" i="10"/>
  <c r="D133" i="10"/>
  <c r="D132" i="10"/>
  <c r="D131" i="10"/>
  <c r="D130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111" i="10"/>
  <c r="D110" i="10"/>
  <c r="D109" i="10"/>
  <c r="D108" i="10"/>
  <c r="D107" i="10"/>
  <c r="D106" i="10"/>
  <c r="D105" i="10"/>
  <c r="D104" i="10"/>
  <c r="D103" i="10"/>
  <c r="D102" i="10"/>
  <c r="D101" i="10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3" i="10"/>
  <c r="D1166" i="10"/>
  <c r="D410" i="10"/>
  <c r="D1144" i="10"/>
  <c r="D443" i="10"/>
  <c r="D1158" i="10"/>
  <c r="D912" i="10"/>
  <c r="D1266" i="10"/>
  <c r="D1238" i="10"/>
  <c r="D1019" i="10"/>
  <c r="D521" i="10"/>
  <c r="D837" i="10"/>
  <c r="D1069" i="10"/>
  <c r="D1378" i="10"/>
  <c r="D417" i="10"/>
  <c r="D518" i="10"/>
  <c r="D1005" i="10"/>
  <c r="D1006" i="10"/>
  <c r="D469" i="10"/>
  <c r="D414" i="10"/>
  <c r="D1124" i="10"/>
  <c r="D1350" i="10"/>
  <c r="D1152" i="10"/>
  <c r="D1041" i="10"/>
  <c r="E30" i="2" l="1"/>
  <c r="E32" i="2" s="1"/>
  <c r="J26" i="2"/>
  <c r="K26" i="2" s="1"/>
  <c r="J25" i="2"/>
  <c r="K25" i="2" s="1"/>
  <c r="J24" i="2"/>
  <c r="K22" i="2"/>
  <c r="J22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X33" i="1"/>
  <c r="B8" i="13" s="1"/>
  <c r="D34" i="1"/>
  <c r="C37" i="2" s="1"/>
  <c r="X31" i="1"/>
  <c r="X30" i="1"/>
  <c r="X29" i="1"/>
  <c r="W28" i="1"/>
  <c r="W32" i="1" s="1"/>
  <c r="W34" i="1" s="1"/>
  <c r="C56" i="2" s="1"/>
  <c r="V28" i="1"/>
  <c r="V32" i="1" s="1"/>
  <c r="V34" i="1" s="1"/>
  <c r="C55" i="2" s="1"/>
  <c r="U28" i="1"/>
  <c r="U32" i="1" s="1"/>
  <c r="U34" i="1" s="1"/>
  <c r="C54" i="2" s="1"/>
  <c r="T28" i="1"/>
  <c r="T32" i="1" s="1"/>
  <c r="T34" i="1" s="1"/>
  <c r="C53" i="2" s="1"/>
  <c r="S28" i="1"/>
  <c r="S32" i="1" s="1"/>
  <c r="S34" i="1" s="1"/>
  <c r="C52" i="2" s="1"/>
  <c r="R28" i="1"/>
  <c r="R32" i="1" s="1"/>
  <c r="R34" i="1" s="1"/>
  <c r="C51" i="2" s="1"/>
  <c r="Q28" i="1"/>
  <c r="Q32" i="1" s="1"/>
  <c r="Q34" i="1" s="1"/>
  <c r="C50" i="2" s="1"/>
  <c r="P28" i="1"/>
  <c r="P32" i="1" s="1"/>
  <c r="P34" i="1" s="1"/>
  <c r="C49" i="2" s="1"/>
  <c r="O28" i="1"/>
  <c r="O32" i="1" s="1"/>
  <c r="O34" i="1" s="1"/>
  <c r="C48" i="2" s="1"/>
  <c r="N28" i="1"/>
  <c r="N32" i="1" s="1"/>
  <c r="N34" i="1" s="1"/>
  <c r="C47" i="2" s="1"/>
  <c r="M28" i="1"/>
  <c r="M32" i="1" s="1"/>
  <c r="M34" i="1" s="1"/>
  <c r="C46" i="2" s="1"/>
  <c r="L28" i="1"/>
  <c r="L32" i="1" s="1"/>
  <c r="L34" i="1" s="1"/>
  <c r="C45" i="2" s="1"/>
  <c r="K28" i="1"/>
  <c r="K32" i="1" s="1"/>
  <c r="K34" i="1" s="1"/>
  <c r="C44" i="2" s="1"/>
  <c r="J28" i="1"/>
  <c r="J32" i="1" s="1"/>
  <c r="J34" i="1" s="1"/>
  <c r="C43" i="2" s="1"/>
  <c r="I28" i="1"/>
  <c r="I32" i="1" s="1"/>
  <c r="I34" i="1" s="1"/>
  <c r="C42" i="2" s="1"/>
  <c r="H28" i="1"/>
  <c r="G28" i="1"/>
  <c r="G32" i="1" s="1"/>
  <c r="G34" i="1" s="1"/>
  <c r="C40" i="2" s="1"/>
  <c r="F28" i="1"/>
  <c r="F32" i="1" s="1"/>
  <c r="E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F34" i="1" l="1"/>
  <c r="C39" i="2" s="1"/>
  <c r="J6" i="4"/>
  <c r="J3" i="4" s="1"/>
  <c r="B11" i="13" s="1"/>
  <c r="K17" i="2"/>
  <c r="E34" i="1"/>
  <c r="C38" i="2" s="1"/>
  <c r="K10" i="2"/>
  <c r="E15" i="2"/>
  <c r="K12" i="2" s="1"/>
  <c r="X28" i="1"/>
  <c r="X32" i="1" s="1"/>
  <c r="B10" i="13" s="1"/>
  <c r="B12" i="13" s="1"/>
  <c r="K27" i="2"/>
  <c r="K24" i="2"/>
  <c r="E31" i="2"/>
  <c r="H32" i="1"/>
  <c r="H34" i="1" s="1"/>
  <c r="E33" i="2"/>
  <c r="Y16" i="1" l="1"/>
  <c r="Y27" i="1"/>
  <c r="Y19" i="1"/>
  <c r="Y32" i="1"/>
  <c r="Y31" i="1"/>
  <c r="Y21" i="1"/>
  <c r="Y13" i="1"/>
  <c r="Y26" i="1"/>
  <c r="Y14" i="1"/>
  <c r="Y20" i="1"/>
  <c r="Y25" i="1"/>
  <c r="Y17" i="1"/>
  <c r="Y18" i="1"/>
  <c r="Y29" i="1"/>
  <c r="Y30" i="1"/>
  <c r="Y23" i="1"/>
  <c r="Y15" i="1"/>
  <c r="Y22" i="1"/>
  <c r="Y24" i="1"/>
  <c r="Y28" i="1"/>
  <c r="X34" i="1"/>
  <c r="C41" i="2"/>
  <c r="K29" i="2"/>
</calcChain>
</file>

<file path=xl/sharedStrings.xml><?xml version="1.0" encoding="utf-8"?>
<sst xmlns="http://schemas.openxmlformats.org/spreadsheetml/2006/main" count="4464" uniqueCount="253">
  <si>
    <t>Program 
Management</t>
  </si>
  <si>
    <t>Categorization of Intervention 2</t>
  </si>
  <si>
    <t>Categorization of Intervention 3</t>
  </si>
  <si>
    <t>Categorization of Intervention 4</t>
  </si>
  <si>
    <t>Categorization of Intervention 5</t>
  </si>
  <si>
    <t>Categorization of Intervention 6</t>
  </si>
  <si>
    <t>Categorization of Intervention 7</t>
  </si>
  <si>
    <t>Categorization of Intervention 8</t>
  </si>
  <si>
    <t>Categorization of Intervention 9</t>
  </si>
  <si>
    <t>Categorization of Intervention 10</t>
  </si>
  <si>
    <t>Categorization of Intervention 11</t>
  </si>
  <si>
    <t>Categorization of Intervention 12</t>
  </si>
  <si>
    <t>Categorization of Intervention 13</t>
  </si>
  <si>
    <t>Categorization of Intervention 14</t>
  </si>
  <si>
    <t>Categorization of Intervention 15</t>
  </si>
  <si>
    <t>Categorization of Intervention 16</t>
  </si>
  <si>
    <t>Categorization of Intervention 17</t>
  </si>
  <si>
    <t>Categorization of Intervention 18</t>
  </si>
  <si>
    <t>Categorization of Intervention 19</t>
  </si>
  <si>
    <t xml:space="preserve"> Categorization of Intervention 20</t>
  </si>
  <si>
    <t>Program Management</t>
  </si>
  <si>
    <t>Program Area</t>
  </si>
  <si>
    <t>Beneficiary</t>
  </si>
  <si>
    <t>Non-Targeted Pop: Not disaggregated</t>
  </si>
  <si>
    <t>Object Class/Cost Category</t>
  </si>
  <si>
    <t>Program management budget</t>
  </si>
  <si>
    <t>Budget against Intervention 2</t>
  </si>
  <si>
    <t>Budget against Intervention 3</t>
  </si>
  <si>
    <t>Budget against Intervention 4</t>
  </si>
  <si>
    <t>Budget against Intervention 5</t>
  </si>
  <si>
    <t>Budget against Intervention 6</t>
  </si>
  <si>
    <t>Budget against Intervention 7</t>
  </si>
  <si>
    <t>Budget against Intervention 8</t>
  </si>
  <si>
    <t>Budget against Intervention 9</t>
  </si>
  <si>
    <t>Budget against Intervention 10</t>
  </si>
  <si>
    <t>Budget against Intervention 11</t>
  </si>
  <si>
    <t>Budget against Intervention 12</t>
  </si>
  <si>
    <t>Budget against Intervention 13</t>
  </si>
  <si>
    <t>Budget against Intervention 14</t>
  </si>
  <si>
    <t>Budget against Intervention 15</t>
  </si>
  <si>
    <t>Budget against Intervention 16</t>
  </si>
  <si>
    <t>Budget against Intervention 17</t>
  </si>
  <si>
    <t>Budget against Intervention 18</t>
  </si>
  <si>
    <t>Budget against Intervention 19</t>
  </si>
  <si>
    <t>Budget against Intervention 20</t>
  </si>
  <si>
    <t>TOTAL</t>
  </si>
  <si>
    <t>% Total</t>
  </si>
  <si>
    <t>Personnel: Salaries- Health Care Workers</t>
  </si>
  <si>
    <t>NA</t>
  </si>
  <si>
    <t>Personnel: Salaries- Other Staff</t>
  </si>
  <si>
    <t>Fringe Benefits</t>
  </si>
  <si>
    <t>Travel: International Travel</t>
  </si>
  <si>
    <t>Travel: Domestic Travel</t>
  </si>
  <si>
    <t>Equipment: Health Equipment</t>
  </si>
  <si>
    <t>Equipment: Non-Health Equipment</t>
  </si>
  <si>
    <t>Supplies: Pharmaceutical</t>
  </si>
  <si>
    <t>Supplies: Health- Non Pharmaceutical</t>
  </si>
  <si>
    <t>Supplies: Other Supplies</t>
  </si>
  <si>
    <t>Contractual: Contracted Health Care Workers</t>
  </si>
  <si>
    <t>Contractual: Contracted Interventions</t>
  </si>
  <si>
    <t>Contractual: Other Contracts</t>
  </si>
  <si>
    <t>Construction</t>
  </si>
  <si>
    <t>Training</t>
  </si>
  <si>
    <t>Subrecipient Total</t>
  </si>
  <si>
    <t>Other: Financial Support for Beneficiaries</t>
  </si>
  <si>
    <t>Other: Other</t>
  </si>
  <si>
    <t>Indirect Charges</t>
  </si>
  <si>
    <t>Total Budget per Intervention (Sum of Cost Categories)</t>
  </si>
  <si>
    <t>Total Budget per Intervention from COP</t>
  </si>
  <si>
    <t>Total Budget in Template minus Total Budget from COP</t>
  </si>
  <si>
    <t>Number of subrecipients (0-100)</t>
  </si>
  <si>
    <t>METADATA</t>
  </si>
  <si>
    <t>`</t>
  </si>
  <si>
    <t>Federal Agency</t>
  </si>
  <si>
    <t>Receipient Organization (Partner Name)</t>
  </si>
  <si>
    <t>Mechanism ID</t>
  </si>
  <si>
    <t>Award Number</t>
  </si>
  <si>
    <t>Mechanism Name</t>
  </si>
  <si>
    <t>Country</t>
  </si>
  <si>
    <t>Prime DUNS Number</t>
  </si>
  <si>
    <t>Data Set</t>
  </si>
  <si>
    <t>Budget</t>
  </si>
  <si>
    <t>Planning Period</t>
  </si>
  <si>
    <t>FY20</t>
  </si>
  <si>
    <t>ERROR CHECKS</t>
  </si>
  <si>
    <t>Do program management costs still need to be entered?</t>
  </si>
  <si>
    <t xml:space="preserve">Have interventions been defined with incomplete program area and beneficiary information? </t>
  </si>
  <si>
    <t>If yes, which intervention(s) have not been fully defined?</t>
  </si>
  <si>
    <t>Have very unlikely combinations of program area and beneficiaries been selected?</t>
  </si>
  <si>
    <t>If yes, in which intervention(s) do very unlikely combinations exist ?</t>
  </si>
  <si>
    <t>Are there any sub-recipient rows that have zero budget?</t>
  </si>
  <si>
    <t xml:space="preserve">Are there any sub-recipient rows that have an assigned budget but are missing a DUNS number? </t>
  </si>
  <si>
    <t>Or are missing a subrecipient name?</t>
  </si>
  <si>
    <t>Or are  missing both the subrecipient name and the DUNS number?</t>
  </si>
  <si>
    <t>Is there any data entered outside of the subrecipient rows that were specified?</t>
  </si>
  <si>
    <t>Subrecipient rows created:</t>
  </si>
  <si>
    <t>First row that should be empty:</t>
  </si>
  <si>
    <t>Cells expected to be blank:</t>
  </si>
  <si>
    <t>Count of blank cells:</t>
  </si>
  <si>
    <t>Do any of the intervention budgets differ from what was approved at COP? If yes, please explain.</t>
  </si>
  <si>
    <t>Intervention</t>
  </si>
  <si>
    <t>Budget difference</t>
  </si>
  <si>
    <t>Prime Partner Comment (Required if difference to COP budget)</t>
  </si>
  <si>
    <t>Agency Comment</t>
  </si>
  <si>
    <t>HVSI</t>
  </si>
  <si>
    <t>OHSS</t>
  </si>
  <si>
    <t>HLAB</t>
  </si>
  <si>
    <t>HVOP</t>
  </si>
  <si>
    <t>HVCT</t>
  </si>
  <si>
    <t>HTXS</t>
  </si>
  <si>
    <t>Budget Code</t>
  </si>
  <si>
    <t>Mech ID</t>
  </si>
  <si>
    <t>Partner</t>
  </si>
  <si>
    <t>HVAB</t>
  </si>
  <si>
    <t>HBHC</t>
  </si>
  <si>
    <t>HMBL</t>
  </si>
  <si>
    <t>HTXD</t>
  </si>
  <si>
    <t>HMIN</t>
  </si>
  <si>
    <t>MTCT</t>
  </si>
  <si>
    <t>HKID</t>
  </si>
  <si>
    <t>PDCS</t>
  </si>
  <si>
    <t>CIRC</t>
  </si>
  <si>
    <t>IDUP</t>
  </si>
  <si>
    <t>PDTX</t>
  </si>
  <si>
    <t>100% to budget code</t>
  </si>
  <si>
    <t>ASP: Blood supply safety-NSD</t>
  </si>
  <si>
    <t>Females: Adult women</t>
  </si>
  <si>
    <t>Females: Girls</t>
  </si>
  <si>
    <t>Females: Not disaggregated</t>
  </si>
  <si>
    <t>Females: Young women &amp; adolescent females</t>
  </si>
  <si>
    <t>Key Pops: Men having sex with men</t>
  </si>
  <si>
    <t>Key Pops: Not disaggregated</t>
  </si>
  <si>
    <t>Key Pops: People in prisons</t>
  </si>
  <si>
    <t>Key Pops: People who inject drugs</t>
  </si>
  <si>
    <t>Key Pops: Sex workers</t>
  </si>
  <si>
    <t>Key Pops: Transgender</t>
  </si>
  <si>
    <t>Males: Adult men</t>
  </si>
  <si>
    <t>Males: Boys</t>
  </si>
  <si>
    <t>Males: Not disaggregated</t>
  </si>
  <si>
    <t>Males: Young men &amp; adolescent males</t>
  </si>
  <si>
    <t>Non-Targeted Pop: Adults</t>
  </si>
  <si>
    <t>Non-Targeted Pop: Children</t>
  </si>
  <si>
    <t>Non-Targeted Pop: Young people &amp; adolescents</t>
  </si>
  <si>
    <t>OVC: Care givers</t>
  </si>
  <si>
    <t>OVC: Not disaggregated</t>
  </si>
  <si>
    <t>OVC: Orphans &amp; vulnerable children</t>
  </si>
  <si>
    <t>Pregnant &amp; Breastfeeding Women: Not disaggregated</t>
  </si>
  <si>
    <t>Priority Pops: Clients of sex workers</t>
  </si>
  <si>
    <t>Priority Pops: Displaced persons</t>
  </si>
  <si>
    <t>Priority Pops: Military &amp; other uniformed services</t>
  </si>
  <si>
    <t xml:space="preserve">Priority Pops: Mobile Pops </t>
  </si>
  <si>
    <t>Priority Pops: Not disaggregated</t>
  </si>
  <si>
    <t>Priority Pops: People in prisons</t>
  </si>
  <si>
    <t>ASP: HMIS, surveillance, &amp; research-NSD</t>
  </si>
  <si>
    <t>ASP: Human resources for health-NSD</t>
  </si>
  <si>
    <t>ASP: Injection safety-NSD</t>
  </si>
  <si>
    <t>ASP: Institutional prevention-NSD</t>
  </si>
  <si>
    <t>ASP: Laboratory systems strengthening-NSD</t>
  </si>
  <si>
    <t>ASP: Laws, regulations &amp; policy environment-NSD</t>
  </si>
  <si>
    <t>ASP: Not Disaggregated-NSD</t>
  </si>
  <si>
    <t>ASP: Policy, planning, coordination &amp; management of disease control programs-NSD</t>
  </si>
  <si>
    <t>ASP: Policy, planning, coordination &amp; management-NSD</t>
  </si>
  <si>
    <t>ASP: Procurement &amp; supply chain management-NSD</t>
  </si>
  <si>
    <t>ASP: Public financial management strengthening-NSD</t>
  </si>
  <si>
    <t>C&amp;T: HIV Clinical Services-NSD</t>
  </si>
  <si>
    <t>C&amp;T: HIV Clinical Services-SD</t>
  </si>
  <si>
    <t>C&amp;T: HIV Drugs-NSD</t>
  </si>
  <si>
    <t>C&amp;T: HIV Drugs-SD</t>
  </si>
  <si>
    <t>C&amp;T: HIV Laboratory Services-NSD</t>
  </si>
  <si>
    <t>C&amp;T: HIV Laboratory Services-SD</t>
  </si>
  <si>
    <t>C&amp;T: Not Disaggregated-NSD</t>
  </si>
  <si>
    <t>C&amp;T: Not Disaggregated-SD</t>
  </si>
  <si>
    <t>HTS: Community-based testing-NSD</t>
  </si>
  <si>
    <t>HTS: Community-based testing-SD</t>
  </si>
  <si>
    <t>HTS: Facility-based testing-NSD</t>
  </si>
  <si>
    <t>HTS: Facility-based testing-SD</t>
  </si>
  <si>
    <t>HTS: Not Disaggregated-NSD</t>
  </si>
  <si>
    <t>HTS: Not Disaggregated-SD</t>
  </si>
  <si>
    <t>PREV: Comm. mobilization, behavior &amp; norms change-NSD</t>
  </si>
  <si>
    <t>PREV: Comm. mobilization, behavior &amp; norms change-SD</t>
  </si>
  <si>
    <t>PREV: Condom &amp; Lubricant Programming-NSD</t>
  </si>
  <si>
    <t>PREV: Condom &amp; Lubricant Programming-SD</t>
  </si>
  <si>
    <t>PREV: Medication assisted treatment-NSD</t>
  </si>
  <si>
    <t>PREV: Medication assisted treatment-SD</t>
  </si>
  <si>
    <t>PREV: Not Disaggregated-NSD</t>
  </si>
  <si>
    <t>PREV: Not Disaggregated-SD</t>
  </si>
  <si>
    <t>PREV: Opioid substitution therapy-NSD</t>
  </si>
  <si>
    <t>PREV: Opioid substitution therapy-SD</t>
  </si>
  <si>
    <t>PREV: PrEP-NSD</t>
  </si>
  <si>
    <t>PREV: PrEP-SD</t>
  </si>
  <si>
    <t>PREV: Primary prevention of HIV and sexual violence-NSD</t>
  </si>
  <si>
    <t>PREV: Primary prevention of HIV and sexual violence-SD</t>
  </si>
  <si>
    <t>PREV: VMMC-NSD</t>
  </si>
  <si>
    <t>PREV: VMMC-SD</t>
  </si>
  <si>
    <t>SE: Case Management-NSD</t>
  </si>
  <si>
    <t>SE: Case Management-SD</t>
  </si>
  <si>
    <t>SE: Economic strengthening-NSD</t>
  </si>
  <si>
    <t>SE: Economic strengthening-SD</t>
  </si>
  <si>
    <t>SE: Education assistance-NSD</t>
  </si>
  <si>
    <t>SE: Education assistance-SD</t>
  </si>
  <si>
    <t>SE: Food and nutrition-NSD</t>
  </si>
  <si>
    <t>SE: Food and nutrition-SD</t>
  </si>
  <si>
    <t>SE: Legal, human rights &amp; protection-NSD</t>
  </si>
  <si>
    <t>SE: Legal, human rights &amp; protection-SD</t>
  </si>
  <si>
    <t>SE: Not Disaggregated-NSD</t>
  </si>
  <si>
    <t>SE: Not Disaggregated-SD</t>
  </si>
  <si>
    <t>SE: Psychosocial support-NSD</t>
  </si>
  <si>
    <t>SE: Psychosocial support-SD</t>
  </si>
  <si>
    <t>Grant #</t>
  </si>
  <si>
    <t>Total Amount Budgeted</t>
  </si>
  <si>
    <t>Phase</t>
  </si>
  <si>
    <t>COP/DOP YEAR</t>
  </si>
  <si>
    <t>Narrative</t>
  </si>
  <si>
    <t>Partner Name</t>
  </si>
  <si>
    <t xml:space="preserve">Funding Source </t>
  </si>
  <si>
    <t>Implementation Year</t>
  </si>
  <si>
    <t>Intervention Name or Number</t>
  </si>
  <si>
    <t>PREV</t>
  </si>
  <si>
    <t>ASP</t>
  </si>
  <si>
    <t>C&amp;T</t>
  </si>
  <si>
    <t>HTS</t>
  </si>
  <si>
    <t>SE</t>
  </si>
  <si>
    <t>HVMS</t>
  </si>
  <si>
    <t>PM</t>
  </si>
  <si>
    <t>DHAPP SOW Total</t>
  </si>
  <si>
    <t>Delta</t>
  </si>
  <si>
    <t>COP IM Total</t>
  </si>
  <si>
    <t>Data Prepopulated From Data Entry Tabs</t>
  </si>
  <si>
    <t>Work Plan Budget Total</t>
  </si>
  <si>
    <t>Instructions</t>
  </si>
  <si>
    <t>Work Plan Budget</t>
  </si>
  <si>
    <t>Metadata</t>
  </si>
  <si>
    <t>DHAPP SOW</t>
  </si>
  <si>
    <t xml:space="preserve">1.Columns A-F should be prepopulated from Metadata in the Work Plan Budget tab. </t>
  </si>
  <si>
    <t>Reference Tab</t>
  </si>
  <si>
    <t>Available Program Areas, Beneficiaries, Budget Codes and Interventions are listed in the reference tab.</t>
  </si>
  <si>
    <t>4. Total budgeted in column K should equal total budgeted in Work Plan Budget.</t>
  </si>
  <si>
    <t>1. Row: 2-6: Complete Metadata Section:  this pre-populates info throughout this workbook. *DUNS Number MUST be 8 characters in length.</t>
  </si>
  <si>
    <t>DOD</t>
  </si>
  <si>
    <t>HVTB</t>
  </si>
  <si>
    <t xml:space="preserve">2. Row: 9: Enter Intervention #s </t>
  </si>
  <si>
    <t>4. Row 11: Select from the drop down list each Beneficiary for each intervention listed.</t>
  </si>
  <si>
    <t xml:space="preserve">5. Rows 13 - 31: Enter the budgeted amount for each cost category within each intervention. </t>
  </si>
  <si>
    <t>FY22</t>
  </si>
  <si>
    <t>Cage Code</t>
  </si>
  <si>
    <t>2. Columns G-J will be pre-populated from the work plan budget tab.</t>
  </si>
  <si>
    <t>Indicator/ Benchmarks</t>
  </si>
  <si>
    <t>Targets/ Outputs</t>
  </si>
  <si>
    <t>3. Columns K-M:  Please populate target, indicator and narrative fields.</t>
  </si>
  <si>
    <t>Country (Where work will be completed)</t>
  </si>
  <si>
    <t xml:space="preserve">3. Row 10: Select from the drop down list each Program Area for each intervention listed. Guidance around Budget Classifications structure can be found at the following website https://datim.zendesk.com/hc/en-us/articles/360015671212-PEPFAR-Financial-Classifications-Reference-Guide  </t>
  </si>
  <si>
    <t xml:space="preserve">Guidance around Budget Classifications structure can be found at the following website https://datim.zendesk.com/hc/en-us/articles/360015671212-PEPFAR-Financial-Classifications-Reference-Guide  </t>
  </si>
  <si>
    <t>Data Entry requirements are in Blue Work Plan Budget tab and Green DHAPP SOW tab. Data Entry only allowed in GREEN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</si>
</sst>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8.8000000000000007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6"/>
      <color rgb="FFFFFFFF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"/>
      <family val="2"/>
    </font>
    <font>
      <sz val="9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7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theme="1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/>
      </bottom>
      <diagonal/>
    </border>
    <border>
      <left/>
      <right/>
      <top style="thin">
        <color theme="0" tint="-0.499984740745262"/>
      </top>
      <bottom style="thin">
        <color theme="1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1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</cellStyleXfs>
  <cellXfs count="208">
    <xf numFmtId="0" fontId="0" fillId="0" borderId="0" xfId="0"/>
    <xf numFmtId="0" fontId="3" fillId="0" borderId="0" xfId="0" applyFont="1"/>
    <xf numFmtId="0" fontId="12" fillId="0" borderId="0" xfId="0" applyFont="1"/>
    <xf numFmtId="164" fontId="0" fillId="2" borderId="18" xfId="1" applyNumberFormat="1" applyFont="1" applyFill="1" applyBorder="1" applyAlignment="1" applyProtection="1">
      <alignment horizontal="center" vertical="center" wrapText="1"/>
    </xf>
    <xf numFmtId="164" fontId="0" fillId="2" borderId="19" xfId="1" applyNumberFormat="1" applyFont="1" applyFill="1" applyBorder="1" applyAlignment="1" applyProtection="1">
      <alignment horizontal="center" vertical="center" wrapText="1"/>
    </xf>
    <xf numFmtId="165" fontId="12" fillId="2" borderId="28" xfId="1" applyNumberFormat="1" applyFont="1" applyFill="1" applyBorder="1" applyAlignment="1" applyProtection="1">
      <alignment horizontal="center"/>
    </xf>
    <xf numFmtId="9" fontId="12" fillId="2" borderId="29" xfId="2" applyFont="1" applyFill="1" applyBorder="1" applyAlignment="1" applyProtection="1">
      <alignment horizontal="center"/>
    </xf>
    <xf numFmtId="9" fontId="12" fillId="2" borderId="38" xfId="2" applyFont="1" applyFill="1" applyBorder="1" applyAlignment="1" applyProtection="1">
      <alignment horizontal="center"/>
    </xf>
    <xf numFmtId="165" fontId="12" fillId="2" borderId="46" xfId="1" applyNumberFormat="1" applyFont="1" applyFill="1" applyBorder="1" applyAlignment="1" applyProtection="1">
      <alignment horizontal="center"/>
    </xf>
    <xf numFmtId="9" fontId="12" fillId="2" borderId="47" xfId="2" applyFont="1" applyFill="1" applyBorder="1" applyAlignment="1" applyProtection="1">
      <alignment horizontal="center"/>
    </xf>
    <xf numFmtId="165" fontId="7" fillId="2" borderId="49" xfId="1" applyNumberFormat="1" applyFont="1" applyFill="1" applyBorder="1" applyAlignment="1" applyProtection="1">
      <alignment horizontal="center"/>
    </xf>
    <xf numFmtId="9" fontId="7" fillId="2" borderId="38" xfId="2" applyFont="1" applyFill="1" applyBorder="1" applyAlignment="1" applyProtection="1">
      <alignment horizontal="center"/>
    </xf>
    <xf numFmtId="165" fontId="12" fillId="2" borderId="46" xfId="2" applyNumberFormat="1" applyFont="1" applyFill="1" applyBorder="1" applyAlignment="1" applyProtection="1">
      <alignment horizontal="center"/>
    </xf>
    <xf numFmtId="9" fontId="12" fillId="2" borderId="53" xfId="2" applyFont="1" applyFill="1" applyBorder="1" applyAlignment="1" applyProtection="1">
      <alignment horizontal="center"/>
    </xf>
    <xf numFmtId="165" fontId="12" fillId="2" borderId="57" xfId="2" applyNumberFormat="1" applyFont="1" applyFill="1" applyBorder="1" applyAlignment="1" applyProtection="1">
      <alignment horizontal="center"/>
    </xf>
    <xf numFmtId="165" fontId="12" fillId="2" borderId="58" xfId="2" applyNumberFormat="1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1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5" fillId="0" borderId="0" xfId="0" applyFont="1"/>
    <xf numFmtId="0" fontId="0" fillId="0" borderId="0" xfId="0" quotePrefix="1"/>
    <xf numFmtId="0" fontId="7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horizontal="left"/>
    </xf>
    <xf numFmtId="44" fontId="0" fillId="0" borderId="5" xfId="1" applyFont="1" applyBorder="1"/>
    <xf numFmtId="0" fontId="0" fillId="2" borderId="0" xfId="0" applyFill="1" applyAlignment="1">
      <alignment horizontal="center"/>
    </xf>
    <xf numFmtId="0" fontId="0" fillId="2" borderId="55" xfId="0" applyFill="1" applyBorder="1" applyAlignment="1">
      <alignment horizontal="center"/>
    </xf>
    <xf numFmtId="0" fontId="2" fillId="2" borderId="5" xfId="0" applyFont="1" applyFill="1" applyBorder="1"/>
    <xf numFmtId="0" fontId="2" fillId="0" borderId="0" xfId="0" applyFont="1"/>
    <xf numFmtId="0" fontId="0" fillId="0" borderId="0" xfId="0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3" fillId="0" borderId="0" xfId="0" applyFont="1" applyFill="1"/>
    <xf numFmtId="3" fontId="0" fillId="0" borderId="0" xfId="0" applyNumberFormat="1"/>
    <xf numFmtId="3" fontId="2" fillId="0" borderId="0" xfId="0" applyNumberFormat="1" applyFont="1" applyFill="1" applyBorder="1" applyAlignment="1"/>
    <xf numFmtId="0" fontId="2" fillId="7" borderId="0" xfId="0" applyFont="1" applyFill="1" applyBorder="1" applyAlignment="1"/>
    <xf numFmtId="3" fontId="2" fillId="7" borderId="0" xfId="0" applyNumberFormat="1" applyFont="1" applyFill="1" applyBorder="1" applyAlignment="1"/>
    <xf numFmtId="0" fontId="2" fillId="3" borderId="0" xfId="0" applyFont="1" applyFill="1"/>
    <xf numFmtId="3" fontId="0" fillId="3" borderId="0" xfId="0" applyNumberFormat="1" applyFill="1"/>
    <xf numFmtId="0" fontId="2" fillId="6" borderId="0" xfId="0" applyFont="1" applyFill="1"/>
    <xf numFmtId="3" fontId="0" fillId="6" borderId="0" xfId="0" applyNumberFormat="1" applyFill="1"/>
    <xf numFmtId="0" fontId="0" fillId="0" borderId="0" xfId="0" applyProtection="1"/>
    <xf numFmtId="0" fontId="2" fillId="2" borderId="5" xfId="0" applyFont="1" applyFill="1" applyBorder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wrapText="1"/>
    </xf>
    <xf numFmtId="0" fontId="6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8" fillId="2" borderId="7" xfId="0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2" borderId="11" xfId="0" applyFont="1" applyFill="1" applyBorder="1" applyAlignment="1" applyProtection="1">
      <alignment horizontal="left" vertical="center"/>
    </xf>
    <xf numFmtId="0" fontId="8" fillId="2" borderId="6" xfId="0" applyFont="1" applyFill="1" applyBorder="1" applyAlignment="1" applyProtection="1">
      <alignment horizontal="left" vertical="center"/>
    </xf>
    <xf numFmtId="0" fontId="12" fillId="0" borderId="0" xfId="0" applyFont="1" applyProtection="1"/>
    <xf numFmtId="0" fontId="6" fillId="0" borderId="0" xfId="0" applyFont="1" applyProtection="1"/>
    <xf numFmtId="0" fontId="4" fillId="0" borderId="0" xfId="0" applyFont="1" applyProtection="1"/>
    <xf numFmtId="0" fontId="8" fillId="2" borderId="12" xfId="0" applyFont="1" applyFill="1" applyBorder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8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</xf>
    <xf numFmtId="0" fontId="2" fillId="2" borderId="15" xfId="0" applyFont="1" applyFill="1" applyBorder="1" applyAlignment="1" applyProtection="1">
      <alignment horizontal="left" vertical="center"/>
    </xf>
    <xf numFmtId="0" fontId="2" fillId="2" borderId="16" xfId="0" applyFont="1" applyFill="1" applyBorder="1" applyAlignment="1" applyProtection="1">
      <alignment horizontal="center" vertical="center"/>
    </xf>
    <xf numFmtId="0" fontId="13" fillId="2" borderId="4" xfId="0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17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2" fillId="2" borderId="20" xfId="0" applyFont="1" applyFill="1" applyBorder="1" applyAlignment="1" applyProtection="1">
      <alignment horizontal="left" indent="1"/>
    </xf>
    <xf numFmtId="0" fontId="12" fillId="2" borderId="21" xfId="0" applyFont="1" applyFill="1" applyBorder="1" applyAlignment="1" applyProtection="1">
      <alignment horizontal="left" indent="1"/>
    </xf>
    <xf numFmtId="0" fontId="12" fillId="2" borderId="22" xfId="0" applyFont="1" applyFill="1" applyBorder="1" applyAlignment="1" applyProtection="1">
      <alignment horizontal="left" indent="1"/>
    </xf>
    <xf numFmtId="0" fontId="12" fillId="2" borderId="27" xfId="0" applyFont="1" applyFill="1" applyBorder="1" applyAlignment="1" applyProtection="1">
      <alignment horizontal="left" indent="1"/>
    </xf>
    <xf numFmtId="0" fontId="12" fillId="2" borderId="33" xfId="0" applyFont="1" applyFill="1" applyBorder="1" applyAlignment="1" applyProtection="1">
      <alignment horizontal="left" indent="1"/>
    </xf>
    <xf numFmtId="0" fontId="12" fillId="2" borderId="35" xfId="0" applyFont="1" applyFill="1" applyBorder="1" applyAlignment="1" applyProtection="1">
      <alignment horizontal="left" indent="1"/>
    </xf>
    <xf numFmtId="0" fontId="12" fillId="2" borderId="39" xfId="0" applyFont="1" applyFill="1" applyBorder="1" applyAlignment="1" applyProtection="1">
      <alignment horizontal="left" indent="1"/>
    </xf>
    <xf numFmtId="0" fontId="12" fillId="2" borderId="40" xfId="0" applyFont="1" applyFill="1" applyBorder="1" applyAlignment="1" applyProtection="1">
      <alignment horizontal="left" indent="1"/>
    </xf>
    <xf numFmtId="0" fontId="12" fillId="2" borderId="41" xfId="0" applyFont="1" applyFill="1" applyBorder="1" applyAlignment="1" applyProtection="1">
      <alignment horizontal="left" indent="1"/>
    </xf>
    <xf numFmtId="164" fontId="2" fillId="2" borderId="48" xfId="1" applyNumberFormat="1" applyFont="1" applyFill="1" applyBorder="1" applyAlignment="1" applyProtection="1">
      <alignment horizontal="left"/>
    </xf>
    <xf numFmtId="164" fontId="2" fillId="2" borderId="0" xfId="1" applyNumberFormat="1" applyFont="1" applyFill="1" applyBorder="1" applyAlignment="1" applyProtection="1">
      <alignment horizontal="center"/>
    </xf>
    <xf numFmtId="164" fontId="2" fillId="2" borderId="13" xfId="1" applyNumberFormat="1" applyFont="1" applyFill="1" applyBorder="1" applyAlignment="1" applyProtection="1">
      <alignment horizontal="center"/>
    </xf>
    <xf numFmtId="165" fontId="7" fillId="2" borderId="8" xfId="1" applyNumberFormat="1" applyFont="1" applyFill="1" applyBorder="1" applyAlignment="1" applyProtection="1">
      <alignment horizontal="center"/>
    </xf>
    <xf numFmtId="165" fontId="7" fillId="2" borderId="9" xfId="1" applyNumberFormat="1" applyFont="1" applyFill="1" applyBorder="1" applyAlignment="1" applyProtection="1">
      <alignment horizontal="center"/>
    </xf>
    <xf numFmtId="164" fontId="2" fillId="2" borderId="50" xfId="1" applyNumberFormat="1" applyFont="1" applyFill="1" applyBorder="1" applyAlignment="1" applyProtection="1">
      <alignment horizontal="left"/>
    </xf>
    <xf numFmtId="164" fontId="0" fillId="2" borderId="21" xfId="1" applyNumberFormat="1" applyFont="1" applyFill="1" applyBorder="1" applyAlignment="1" applyProtection="1">
      <alignment horizontal="center"/>
    </xf>
    <xf numFmtId="164" fontId="0" fillId="2" borderId="30" xfId="1" applyNumberFormat="1" applyFont="1" applyFill="1" applyBorder="1" applyAlignment="1" applyProtection="1">
      <alignment horizontal="center"/>
    </xf>
    <xf numFmtId="165" fontId="19" fillId="0" borderId="63" xfId="0" applyNumberFormat="1" applyFont="1" applyBorder="1" applyAlignment="1" applyProtection="1">
      <alignment horizontal="center" vertical="center"/>
    </xf>
    <xf numFmtId="165" fontId="7" fillId="3" borderId="31" xfId="1" applyNumberFormat="1" applyFont="1" applyFill="1" applyBorder="1" applyAlignment="1" applyProtection="1">
      <alignment horizontal="center"/>
    </xf>
    <xf numFmtId="165" fontId="7" fillId="3" borderId="51" xfId="1" applyNumberFormat="1" applyFont="1" applyFill="1" applyBorder="1" applyAlignment="1" applyProtection="1">
      <alignment horizontal="center"/>
    </xf>
    <xf numFmtId="165" fontId="7" fillId="3" borderId="52" xfId="1" applyNumberFormat="1" applyFont="1" applyFill="1" applyBorder="1" applyAlignment="1" applyProtection="1">
      <alignment horizontal="center"/>
    </xf>
    <xf numFmtId="164" fontId="2" fillId="2" borderId="54" xfId="1" applyNumberFormat="1" applyFont="1" applyFill="1" applyBorder="1" applyAlignment="1" applyProtection="1">
      <alignment horizontal="left"/>
    </xf>
    <xf numFmtId="164" fontId="0" fillId="2" borderId="55" xfId="1" applyNumberFormat="1" applyFont="1" applyFill="1" applyBorder="1" applyAlignment="1" applyProtection="1">
      <alignment horizontal="center"/>
    </xf>
    <xf numFmtId="165" fontId="12" fillId="2" borderId="56" xfId="2" applyNumberFormat="1" applyFont="1" applyFill="1" applyBorder="1" applyAlignment="1" applyProtection="1">
      <alignment horizontal="center"/>
    </xf>
    <xf numFmtId="165" fontId="12" fillId="2" borderId="54" xfId="2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0" fillId="2" borderId="59" xfId="0" applyFill="1" applyBorder="1" applyAlignment="1" applyProtection="1">
      <alignment horizontal="left"/>
    </xf>
    <xf numFmtId="0" fontId="0" fillId="0" borderId="60" xfId="0" applyBorder="1" applyProtection="1"/>
    <xf numFmtId="165" fontId="12" fillId="2" borderId="31" xfId="1" applyNumberFormat="1" applyFont="1" applyFill="1" applyBorder="1" applyAlignment="1" applyProtection="1">
      <alignment horizontal="center"/>
      <protection locked="0"/>
    </xf>
    <xf numFmtId="0" fontId="2" fillId="8" borderId="0" xfId="0" applyFont="1" applyFill="1" applyAlignment="1">
      <alignment horizontal="center"/>
    </xf>
    <xf numFmtId="6" fontId="16" fillId="6" borderId="5" xfId="0" applyNumberFormat="1" applyFont="1" applyFill="1" applyBorder="1" applyAlignment="1" applyProtection="1">
      <alignment horizontal="left" vertical="top" wrapText="1"/>
      <protection locked="0"/>
    </xf>
    <xf numFmtId="0" fontId="16" fillId="6" borderId="5" xfId="0" applyNumberFormat="1" applyFont="1" applyFill="1" applyBorder="1" applyAlignment="1" applyProtection="1">
      <alignment horizontal="left" vertical="top" wrapText="1"/>
      <protection locked="0"/>
    </xf>
    <xf numFmtId="0" fontId="17" fillId="6" borderId="5" xfId="0" applyFont="1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18" fillId="6" borderId="61" xfId="3" applyFont="1" applyFill="1" applyBorder="1" applyAlignment="1" applyProtection="1">
      <alignment horizontal="left" vertical="top" wrapText="1"/>
    </xf>
    <xf numFmtId="0" fontId="18" fillId="3" borderId="9" xfId="3" applyFont="1" applyFill="1" applyBorder="1" applyAlignment="1" applyProtection="1">
      <alignment horizontal="left" vertical="top" wrapText="1"/>
    </xf>
    <xf numFmtId="0" fontId="18" fillId="6" borderId="9" xfId="3" applyFont="1" applyFill="1" applyBorder="1" applyAlignment="1" applyProtection="1">
      <alignment horizontal="left" vertical="top" wrapText="1"/>
    </xf>
    <xf numFmtId="0" fontId="18" fillId="3" borderId="62" xfId="3" applyFont="1" applyFill="1" applyBorder="1" applyAlignment="1" applyProtection="1">
      <alignment horizontal="center" vertical="top" wrapText="1"/>
    </xf>
    <xf numFmtId="166" fontId="18" fillId="3" borderId="9" xfId="3" applyNumberFormat="1" applyFont="1" applyFill="1" applyBorder="1" applyAlignment="1" applyProtection="1">
      <alignment horizontal="center" vertical="top" wrapText="1"/>
    </xf>
    <xf numFmtId="0" fontId="0" fillId="6" borderId="0" xfId="0" applyFill="1" applyBorder="1" applyAlignment="1" applyProtection="1">
      <alignment horizontal="left" vertical="top"/>
    </xf>
    <xf numFmtId="0" fontId="0" fillId="3" borderId="36" xfId="0" applyFill="1" applyBorder="1" applyAlignment="1" applyProtection="1">
      <alignment horizontal="left" vertical="top"/>
    </xf>
    <xf numFmtId="0" fontId="0" fillId="6" borderId="36" xfId="0" applyFill="1" applyBorder="1" applyAlignment="1" applyProtection="1">
      <alignment horizontal="left" vertical="top"/>
    </xf>
    <xf numFmtId="0" fontId="0" fillId="3" borderId="64" xfId="0" applyFill="1" applyBorder="1" applyAlignment="1" applyProtection="1">
      <alignment horizontal="center" vertical="top"/>
    </xf>
    <xf numFmtId="3" fontId="18" fillId="3" borderId="65" xfId="3" applyNumberFormat="1" applyFont="1" applyFill="1" applyBorder="1" applyAlignment="1" applyProtection="1">
      <alignment horizontal="center" wrapText="1"/>
    </xf>
    <xf numFmtId="0" fontId="0" fillId="0" borderId="5" xfId="0" applyBorder="1" applyAlignment="1" applyProtection="1">
      <alignment horizontal="left" vertical="top"/>
    </xf>
    <xf numFmtId="0" fontId="0" fillId="4" borderId="5" xfId="0" applyFill="1" applyBorder="1" applyAlignment="1" applyProtection="1">
      <alignment horizontal="left" vertical="top"/>
    </xf>
    <xf numFmtId="1" fontId="0" fillId="4" borderId="5" xfId="0" applyNumberFormat="1" applyFill="1" applyBorder="1" applyAlignment="1" applyProtection="1">
      <alignment horizontal="left" vertical="top"/>
    </xf>
    <xf numFmtId="0" fontId="16" fillId="4" borderId="5" xfId="0" applyFont="1" applyFill="1" applyBorder="1" applyAlignment="1" applyProtection="1">
      <alignment horizontal="left" vertical="top" wrapText="1"/>
    </xf>
    <xf numFmtId="0" fontId="16" fillId="0" borderId="5" xfId="0" applyFont="1" applyFill="1" applyBorder="1" applyAlignment="1" applyProtection="1">
      <alignment horizontal="center" vertical="top" wrapText="1"/>
    </xf>
    <xf numFmtId="3" fontId="16" fillId="0" borderId="56" xfId="0" applyNumberFormat="1" applyFont="1" applyFill="1" applyBorder="1" applyAlignment="1" applyProtection="1">
      <alignment horizontal="center" vertical="top" wrapText="1"/>
    </xf>
    <xf numFmtId="0" fontId="0" fillId="6" borderId="5" xfId="0" applyFill="1" applyBorder="1" applyAlignment="1" applyProtection="1">
      <alignment horizontal="center"/>
      <protection locked="0"/>
    </xf>
    <xf numFmtId="0" fontId="9" fillId="6" borderId="9" xfId="0" applyFont="1" applyFill="1" applyBorder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 applyProtection="1">
      <alignment horizontal="center" vertic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19" fillId="6" borderId="63" xfId="0" applyNumberFormat="1" applyFont="1" applyFill="1" applyBorder="1" applyAlignment="1" applyProtection="1">
      <alignment horizontal="left" vertical="center"/>
      <protection locked="0"/>
    </xf>
    <xf numFmtId="0" fontId="12" fillId="6" borderId="9" xfId="0" applyFont="1" applyFill="1" applyBorder="1" applyAlignment="1" applyProtection="1">
      <alignment horizontal="center" vertical="center" wrapText="1"/>
      <protection locked="0"/>
    </xf>
    <xf numFmtId="165" fontId="12" fillId="6" borderId="24" xfId="1" applyNumberFormat="1" applyFont="1" applyFill="1" applyBorder="1" applyAlignment="1" applyProtection="1">
      <alignment horizontal="center"/>
      <protection locked="0"/>
    </xf>
    <xf numFmtId="165" fontId="12" fillId="6" borderId="25" xfId="1" applyNumberFormat="1" applyFont="1" applyFill="1" applyBorder="1" applyAlignment="1" applyProtection="1">
      <alignment horizontal="center"/>
      <protection locked="0"/>
    </xf>
    <xf numFmtId="165" fontId="12" fillId="6" borderId="26" xfId="1" applyNumberFormat="1" applyFont="1" applyFill="1" applyBorder="1" applyAlignment="1" applyProtection="1">
      <alignment horizontal="center"/>
      <protection locked="0"/>
    </xf>
    <xf numFmtId="165" fontId="12" fillId="6" borderId="27" xfId="1" applyNumberFormat="1" applyFont="1" applyFill="1" applyBorder="1" applyAlignment="1" applyProtection="1">
      <alignment horizontal="center"/>
      <protection locked="0"/>
    </xf>
    <xf numFmtId="165" fontId="12" fillId="6" borderId="31" xfId="1" applyNumberFormat="1" applyFont="1" applyFill="1" applyBorder="1" applyAlignment="1" applyProtection="1">
      <alignment horizontal="center"/>
      <protection locked="0"/>
    </xf>
    <xf numFmtId="165" fontId="12" fillId="6" borderId="32" xfId="1" applyNumberFormat="1" applyFont="1" applyFill="1" applyBorder="1" applyAlignment="1" applyProtection="1">
      <alignment horizontal="center"/>
      <protection locked="0"/>
    </xf>
    <xf numFmtId="165" fontId="12" fillId="6" borderId="21" xfId="1" applyNumberFormat="1" applyFont="1" applyFill="1" applyBorder="1" applyAlignment="1" applyProtection="1">
      <alignment horizontal="center"/>
      <protection locked="0"/>
    </xf>
    <xf numFmtId="165" fontId="14" fillId="6" borderId="34" xfId="0" applyNumberFormat="1" applyFont="1" applyFill="1" applyBorder="1" applyAlignment="1" applyProtection="1">
      <alignment horizontal="center"/>
      <protection locked="0"/>
    </xf>
    <xf numFmtId="165" fontId="0" fillId="6" borderId="36" xfId="0" applyNumberFormat="1" applyFill="1" applyBorder="1" applyAlignment="1" applyProtection="1">
      <alignment horizontal="center"/>
      <protection locked="0"/>
    </xf>
    <xf numFmtId="165" fontId="12" fillId="6" borderId="30" xfId="1" applyNumberFormat="1" applyFont="1" applyFill="1" applyBorder="1" applyAlignment="1" applyProtection="1">
      <alignment horizontal="center"/>
      <protection locked="0"/>
    </xf>
    <xf numFmtId="165" fontId="12" fillId="6" borderId="42" xfId="1" applyNumberFormat="1" applyFont="1" applyFill="1" applyBorder="1" applyAlignment="1" applyProtection="1">
      <alignment horizontal="center"/>
      <protection locked="0"/>
    </xf>
    <xf numFmtId="165" fontId="12" fillId="6" borderId="37" xfId="1" applyNumberFormat="1" applyFont="1" applyFill="1" applyBorder="1" applyAlignment="1" applyProtection="1">
      <alignment horizontal="center"/>
      <protection locked="0"/>
    </xf>
    <xf numFmtId="166" fontId="18" fillId="5" borderId="9" xfId="3" applyNumberFormat="1" applyFont="1" applyFill="1" applyBorder="1" applyAlignment="1" applyProtection="1">
      <alignment horizontal="left" vertical="top" wrapText="1"/>
    </xf>
    <xf numFmtId="2" fontId="18" fillId="5" borderId="9" xfId="3" applyNumberFormat="1" applyFont="1" applyFill="1" applyBorder="1" applyAlignment="1" applyProtection="1">
      <alignment horizontal="left" vertical="top" wrapText="1"/>
    </xf>
    <xf numFmtId="0" fontId="18" fillId="5" borderId="9" xfId="3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166" fontId="18" fillId="5" borderId="66" xfId="3" applyNumberFormat="1" applyFont="1" applyFill="1" applyBorder="1" applyAlignment="1" applyProtection="1">
      <alignment horizontal="left" vertical="top" wrapText="1"/>
    </xf>
    <xf numFmtId="2" fontId="18" fillId="5" borderId="36" xfId="3" applyNumberFormat="1" applyFont="1" applyFill="1" applyBorder="1" applyAlignment="1" applyProtection="1">
      <alignment horizontal="left" vertical="top" wrapText="1"/>
    </xf>
    <xf numFmtId="0" fontId="18" fillId="5" borderId="36" xfId="3" applyFont="1" applyFill="1" applyBorder="1" applyAlignment="1" applyProtection="1">
      <alignment horizontal="left" vertical="top" wrapText="1"/>
    </xf>
    <xf numFmtId="6" fontId="16" fillId="0" borderId="5" xfId="0" applyNumberFormat="1" applyFont="1" applyFill="1" applyBorder="1" applyAlignment="1" applyProtection="1">
      <alignment horizontal="left" vertical="top" wrapText="1"/>
    </xf>
    <xf numFmtId="0" fontId="16" fillId="0" borderId="5" xfId="0" applyNumberFormat="1" applyFont="1" applyFill="1" applyBorder="1" applyAlignment="1" applyProtection="1">
      <alignment horizontal="left" vertical="top" wrapText="1"/>
    </xf>
    <xf numFmtId="0" fontId="17" fillId="0" borderId="5" xfId="0" applyFont="1" applyFill="1" applyBorder="1" applyAlignment="1" applyProtection="1">
      <alignment horizontal="left" vertical="top" wrapText="1"/>
    </xf>
    <xf numFmtId="0" fontId="16" fillId="4" borderId="5" xfId="0" applyFont="1" applyFill="1" applyBorder="1" applyAlignment="1" applyProtection="1">
      <alignment horizontal="center" vertical="top" wrapText="1"/>
    </xf>
    <xf numFmtId="6" fontId="16" fillId="0" borderId="56" xfId="0" applyNumberFormat="1" applyFont="1" applyFill="1" applyBorder="1" applyAlignment="1" applyProtection="1">
      <alignment horizontal="center" vertical="top" wrapText="1"/>
    </xf>
    <xf numFmtId="0" fontId="17" fillId="0" borderId="5" xfId="0" applyFont="1" applyBorder="1" applyAlignment="1" applyProtection="1">
      <alignment horizontal="left" vertical="top" wrapText="1"/>
    </xf>
    <xf numFmtId="2" fontId="0" fillId="0" borderId="0" xfId="0" applyNumberFormat="1" applyAlignment="1" applyProtection="1">
      <alignment horizontal="left" vertical="top"/>
    </xf>
    <xf numFmtId="0" fontId="0" fillId="8" borderId="0" xfId="0" applyFill="1"/>
    <xf numFmtId="0" fontId="0" fillId="0" borderId="5" xfId="0" applyBorder="1" applyAlignment="1" applyProtection="1">
      <alignment horizontal="center"/>
    </xf>
    <xf numFmtId="0" fontId="9" fillId="0" borderId="8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165" fontId="12" fillId="2" borderId="23" xfId="1" applyNumberFormat="1" applyFont="1" applyFill="1" applyBorder="1" applyAlignment="1" applyProtection="1">
      <alignment horizontal="center"/>
    </xf>
    <xf numFmtId="165" fontId="12" fillId="2" borderId="30" xfId="1" applyNumberFormat="1" applyFont="1" applyFill="1" applyBorder="1" applyAlignment="1" applyProtection="1">
      <alignment horizontal="center"/>
    </xf>
    <xf numFmtId="0" fontId="12" fillId="2" borderId="33" xfId="0" applyFont="1" applyFill="1" applyBorder="1" applyAlignment="1" applyProtection="1">
      <alignment horizontal="center"/>
    </xf>
    <xf numFmtId="165" fontId="12" fillId="2" borderId="43" xfId="1" applyNumberFormat="1" applyFont="1" applyFill="1" applyBorder="1" applyAlignment="1" applyProtection="1">
      <alignment horizontal="center"/>
    </xf>
    <xf numFmtId="165" fontId="12" fillId="2" borderId="37" xfId="1" applyNumberFormat="1" applyFont="1" applyFill="1" applyBorder="1" applyAlignment="1" applyProtection="1">
      <alignment horizontal="center"/>
    </xf>
    <xf numFmtId="165" fontId="12" fillId="2" borderId="44" xfId="1" applyNumberFormat="1" applyFont="1" applyFill="1" applyBorder="1" applyAlignment="1" applyProtection="1">
      <alignment horizontal="center"/>
    </xf>
    <xf numFmtId="165" fontId="12" fillId="2" borderId="45" xfId="1" applyNumberFormat="1" applyFont="1" applyFill="1" applyBorder="1" applyAlignment="1" applyProtection="1">
      <alignment horizontal="center"/>
    </xf>
    <xf numFmtId="0" fontId="2" fillId="2" borderId="5" xfId="0" applyFont="1" applyFill="1" applyBorder="1" applyAlignment="1"/>
    <xf numFmtId="49" fontId="0" fillId="0" borderId="17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wrapText="1"/>
    </xf>
    <xf numFmtId="0" fontId="2" fillId="9" borderId="5" xfId="0" applyFont="1" applyFill="1" applyBorder="1" applyAlignment="1"/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/>
    <xf numFmtId="0" fontId="0" fillId="8" borderId="55" xfId="0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2" fillId="0" borderId="5" xfId="0" applyFont="1" applyBorder="1" applyAlignment="1" applyProtection="1">
      <alignment horizontal="left" wrapText="1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49" fontId="12" fillId="0" borderId="5" xfId="0" applyNumberFormat="1" applyFont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4" xfId="0" applyFill="1" applyBorder="1" applyAlignment="1" applyProtection="1">
      <alignment horizontal="center"/>
      <protection locked="0"/>
    </xf>
    <xf numFmtId="0" fontId="7" fillId="2" borderId="67" xfId="0" applyFont="1" applyFill="1" applyBorder="1" applyAlignment="1" applyProtection="1">
      <alignment horizontal="left" vertical="center"/>
    </xf>
    <xf numFmtId="0" fontId="0" fillId="0" borderId="68" xfId="0" applyBorder="1" applyAlignment="1" applyProtection="1">
      <alignment horizontal="left" vertical="center"/>
    </xf>
    <xf numFmtId="0" fontId="0" fillId="0" borderId="69" xfId="0" applyBorder="1" applyAlignment="1" applyProtection="1"/>
    <xf numFmtId="0" fontId="2" fillId="8" borderId="55" xfId="0" applyFont="1" applyFill="1" applyBorder="1" applyAlignment="1" applyProtection="1">
      <alignment horizontal="center"/>
    </xf>
    <xf numFmtId="0" fontId="0" fillId="0" borderId="55" xfId="0" applyBorder="1" applyAlignment="1" applyProtection="1"/>
    <xf numFmtId="0" fontId="2" fillId="2" borderId="5" xfId="0" applyFont="1" applyFill="1" applyBorder="1" applyAlignment="1" applyProtection="1"/>
    <xf numFmtId="0" fontId="2" fillId="9" borderId="5" xfId="0" applyFont="1" applyFill="1" applyBorder="1" applyAlignment="1" applyProtection="1"/>
    <xf numFmtId="0" fontId="0" fillId="0" borderId="17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1" fontId="0" fillId="0" borderId="17" xfId="0" applyNumberFormat="1" applyBorder="1" applyAlignment="1" applyProtection="1">
      <alignment horizontal="center"/>
    </xf>
    <xf numFmtId="1" fontId="0" fillId="0" borderId="4" xfId="0" applyNumberFormat="1" applyBorder="1" applyAlignment="1" applyProtection="1">
      <alignment horizontal="center"/>
    </xf>
    <xf numFmtId="49" fontId="0" fillId="6" borderId="17" xfId="0" applyNumberFormat="1" applyFill="1" applyBorder="1" applyAlignment="1" applyProtection="1">
      <alignment horizontal="center"/>
      <protection locked="0"/>
    </xf>
    <xf numFmtId="49" fontId="0" fillId="6" borderId="4" xfId="0" applyNumberFormat="1" applyFill="1" applyBorder="1" applyAlignment="1" applyProtection="1">
      <alignment horizontal="center"/>
      <protection locked="0"/>
    </xf>
  </cellXfs>
  <cellStyles count="5">
    <cellStyle name="Currency" xfId="1" builtinId="4"/>
    <cellStyle name="Currency 2" xfId="4"/>
    <cellStyle name="Normal" xfId="0" builtinId="0"/>
    <cellStyle name="Normal 3 2 2 2 2" xfId="3"/>
    <cellStyle name="Percent" xfId="2" builtinId="5"/>
  </cellStyles>
  <dxfs count="13">
    <dxf>
      <numFmt numFmtId="0" formatCode="General"/>
    </dxf>
    <dxf>
      <font>
        <color rgb="FFFFFFFF"/>
      </font>
      <fill>
        <patternFill>
          <bgColor indexed="10"/>
        </patternFill>
      </fill>
    </dxf>
    <dxf>
      <font>
        <color rgb="FFFFFFFF"/>
      </font>
      <fill>
        <patternFill>
          <bgColor indexed="10"/>
        </patternFill>
      </fill>
    </dxf>
    <dxf>
      <fill>
        <patternFill>
          <bgColor theme="5" tint="0.39994506668294322"/>
        </patternFill>
      </fill>
    </dxf>
    <dxf>
      <font>
        <color theme="6" tint="-0.24994659260841701"/>
      </font>
    </dxf>
    <dxf>
      <font>
        <color rgb="FFC00000"/>
      </font>
    </dxf>
    <dxf>
      <font>
        <color rgb="FF9C0006"/>
      </font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Drop" dropStyle="simple" dx="16" sel="0" val="0" widthMin="32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10</xdr:row>
          <xdr:rowOff>0</xdr:rowOff>
        </xdr:from>
        <xdr:to>
          <xdr:col>7</xdr:col>
          <xdr:colOff>160020</xdr:colOff>
          <xdr:row>11</xdr:row>
          <xdr:rowOff>7620</xdr:rowOff>
        </xdr:to>
        <xdr:sp macro="" textlink="">
          <xdr:nvSpPr>
            <xdr:cNvPr id="1025" name="Control 1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1A577CB7-B9A4-442D-9F45-2E8E46C90E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\Users\Melinda.S.Hochgesang\AppData\Local\Microsoft\Windows\Temporary%20Internet%20Files\Content.Outlook\QR6KAUFZ\DOD_SiteLevelExcelReportingTemplate_beta_no_macros_MK4MiPS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I%20-%20DHAPP\APR%20SAPR\S%20APR%20FY17\Q1%20FY17\MiPSL%20Q1\Team%20B,%20W\MiPSL%20Final\DRC_FY17_Q1%20MiPS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SI%20-%20DHAPP\APR%20SAPR\S%20APR%20FY15\PEPFAR%20Q3%20Reporting\SiteLevelExcelReportingTool\SEAS_CLEANING\Angola_MiPSL%20Angola%20July2015_201508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ome"/>
      <sheetName val="HTC"/>
      <sheetName val="PMTCT"/>
      <sheetName val="VMMC"/>
      <sheetName val="CARE"/>
      <sheetName val="TX"/>
      <sheetName val="TB"/>
      <sheetName val="QA2"/>
      <sheetName val="QA"/>
      <sheetName val="Sheet2"/>
      <sheetName val="Narratives"/>
      <sheetName val="SummaryData"/>
      <sheetName val="QualityMeasures"/>
      <sheetName val="Lookup"/>
      <sheetName val="FORMULAS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2" t="str">
            <v>Angola</v>
          </cell>
        </row>
        <row r="3">
          <cell r="A3" t="str">
            <v>Asia Regional Program</v>
          </cell>
        </row>
        <row r="4">
          <cell r="A4" t="str">
            <v>Botswana</v>
          </cell>
        </row>
        <row r="5">
          <cell r="A5" t="str">
            <v>Burundi</v>
          </cell>
        </row>
        <row r="6">
          <cell r="A6" t="str">
            <v>Cameroon</v>
          </cell>
        </row>
        <row r="7">
          <cell r="A7" t="str">
            <v>Caribbean Region</v>
          </cell>
        </row>
        <row r="8">
          <cell r="A8" t="str">
            <v>Central America Region</v>
          </cell>
        </row>
        <row r="9">
          <cell r="A9" t="str">
            <v>Cote d'Ivoire</v>
          </cell>
        </row>
        <row r="10">
          <cell r="A10" t="str">
            <v>Democratic Republic of the Congo</v>
          </cell>
        </row>
        <row r="11">
          <cell r="A11" t="str">
            <v>Dominican Republic</v>
          </cell>
        </row>
        <row r="12">
          <cell r="A12" t="str">
            <v>Ethiopia</v>
          </cell>
        </row>
        <row r="13">
          <cell r="A13" t="str">
            <v>Ghana</v>
          </cell>
        </row>
        <row r="14">
          <cell r="A14" t="str">
            <v>Guyana</v>
          </cell>
        </row>
        <row r="15">
          <cell r="A15" t="str">
            <v>Indonesia</v>
          </cell>
        </row>
        <row r="16">
          <cell r="A16" t="str">
            <v>Kenya</v>
          </cell>
        </row>
        <row r="17">
          <cell r="A17" t="str">
            <v>Lesotho</v>
          </cell>
        </row>
        <row r="18">
          <cell r="A18" t="str">
            <v>Malawi</v>
          </cell>
        </row>
        <row r="19">
          <cell r="A19" t="str">
            <v>Mozambique</v>
          </cell>
        </row>
        <row r="20">
          <cell r="A20" t="str">
            <v>Namibia</v>
          </cell>
        </row>
        <row r="21">
          <cell r="A21" t="str">
            <v>Nigeria</v>
          </cell>
        </row>
        <row r="22">
          <cell r="A22" t="str">
            <v>Rwanda</v>
          </cell>
        </row>
        <row r="23">
          <cell r="A23" t="str">
            <v>South Africa</v>
          </cell>
        </row>
        <row r="24">
          <cell r="A24" t="str">
            <v>South Sudan</v>
          </cell>
        </row>
        <row r="25">
          <cell r="A25" t="str">
            <v>Swaziland</v>
          </cell>
        </row>
        <row r="26">
          <cell r="A26" t="str">
            <v>Tanzania</v>
          </cell>
        </row>
        <row r="27">
          <cell r="A27" t="str">
            <v>Uganda</v>
          </cell>
        </row>
        <row r="28">
          <cell r="A28" t="str">
            <v>Ukraine</v>
          </cell>
        </row>
        <row r="29">
          <cell r="A29" t="str">
            <v>Vietnam</v>
          </cell>
        </row>
        <row r="30">
          <cell r="A30" t="str">
            <v>Zambia</v>
          </cell>
        </row>
      </sheetData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Y17Q1 Sites"/>
      <sheetName val="DATIM"/>
    </sheetNames>
    <sheetDataSet>
      <sheetData sheetId="0"/>
      <sheetData sheetId="1"/>
      <sheetData sheetId="2">
        <row r="2">
          <cell r="W2" t="str">
            <v>Scale-Up</v>
          </cell>
          <cell r="Y2" t="str">
            <v>Mobile</v>
          </cell>
        </row>
        <row r="3">
          <cell r="W3" t="str">
            <v>Sustained</v>
          </cell>
          <cell r="Y3" t="str">
            <v>Static</v>
          </cell>
        </row>
        <row r="4">
          <cell r="W4" t="str">
            <v>Centrally Supported</v>
          </cell>
        </row>
        <row r="5">
          <cell r="W5" t="str">
            <v>Not Defined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Sheet1"/>
      <sheetName val="LookUp"/>
    </sheetNames>
    <sheetDataSet>
      <sheetData sheetId="0" refreshError="1"/>
      <sheetData sheetId="1" refreshError="1"/>
      <sheetData sheetId="2">
        <row r="1">
          <cell r="A1" t="str">
            <v>Active</v>
          </cell>
          <cell r="C1" t="str">
            <v>Community</v>
          </cell>
        </row>
        <row r="2">
          <cell r="A2" t="str">
            <v>Inactive</v>
          </cell>
          <cell r="C2" t="str">
            <v>Facility</v>
          </cell>
        </row>
      </sheetData>
    </sheetDataSet>
  </externalBook>
</externalLink>
</file>

<file path=xl/tables/table1.xml><?xml version="1.0" encoding="utf-8"?>
<table xmlns="http://schemas.openxmlformats.org/spreadsheetml/2006/main" id="3" name="FinalAllocations" displayName="FinalAllocations" ref="A2:D1389" totalsRowShown="0">
  <autoFilter ref="A2:D1389"/>
  <sortState ref="A2:D1388">
    <sortCondition ref="A1:A1388"/>
  </sortState>
  <tableColumns count="4">
    <tableColumn id="5" name="Program Area"/>
    <tableColumn id="6" name="Beneficiary"/>
    <tableColumn id="7" name="100% to budget code"/>
    <tableColumn id="1" name="Intervention" dataDxfId="0">
      <calculatedColumnFormula>_xlfn.CONCAT(FinalAllocations[[#This Row],[Program Area]],"; ",FinalAllocations[[#This Row],[Beneficiary]])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tabSelected="1" workbookViewId="0">
      <selection activeCell="B23" sqref="B23:F23"/>
    </sheetView>
  </sheetViews>
  <sheetFormatPr defaultRowHeight="14.4"/>
  <cols>
    <col min="1" max="1" width="21" bestFit="1" customWidth="1"/>
    <col min="2" max="2" width="8.109375" bestFit="1" customWidth="1"/>
    <col min="4" max="4" width="27.6640625" customWidth="1"/>
    <col min="5" max="5" width="18.88671875" bestFit="1" customWidth="1"/>
    <col min="6" max="6" width="83.77734375" customWidth="1"/>
  </cols>
  <sheetData>
    <row r="1" spans="1:26">
      <c r="A1" s="179" t="s">
        <v>227</v>
      </c>
      <c r="B1" s="179"/>
      <c r="C1" s="179"/>
      <c r="D1" s="179"/>
      <c r="E1" s="179"/>
      <c r="F1" s="179"/>
    </row>
    <row r="2" spans="1:26" ht="15.75" customHeight="1">
      <c r="A2" s="171" t="s">
        <v>73</v>
      </c>
      <c r="B2" s="171"/>
      <c r="C2" s="176" t="str">
        <f>'Work Plan Budget'!C2:D2</f>
        <v>DOD</v>
      </c>
      <c r="D2" s="177"/>
      <c r="E2" s="27" t="s">
        <v>213</v>
      </c>
      <c r="F2" s="18">
        <f>'Work Plan Budget'!F2</f>
        <v>0</v>
      </c>
      <c r="Z2" s="1"/>
    </row>
    <row r="3" spans="1:26" ht="15.75" hidden="1" customHeight="1">
      <c r="A3" s="171" t="s">
        <v>214</v>
      </c>
      <c r="B3" s="171"/>
      <c r="C3" s="176">
        <f>'Work Plan Budget'!C3:D3</f>
        <v>0</v>
      </c>
      <c r="D3" s="177"/>
      <c r="E3" s="27" t="s">
        <v>76</v>
      </c>
      <c r="F3" s="18">
        <f>'Work Plan Budget'!F3</f>
        <v>0</v>
      </c>
      <c r="Z3" s="1"/>
    </row>
    <row r="4" spans="1:26" ht="15.75" hidden="1" customHeight="1">
      <c r="A4" s="171" t="s">
        <v>111</v>
      </c>
      <c r="B4" s="171"/>
      <c r="C4" s="176">
        <f>'Work Plan Budget'!C4:D4</f>
        <v>0</v>
      </c>
      <c r="D4" s="177"/>
      <c r="E4" s="27" t="s">
        <v>210</v>
      </c>
      <c r="F4" s="18">
        <f>'Work Plan Budget'!F4</f>
        <v>0</v>
      </c>
      <c r="Z4" s="1"/>
    </row>
    <row r="5" spans="1:26" ht="15.75" customHeight="1">
      <c r="A5" s="171" t="s">
        <v>79</v>
      </c>
      <c r="B5" s="171"/>
      <c r="C5" s="172">
        <f>'Work Plan Budget'!C5:D5</f>
        <v>0</v>
      </c>
      <c r="D5" s="173"/>
      <c r="E5" s="27" t="s">
        <v>78</v>
      </c>
      <c r="F5" s="18">
        <f>'Work Plan Budget'!F5</f>
        <v>0</v>
      </c>
      <c r="Z5" s="1"/>
    </row>
    <row r="6" spans="1:26" ht="15.75" customHeight="1">
      <c r="A6" s="175" t="s">
        <v>244</v>
      </c>
      <c r="B6" s="175"/>
      <c r="C6" s="176">
        <f>'Work Plan Budget'!C6:D6</f>
        <v>0</v>
      </c>
      <c r="D6" s="177"/>
      <c r="E6" s="27" t="s">
        <v>215</v>
      </c>
      <c r="F6" s="18" t="str">
        <f>'Work Plan Budget'!F6</f>
        <v>FY22</v>
      </c>
      <c r="Z6" s="1"/>
    </row>
    <row r="7" spans="1:26" ht="15.75" customHeight="1">
      <c r="A7" s="30"/>
      <c r="B7" s="30"/>
      <c r="C7" s="31"/>
      <c r="D7" s="31"/>
      <c r="E7" s="32"/>
      <c r="F7" s="29"/>
      <c r="Z7" s="1"/>
    </row>
    <row r="8" spans="1:26" s="33" customFormat="1" ht="15.75" hidden="1" customHeight="1">
      <c r="A8" s="37" t="s">
        <v>226</v>
      </c>
      <c r="B8" s="38">
        <f>'Work Plan Budget'!X33</f>
        <v>0</v>
      </c>
      <c r="C8" s="31"/>
      <c r="D8" s="31"/>
      <c r="E8" s="32"/>
      <c r="F8" s="31"/>
      <c r="Z8" s="34"/>
    </row>
    <row r="9" spans="1:26" s="33" customFormat="1" ht="15.75" customHeight="1">
      <c r="A9" s="30"/>
      <c r="B9" s="36"/>
      <c r="C9" s="31"/>
      <c r="D9" s="31"/>
      <c r="E9" s="32"/>
      <c r="F9" s="31"/>
      <c r="Z9" s="34"/>
    </row>
    <row r="10" spans="1:26">
      <c r="A10" s="39" t="s">
        <v>228</v>
      </c>
      <c r="B10" s="40">
        <f>'Work Plan Budget'!X32</f>
        <v>0</v>
      </c>
    </row>
    <row r="11" spans="1:26">
      <c r="A11" s="41" t="s">
        <v>224</v>
      </c>
      <c r="B11" s="42">
        <f>'DHAPP SOW'!J3</f>
        <v>0</v>
      </c>
    </row>
    <row r="12" spans="1:26">
      <c r="A12" s="28" t="s">
        <v>225</v>
      </c>
      <c r="B12" s="35">
        <f>B10-B11</f>
        <v>0</v>
      </c>
    </row>
    <row r="14" spans="1:26">
      <c r="A14" s="180" t="s">
        <v>229</v>
      </c>
      <c r="B14" s="180"/>
      <c r="C14" s="180"/>
      <c r="D14" s="180"/>
      <c r="E14" s="180"/>
      <c r="F14" s="180"/>
    </row>
    <row r="15" spans="1:26">
      <c r="A15" s="106"/>
      <c r="B15" s="180" t="s">
        <v>252</v>
      </c>
      <c r="C15" s="181"/>
      <c r="D15" s="181"/>
      <c r="E15" s="181"/>
      <c r="F15" s="181"/>
    </row>
    <row r="16" spans="1:26">
      <c r="A16" s="28" t="s">
        <v>230</v>
      </c>
      <c r="B16" s="178" t="s">
        <v>237</v>
      </c>
      <c r="C16" s="178"/>
      <c r="D16" s="178"/>
      <c r="E16" s="178"/>
      <c r="F16" s="178"/>
    </row>
    <row r="17" spans="1:6">
      <c r="B17" s="178" t="s">
        <v>240</v>
      </c>
      <c r="C17" s="178"/>
      <c r="D17" s="178"/>
      <c r="E17" s="178"/>
      <c r="F17" s="178"/>
    </row>
    <row r="18" spans="1:6" ht="31.8" customHeight="1">
      <c r="B18" s="174" t="s">
        <v>250</v>
      </c>
      <c r="C18" s="174"/>
      <c r="D18" s="174"/>
      <c r="E18" s="174"/>
      <c r="F18" s="174"/>
    </row>
    <row r="19" spans="1:6">
      <c r="B19" t="s">
        <v>241</v>
      </c>
    </row>
    <row r="20" spans="1:6">
      <c r="B20" t="s">
        <v>242</v>
      </c>
    </row>
    <row r="22" spans="1:6">
      <c r="A22" s="28" t="s">
        <v>232</v>
      </c>
      <c r="B22" s="178" t="s">
        <v>233</v>
      </c>
      <c r="C22" s="178"/>
      <c r="D22" s="178"/>
      <c r="E22" s="178"/>
      <c r="F22" s="178"/>
    </row>
    <row r="23" spans="1:6">
      <c r="B23" s="178" t="s">
        <v>245</v>
      </c>
      <c r="C23" s="178"/>
      <c r="D23" s="178"/>
      <c r="E23" s="178"/>
      <c r="F23" s="178"/>
    </row>
    <row r="24" spans="1:6">
      <c r="B24" t="s">
        <v>248</v>
      </c>
    </row>
    <row r="25" spans="1:6">
      <c r="B25" t="s">
        <v>236</v>
      </c>
    </row>
    <row r="27" spans="1:6">
      <c r="A27" s="28" t="s">
        <v>234</v>
      </c>
      <c r="B27" s="178" t="s">
        <v>235</v>
      </c>
      <c r="C27" s="178"/>
      <c r="D27" s="178"/>
      <c r="E27" s="178"/>
      <c r="F27" s="178"/>
    </row>
  </sheetData>
  <sheetProtection algorithmName="SHA-512" hashValue="eXCxdztETOMq/D6SInNhM5fT0QdMj1EG2EGLabmYahwPg4I6ANAqvDzOsabXJFc59jQxz47noTPUqlugSOX0qg==" saltValue="5cG6msshU8rmPvFGyNIqqA==" spinCount="100000" sheet="1" selectLockedCells="1"/>
  <mergeCells count="19">
    <mergeCell ref="B27:F27"/>
    <mergeCell ref="A1:F1"/>
    <mergeCell ref="B16:F16"/>
    <mergeCell ref="B17:F17"/>
    <mergeCell ref="B22:F22"/>
    <mergeCell ref="B23:F23"/>
    <mergeCell ref="B15:F15"/>
    <mergeCell ref="A14:F14"/>
    <mergeCell ref="A2:B2"/>
    <mergeCell ref="C2:D2"/>
    <mergeCell ref="A3:B3"/>
    <mergeCell ref="C3:D3"/>
    <mergeCell ref="A4:B4"/>
    <mergeCell ref="C4:D4"/>
    <mergeCell ref="A5:B5"/>
    <mergeCell ref="C5:D5"/>
    <mergeCell ref="B18:F18"/>
    <mergeCell ref="A6:B6"/>
    <mergeCell ref="C6:D6"/>
  </mergeCells>
  <pageMargins left="0.7" right="0.7" top="0.75" bottom="0.75" header="0.3" footer="0.3"/>
  <pageSetup scale="73" orientation="landscape" horizontalDpi="1200" verticalDpi="1200" r:id="rId1"/>
  <headerFooter>
    <oddHeader>&amp;CFY21 Work Plan Budget
DHAPP SOW 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6"/>
  <sheetViews>
    <sheetView topLeftCell="A24" workbookViewId="0">
      <selection activeCell="G33" sqref="G33"/>
    </sheetView>
  </sheetViews>
  <sheetFormatPr defaultRowHeight="14.4"/>
  <sheetData>
    <row r="2" spans="1:24">
      <c r="B2" s="186" t="s">
        <v>71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</row>
    <row r="3" spans="1:24">
      <c r="A3" s="2" t="s">
        <v>72</v>
      </c>
      <c r="B3" s="185" t="s">
        <v>73</v>
      </c>
      <c r="C3" s="185"/>
      <c r="D3" s="190"/>
      <c r="E3" s="190"/>
      <c r="F3" s="190"/>
      <c r="G3" s="190"/>
      <c r="H3" s="190"/>
      <c r="I3" s="190"/>
      <c r="J3" s="190"/>
      <c r="K3" s="190"/>
      <c r="L3" s="190"/>
      <c r="M3" s="183" t="s">
        <v>74</v>
      </c>
      <c r="N3" s="183"/>
      <c r="O3" s="183"/>
      <c r="P3" s="191"/>
      <c r="Q3" s="191"/>
      <c r="R3" s="191"/>
      <c r="S3" s="191"/>
      <c r="T3" s="191"/>
      <c r="U3" s="191"/>
      <c r="V3" s="191"/>
      <c r="W3" s="191"/>
      <c r="X3" s="191"/>
    </row>
    <row r="4" spans="1:24">
      <c r="A4" s="2"/>
      <c r="B4" s="185" t="s">
        <v>75</v>
      </c>
      <c r="C4" s="185"/>
      <c r="D4" s="190"/>
      <c r="E4" s="190"/>
      <c r="F4" s="190"/>
      <c r="G4" s="190"/>
      <c r="H4" s="190"/>
      <c r="I4" s="190"/>
      <c r="J4" s="190"/>
      <c r="K4" s="190"/>
      <c r="L4" s="190"/>
      <c r="M4" s="185" t="s">
        <v>76</v>
      </c>
      <c r="N4" s="185"/>
      <c r="O4" s="185"/>
      <c r="P4" s="190"/>
      <c r="Q4" s="190"/>
      <c r="R4" s="190"/>
      <c r="S4" s="190"/>
      <c r="T4" s="190"/>
      <c r="U4" s="190"/>
      <c r="V4" s="190"/>
      <c r="W4" s="190"/>
      <c r="X4" s="190"/>
    </row>
    <row r="5" spans="1:24">
      <c r="A5" s="2"/>
      <c r="B5" s="185" t="s">
        <v>77</v>
      </c>
      <c r="C5" s="185"/>
      <c r="D5" s="190"/>
      <c r="E5" s="190"/>
      <c r="F5" s="190"/>
      <c r="G5" s="190"/>
      <c r="H5" s="190"/>
      <c r="I5" s="190"/>
      <c r="J5" s="190"/>
      <c r="K5" s="190"/>
      <c r="L5" s="190"/>
      <c r="M5" s="183" t="s">
        <v>78</v>
      </c>
      <c r="N5" s="183"/>
      <c r="O5" s="183"/>
      <c r="P5" s="191"/>
      <c r="Q5" s="191"/>
      <c r="R5" s="191"/>
      <c r="S5" s="191"/>
      <c r="T5" s="191"/>
      <c r="U5" s="191"/>
      <c r="V5" s="191"/>
      <c r="W5" s="191"/>
      <c r="X5" s="191"/>
    </row>
    <row r="6" spans="1:24">
      <c r="A6" s="2"/>
      <c r="B6" s="183" t="s">
        <v>79</v>
      </c>
      <c r="C6" s="183"/>
      <c r="D6" s="192"/>
      <c r="E6" s="192"/>
      <c r="F6" s="192"/>
      <c r="G6" s="192"/>
      <c r="H6" s="192"/>
      <c r="I6" s="192"/>
      <c r="J6" s="192"/>
      <c r="K6" s="192"/>
      <c r="L6" s="192"/>
      <c r="M6" s="185" t="s">
        <v>80</v>
      </c>
      <c r="N6" s="185"/>
      <c r="O6" s="185"/>
      <c r="P6" s="184" t="s">
        <v>81</v>
      </c>
      <c r="Q6" s="184"/>
      <c r="R6" s="184"/>
      <c r="S6" s="184"/>
      <c r="T6" s="184"/>
      <c r="U6" s="184"/>
      <c r="V6" s="184"/>
      <c r="W6" s="184"/>
      <c r="X6" s="184"/>
    </row>
    <row r="7" spans="1:24">
      <c r="A7" s="2"/>
      <c r="B7" s="183" t="s">
        <v>82</v>
      </c>
      <c r="C7" s="183"/>
      <c r="D7" s="184" t="s">
        <v>83</v>
      </c>
      <c r="E7" s="184"/>
      <c r="F7" s="184"/>
      <c r="G7" s="184"/>
      <c r="H7" s="184"/>
      <c r="I7" s="184"/>
      <c r="J7" s="184"/>
      <c r="K7" s="184"/>
      <c r="L7" s="184"/>
      <c r="M7" s="185"/>
      <c r="N7" s="185"/>
      <c r="O7" s="185"/>
      <c r="P7" s="184"/>
      <c r="Q7" s="184"/>
      <c r="R7" s="184"/>
      <c r="S7" s="184"/>
      <c r="T7" s="184"/>
      <c r="U7" s="184"/>
      <c r="V7" s="184"/>
      <c r="W7" s="184"/>
      <c r="X7" s="184"/>
    </row>
    <row r="9" spans="1:24">
      <c r="B9" s="186" t="s">
        <v>84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</row>
    <row r="10" spans="1:24">
      <c r="B10" s="187" t="s">
        <v>85</v>
      </c>
      <c r="C10" s="187"/>
      <c r="D10" s="187"/>
      <c r="E10" s="187"/>
      <c r="F10" s="187"/>
      <c r="G10" s="187"/>
      <c r="K10" t="str">
        <f>IF('Work Plan Budget'!$D$32&gt;0, "No, program management costs have been entered.", "Yes, program management costs still need to be entered in Intervention 1.")</f>
        <v>Yes, program management costs still need to be entered in Intervention 1.</v>
      </c>
    </row>
    <row r="12" spans="1:24">
      <c r="B12" s="187" t="s">
        <v>86</v>
      </c>
      <c r="C12" s="187"/>
      <c r="D12" s="187"/>
      <c r="E12" s="187"/>
      <c r="F12" s="187"/>
      <c r="G12" s="187"/>
      <c r="H12" s="187"/>
      <c r="I12" s="187"/>
      <c r="J12" s="187"/>
      <c r="K12" s="16" t="str">
        <f>IF(COUNTIF(E15:X15,"x")&gt;0,"Yes, there are intervention(s) that have not been fully defined. This will cause an error when uploading.", "No, all interventions have been fully defined.")</f>
        <v>No, all interventions have been fully defined.</v>
      </c>
    </row>
    <row r="13" spans="1:24">
      <c r="L13" s="16"/>
    </row>
    <row r="14" spans="1:24">
      <c r="B14" s="188" t="s">
        <v>87</v>
      </c>
      <c r="C14" s="188"/>
      <c r="D14" s="188"/>
      <c r="E14" s="17">
        <v>1</v>
      </c>
      <c r="F14" s="17">
        <v>2</v>
      </c>
      <c r="G14" s="17">
        <v>3</v>
      </c>
      <c r="H14" s="17">
        <v>4</v>
      </c>
      <c r="I14" s="17">
        <v>5</v>
      </c>
      <c r="J14" s="17">
        <v>6</v>
      </c>
      <c r="K14" s="17">
        <v>7</v>
      </c>
      <c r="L14" s="17">
        <v>8</v>
      </c>
      <c r="M14" s="17">
        <v>9</v>
      </c>
      <c r="N14" s="17">
        <v>10</v>
      </c>
      <c r="O14" s="17">
        <v>11</v>
      </c>
      <c r="P14" s="17">
        <v>12</v>
      </c>
      <c r="Q14" s="17">
        <v>13</v>
      </c>
      <c r="R14" s="17">
        <v>14</v>
      </c>
      <c r="S14" s="17">
        <v>15</v>
      </c>
      <c r="T14" s="17">
        <v>16</v>
      </c>
      <c r="U14" s="17">
        <v>17</v>
      </c>
      <c r="V14" s="17">
        <v>18</v>
      </c>
      <c r="W14" s="17">
        <v>19</v>
      </c>
      <c r="X14" s="17">
        <v>20</v>
      </c>
    </row>
    <row r="15" spans="1:24">
      <c r="B15" s="188"/>
      <c r="C15" s="188"/>
      <c r="D15" s="188"/>
      <c r="E15" s="18" t="str">
        <f>IF(AND('Work Plan Budget'!D32&gt;0,OR('Work Plan Budget'!D10="",'Work Plan Budget'!D11="")),"X","")</f>
        <v/>
      </c>
      <c r="F15" s="18" t="str">
        <f t="shared" ref="F15:X15" si="0">IF(OR(F68="x",F69="x"),"X","")</f>
        <v/>
      </c>
      <c r="G15" s="18" t="str">
        <f t="shared" si="0"/>
        <v/>
      </c>
      <c r="H15" s="18" t="str">
        <f t="shared" si="0"/>
        <v/>
      </c>
      <c r="I15" s="18" t="str">
        <f t="shared" si="0"/>
        <v/>
      </c>
      <c r="J15" s="18" t="str">
        <f t="shared" si="0"/>
        <v/>
      </c>
      <c r="K15" s="18" t="str">
        <f t="shared" si="0"/>
        <v/>
      </c>
      <c r="L15" s="18" t="str">
        <f t="shared" si="0"/>
        <v/>
      </c>
      <c r="M15" s="18" t="str">
        <f t="shared" si="0"/>
        <v/>
      </c>
      <c r="N15" s="18" t="str">
        <f t="shared" si="0"/>
        <v/>
      </c>
      <c r="O15" s="18" t="str">
        <f t="shared" si="0"/>
        <v/>
      </c>
      <c r="P15" s="18" t="str">
        <f t="shared" si="0"/>
        <v/>
      </c>
      <c r="Q15" s="18" t="str">
        <f t="shared" si="0"/>
        <v/>
      </c>
      <c r="R15" s="18" t="str">
        <f t="shared" si="0"/>
        <v/>
      </c>
      <c r="S15" s="18" t="str">
        <f t="shared" si="0"/>
        <v/>
      </c>
      <c r="T15" s="18" t="str">
        <f t="shared" si="0"/>
        <v/>
      </c>
      <c r="U15" s="18" t="str">
        <f t="shared" si="0"/>
        <v/>
      </c>
      <c r="V15" s="18" t="str">
        <f t="shared" si="0"/>
        <v/>
      </c>
      <c r="W15" s="18" t="str">
        <f t="shared" si="0"/>
        <v/>
      </c>
      <c r="X15" s="18" t="str">
        <f t="shared" si="0"/>
        <v/>
      </c>
    </row>
    <row r="17" spans="2:24">
      <c r="B17" t="s">
        <v>88</v>
      </c>
      <c r="K17" s="16" t="str">
        <f>IF(COUNTIF(E20:X20,"X")&gt;0,"Yes, very unlikely combinations have been selected. This will produce a warning when uploading.", "No, there are not any very unlikely combinations that have been selected.")</f>
        <v>No, there are not any very unlikely combinations that have been selected.</v>
      </c>
    </row>
    <row r="19" spans="2:24">
      <c r="B19" s="188" t="s">
        <v>89</v>
      </c>
      <c r="C19" s="188"/>
      <c r="D19" s="188"/>
      <c r="E19" s="17">
        <v>1</v>
      </c>
      <c r="F19" s="17">
        <v>2</v>
      </c>
      <c r="G19" s="17">
        <v>3</v>
      </c>
      <c r="H19" s="17">
        <v>4</v>
      </c>
      <c r="I19" s="17">
        <v>5</v>
      </c>
      <c r="J19" s="17">
        <v>6</v>
      </c>
      <c r="K19" s="17">
        <v>7</v>
      </c>
      <c r="L19" s="17">
        <v>8</v>
      </c>
      <c r="M19" s="17">
        <v>9</v>
      </c>
      <c r="N19" s="17">
        <v>10</v>
      </c>
      <c r="O19" s="17">
        <v>11</v>
      </c>
      <c r="P19" s="17">
        <v>12</v>
      </c>
      <c r="Q19" s="17">
        <v>13</v>
      </c>
      <c r="R19" s="17">
        <v>14</v>
      </c>
      <c r="S19" s="17">
        <v>15</v>
      </c>
      <c r="T19" s="17">
        <v>16</v>
      </c>
      <c r="U19" s="17">
        <v>17</v>
      </c>
      <c r="V19" s="17">
        <v>18</v>
      </c>
      <c r="W19" s="17">
        <v>19</v>
      </c>
      <c r="X19" s="17">
        <v>20</v>
      </c>
    </row>
    <row r="20" spans="2:24">
      <c r="B20" s="188"/>
      <c r="C20" s="188"/>
      <c r="D20" s="188"/>
      <c r="E20" s="18"/>
      <c r="F20" s="18" t="str">
        <f t="shared" ref="F20:X20" si="1">IF(F66&lt;&gt;0,"X","")</f>
        <v/>
      </c>
      <c r="G20" s="18" t="str">
        <f t="shared" si="1"/>
        <v/>
      </c>
      <c r="H20" s="18" t="str">
        <f t="shared" si="1"/>
        <v/>
      </c>
      <c r="I20" s="18" t="str">
        <f t="shared" si="1"/>
        <v/>
      </c>
      <c r="J20" s="18" t="str">
        <f t="shared" si="1"/>
        <v/>
      </c>
      <c r="K20" s="18" t="str">
        <f t="shared" si="1"/>
        <v/>
      </c>
      <c r="L20" s="18" t="str">
        <f t="shared" si="1"/>
        <v/>
      </c>
      <c r="M20" s="18" t="str">
        <f t="shared" si="1"/>
        <v/>
      </c>
      <c r="N20" s="18" t="str">
        <f t="shared" si="1"/>
        <v/>
      </c>
      <c r="O20" s="18" t="str">
        <f t="shared" si="1"/>
        <v/>
      </c>
      <c r="P20" s="18" t="str">
        <f t="shared" si="1"/>
        <v/>
      </c>
      <c r="Q20" s="18" t="str">
        <f t="shared" si="1"/>
        <v/>
      </c>
      <c r="R20" s="18" t="str">
        <f t="shared" si="1"/>
        <v/>
      </c>
      <c r="S20" s="18" t="str">
        <f t="shared" si="1"/>
        <v/>
      </c>
      <c r="T20" s="18" t="str">
        <f t="shared" si="1"/>
        <v/>
      </c>
      <c r="U20" s="18" t="str">
        <f t="shared" si="1"/>
        <v/>
      </c>
      <c r="V20" s="18" t="str">
        <f t="shared" si="1"/>
        <v/>
      </c>
      <c r="W20" s="18" t="str">
        <f t="shared" si="1"/>
        <v/>
      </c>
      <c r="X20" s="18" t="str">
        <f t="shared" si="1"/>
        <v/>
      </c>
    </row>
    <row r="22" spans="2:24">
      <c r="B22" t="s">
        <v>90</v>
      </c>
      <c r="J22" s="1">
        <f>COUNTIF('Work Plan Budget'!X40:X139,0)</f>
        <v>0</v>
      </c>
      <c r="K22" t="str">
        <f>IF(COUNTIF('Work Plan Budget'!X40:X139,0)&gt;0,CONCATENATE("Yes, ", COUNTIF('Work Plan Budget'!X40:X139,0)," row(s) have zero budget. Reduce the number of sub-recipients or assign a budget in these rows to avoid causing an error when uploading."), "No, every sub-recipient has been assigned a non-zero budget.")</f>
        <v>No, every sub-recipient has been assigned a non-zero budget.</v>
      </c>
    </row>
    <row r="23" spans="2:24">
      <c r="J23" s="1"/>
    </row>
    <row r="24" spans="2:24">
      <c r="B24" t="s">
        <v>91</v>
      </c>
      <c r="J24" s="1">
        <f>COUNTIFS('Work Plan Budget'!X40:X139,"&gt;0",'Work Plan Budget'!C40:C139,"")</f>
        <v>0</v>
      </c>
      <c r="K24" t="str">
        <f>IF(J24&gt;0,CONCATENATE("Yes, ", J24, " row(s) with budgets are missing a DUNS number. Please add it in to avoid causing an error when uploading."),"No, every subrecipient row with a budget contains a DUNS number.")</f>
        <v>No, every subrecipient row with a budget contains a DUNS number.</v>
      </c>
    </row>
    <row r="25" spans="2:24">
      <c r="C25" t="s">
        <v>92</v>
      </c>
      <c r="J25" s="1">
        <f>COUNTIFS('Work Plan Budget'!X40:X139,"&gt;0",'Work Plan Budget'!B40:B139,"")</f>
        <v>0</v>
      </c>
      <c r="K25" t="str">
        <f>IF(J25&gt;0,CONCATENATE("Yes, ", J25, " row(s) with budgets are missing a subrecipient name. Please add it in to avoid causing an error when uploading."),"No, every subrecipient row with a budget contains a name.")</f>
        <v>No, every subrecipient row with a budget contains a name.</v>
      </c>
    </row>
    <row r="26" spans="2:24">
      <c r="C26" t="s">
        <v>93</v>
      </c>
      <c r="J26" s="1">
        <f>COUNTIFS('Work Plan Budget'!X40:X139,"&gt;0",'Work Plan Budget'!C40:C139,"",'Work Plan Budget'!B40:B139,"")</f>
        <v>0</v>
      </c>
      <c r="K26" t="str">
        <f>IF(J26&gt;0,CONCATENATE("Yes, ", J26, " row(s) with budgets are missing a subrecipient name and DUNS number. Please add it in to avoid causing an error when uploading."),"No, there are not any subrecipient rows with a budget that are missing both a name and a DUNS number.")</f>
        <v>No, there are not any subrecipient rows with a budget that are missing both a name and a DUNS number.</v>
      </c>
    </row>
    <row r="27" spans="2:24">
      <c r="K27" t="str">
        <f>IF(SUM(J24:J26)&gt;0, "To indicate that a subrecipient is To Be Determined, enter TBD for the name and 000000000 for the DUNS.", "")</f>
        <v/>
      </c>
    </row>
    <row r="29" spans="2:24" ht="20.399999999999999">
      <c r="B29" t="s">
        <v>94</v>
      </c>
      <c r="K29" t="e">
        <f ca="1">IF(E32&gt;E33,CONCATENATE("Yes, there are ", E32-E33, " value(s) that must be deleted."),"No, there is no data that was entered outside of the specified subrecipient rows.")</f>
        <v>#REF!</v>
      </c>
      <c r="N29" s="19"/>
      <c r="O29" s="20"/>
    </row>
    <row r="30" spans="2:24">
      <c r="C30" t="s">
        <v>95</v>
      </c>
      <c r="E30">
        <f>'Work Plan Budget'!D36</f>
        <v>0</v>
      </c>
    </row>
    <row r="31" spans="2:24">
      <c r="C31" t="s">
        <v>96</v>
      </c>
      <c r="E31">
        <f>IF(E30&gt;0,34+$E$30,34)</f>
        <v>34</v>
      </c>
      <c r="H31" s="20"/>
    </row>
    <row r="32" spans="2:24">
      <c r="C32" t="s">
        <v>97</v>
      </c>
      <c r="E32">
        <f>IF(E30&gt;0,(100-E30)*22,2200)</f>
        <v>2200</v>
      </c>
      <c r="H32" s="20"/>
    </row>
    <row r="33" spans="2:24">
      <c r="C33" t="s">
        <v>98</v>
      </c>
      <c r="E33" t="e">
        <f ca="1">COUNTBLANK(INDIRECT("'Budget Template'!B" &amp;E31&amp;":W133"))</f>
        <v>#REF!</v>
      </c>
      <c r="H33" s="20"/>
    </row>
    <row r="34" spans="2:24">
      <c r="E34" s="20"/>
      <c r="H34" s="20"/>
    </row>
    <row r="35" spans="2:24">
      <c r="B35" t="s">
        <v>99</v>
      </c>
    </row>
    <row r="36" spans="2:24">
      <c r="B36" s="21" t="s">
        <v>100</v>
      </c>
      <c r="C36" s="21" t="s">
        <v>101</v>
      </c>
      <c r="D36" s="189" t="s">
        <v>102</v>
      </c>
      <c r="E36" s="189"/>
      <c r="F36" s="189"/>
      <c r="G36" s="189"/>
      <c r="H36" s="189"/>
      <c r="I36" s="189"/>
      <c r="J36" s="189"/>
      <c r="K36" s="189"/>
      <c r="L36" s="189"/>
      <c r="M36" s="189"/>
      <c r="N36" s="22"/>
      <c r="O36" s="189" t="s">
        <v>103</v>
      </c>
      <c r="P36" s="189"/>
      <c r="Q36" s="189"/>
      <c r="R36" s="189"/>
      <c r="S36" s="189"/>
      <c r="T36" s="189"/>
      <c r="U36" s="189"/>
      <c r="V36" s="189"/>
      <c r="W36" s="189"/>
      <c r="X36" s="189"/>
    </row>
    <row r="37" spans="2:24">
      <c r="B37" s="23">
        <v>1</v>
      </c>
      <c r="C37" s="24" t="str">
        <f>'Work Plan Budget'!D34</f>
        <v/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25"/>
      <c r="O37" s="182"/>
      <c r="P37" s="182"/>
      <c r="Q37" s="182"/>
      <c r="R37" s="182"/>
      <c r="S37" s="182"/>
      <c r="T37" s="182"/>
      <c r="U37" s="182"/>
      <c r="V37" s="182"/>
      <c r="W37" s="182"/>
      <c r="X37" s="182"/>
    </row>
    <row r="38" spans="2:24">
      <c r="B38" s="23">
        <v>2</v>
      </c>
      <c r="C38" s="24" t="str">
        <f>'Work Plan Budget'!E34</f>
        <v/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25"/>
      <c r="O38" s="182"/>
      <c r="P38" s="182"/>
      <c r="Q38" s="182"/>
      <c r="R38" s="182"/>
      <c r="S38" s="182"/>
      <c r="T38" s="182"/>
      <c r="U38" s="182"/>
      <c r="V38" s="182"/>
      <c r="W38" s="182"/>
      <c r="X38" s="182"/>
    </row>
    <row r="39" spans="2:24">
      <c r="B39" s="23">
        <v>3</v>
      </c>
      <c r="C39" s="24" t="str">
        <f>'Work Plan Budget'!F34</f>
        <v/>
      </c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25"/>
      <c r="O39" s="182"/>
      <c r="P39" s="182"/>
      <c r="Q39" s="182"/>
      <c r="R39" s="182"/>
      <c r="S39" s="182"/>
      <c r="T39" s="182"/>
      <c r="U39" s="182"/>
      <c r="V39" s="182"/>
      <c r="W39" s="182"/>
      <c r="X39" s="182"/>
    </row>
    <row r="40" spans="2:24">
      <c r="B40" s="23">
        <v>4</v>
      </c>
      <c r="C40" s="24" t="str">
        <f>'Work Plan Budget'!G34</f>
        <v/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25"/>
      <c r="O40" s="182"/>
      <c r="P40" s="182"/>
      <c r="Q40" s="182"/>
      <c r="R40" s="182"/>
      <c r="S40" s="182"/>
      <c r="T40" s="182"/>
      <c r="U40" s="182"/>
      <c r="V40" s="182"/>
      <c r="W40" s="182"/>
      <c r="X40" s="182"/>
    </row>
    <row r="41" spans="2:24">
      <c r="B41" s="23">
        <v>5</v>
      </c>
      <c r="C41" s="24" t="str">
        <f>'Work Plan Budget'!H34</f>
        <v/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25"/>
      <c r="O41" s="182"/>
      <c r="P41" s="182"/>
      <c r="Q41" s="182"/>
      <c r="R41" s="182"/>
      <c r="S41" s="182"/>
      <c r="T41" s="182"/>
      <c r="U41" s="182"/>
      <c r="V41" s="182"/>
      <c r="W41" s="182"/>
      <c r="X41" s="182"/>
    </row>
    <row r="42" spans="2:24">
      <c r="B42" s="23">
        <v>6</v>
      </c>
      <c r="C42" s="24" t="str">
        <f>'Work Plan Budget'!I34</f>
        <v/>
      </c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25"/>
      <c r="O42" s="182"/>
      <c r="P42" s="182"/>
      <c r="Q42" s="182"/>
      <c r="R42" s="182"/>
      <c r="S42" s="182"/>
      <c r="T42" s="182"/>
      <c r="U42" s="182"/>
      <c r="V42" s="182"/>
      <c r="W42" s="182"/>
      <c r="X42" s="182"/>
    </row>
    <row r="43" spans="2:24">
      <c r="B43" s="23">
        <v>7</v>
      </c>
      <c r="C43" s="24" t="str">
        <f>'Work Plan Budget'!J34</f>
        <v/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25"/>
      <c r="O43" s="182"/>
      <c r="P43" s="182"/>
      <c r="Q43" s="182"/>
      <c r="R43" s="182"/>
      <c r="S43" s="182"/>
      <c r="T43" s="182"/>
      <c r="U43" s="182"/>
      <c r="V43" s="182"/>
      <c r="W43" s="182"/>
      <c r="X43" s="182"/>
    </row>
    <row r="44" spans="2:24">
      <c r="B44" s="23">
        <v>8</v>
      </c>
      <c r="C44" s="24" t="str">
        <f>'Work Plan Budget'!K34</f>
        <v/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25"/>
      <c r="O44" s="182"/>
      <c r="P44" s="182"/>
      <c r="Q44" s="182"/>
      <c r="R44" s="182"/>
      <c r="S44" s="182"/>
      <c r="T44" s="182"/>
      <c r="U44" s="182"/>
      <c r="V44" s="182"/>
      <c r="W44" s="182"/>
      <c r="X44" s="182"/>
    </row>
    <row r="45" spans="2:24">
      <c r="B45" s="23">
        <v>9</v>
      </c>
      <c r="C45" s="24" t="str">
        <f>'Work Plan Budget'!L34</f>
        <v/>
      </c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25"/>
      <c r="O45" s="182"/>
      <c r="P45" s="182"/>
      <c r="Q45" s="182"/>
      <c r="R45" s="182"/>
      <c r="S45" s="182"/>
      <c r="T45" s="182"/>
      <c r="U45" s="182"/>
      <c r="V45" s="182"/>
      <c r="W45" s="182"/>
      <c r="X45" s="182"/>
    </row>
    <row r="46" spans="2:24">
      <c r="B46" s="23">
        <v>10</v>
      </c>
      <c r="C46" s="24" t="str">
        <f>'Work Plan Budget'!M34</f>
        <v/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25"/>
      <c r="O46" s="182"/>
      <c r="P46" s="182"/>
      <c r="Q46" s="182"/>
      <c r="R46" s="182"/>
      <c r="S46" s="182"/>
      <c r="T46" s="182"/>
      <c r="U46" s="182"/>
      <c r="V46" s="182"/>
      <c r="W46" s="182"/>
      <c r="X46" s="182"/>
    </row>
    <row r="47" spans="2:24">
      <c r="B47" s="23">
        <v>11</v>
      </c>
      <c r="C47" s="24" t="str">
        <f>'Work Plan Budget'!N34</f>
        <v/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25"/>
      <c r="O47" s="182"/>
      <c r="P47" s="182"/>
      <c r="Q47" s="182"/>
      <c r="R47" s="182"/>
      <c r="S47" s="182"/>
      <c r="T47" s="182"/>
      <c r="U47" s="182"/>
      <c r="V47" s="182"/>
      <c r="W47" s="182"/>
      <c r="X47" s="182"/>
    </row>
    <row r="48" spans="2:24">
      <c r="B48" s="23">
        <v>12</v>
      </c>
      <c r="C48" s="24" t="str">
        <f>'Work Plan Budget'!O34</f>
        <v/>
      </c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25"/>
      <c r="O48" s="182"/>
      <c r="P48" s="182"/>
      <c r="Q48" s="182"/>
      <c r="R48" s="182"/>
      <c r="S48" s="182"/>
      <c r="T48" s="182"/>
      <c r="U48" s="182"/>
      <c r="V48" s="182"/>
      <c r="W48" s="182"/>
      <c r="X48" s="182"/>
    </row>
    <row r="49" spans="2:24">
      <c r="B49" s="23">
        <v>13</v>
      </c>
      <c r="C49" s="24" t="str">
        <f>'Work Plan Budget'!P34</f>
        <v/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25"/>
      <c r="O49" s="182"/>
      <c r="P49" s="182"/>
      <c r="Q49" s="182"/>
      <c r="R49" s="182"/>
      <c r="S49" s="182"/>
      <c r="T49" s="182"/>
      <c r="U49" s="182"/>
      <c r="V49" s="182"/>
      <c r="W49" s="182"/>
      <c r="X49" s="182"/>
    </row>
    <row r="50" spans="2:24">
      <c r="B50" s="23">
        <v>14</v>
      </c>
      <c r="C50" s="24" t="str">
        <f>'Work Plan Budget'!Q34</f>
        <v/>
      </c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25"/>
      <c r="O50" s="182"/>
      <c r="P50" s="182"/>
      <c r="Q50" s="182"/>
      <c r="R50" s="182"/>
      <c r="S50" s="182"/>
      <c r="T50" s="182"/>
      <c r="U50" s="182"/>
      <c r="V50" s="182"/>
      <c r="W50" s="182"/>
      <c r="X50" s="182"/>
    </row>
    <row r="51" spans="2:24">
      <c r="B51" s="23">
        <v>15</v>
      </c>
      <c r="C51" s="24" t="str">
        <f>'Work Plan Budget'!R34</f>
        <v/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25"/>
      <c r="O51" s="182"/>
      <c r="P51" s="182"/>
      <c r="Q51" s="182"/>
      <c r="R51" s="182"/>
      <c r="S51" s="182"/>
      <c r="T51" s="182"/>
      <c r="U51" s="182"/>
      <c r="V51" s="182"/>
      <c r="W51" s="182"/>
      <c r="X51" s="182"/>
    </row>
    <row r="52" spans="2:24">
      <c r="B52" s="23">
        <v>16</v>
      </c>
      <c r="C52" s="24" t="str">
        <f>'Work Plan Budget'!S34</f>
        <v/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25"/>
      <c r="O52" s="182"/>
      <c r="P52" s="182"/>
      <c r="Q52" s="182"/>
      <c r="R52" s="182"/>
      <c r="S52" s="182"/>
      <c r="T52" s="182"/>
      <c r="U52" s="182"/>
      <c r="V52" s="182"/>
      <c r="W52" s="182"/>
      <c r="X52" s="182"/>
    </row>
    <row r="53" spans="2:24">
      <c r="B53" s="23">
        <v>17</v>
      </c>
      <c r="C53" s="24" t="str">
        <f>'Work Plan Budget'!T34</f>
        <v/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25"/>
      <c r="O53" s="182"/>
      <c r="P53" s="182"/>
      <c r="Q53" s="182"/>
      <c r="R53" s="182"/>
      <c r="S53" s="182"/>
      <c r="T53" s="182"/>
      <c r="U53" s="182"/>
      <c r="V53" s="182"/>
      <c r="W53" s="182"/>
      <c r="X53" s="182"/>
    </row>
    <row r="54" spans="2:24">
      <c r="B54" s="23">
        <v>18</v>
      </c>
      <c r="C54" s="24" t="str">
        <f>'Work Plan Budget'!U34</f>
        <v/>
      </c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25"/>
      <c r="O54" s="182"/>
      <c r="P54" s="182"/>
      <c r="Q54" s="182"/>
      <c r="R54" s="182"/>
      <c r="S54" s="182"/>
      <c r="T54" s="182"/>
      <c r="U54" s="182"/>
      <c r="V54" s="182"/>
      <c r="W54" s="182"/>
      <c r="X54" s="182"/>
    </row>
    <row r="55" spans="2:24">
      <c r="B55" s="23">
        <v>19</v>
      </c>
      <c r="C55" s="24" t="str">
        <f>'Work Plan Budget'!V34</f>
        <v/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25"/>
      <c r="O55" s="182"/>
      <c r="P55" s="182"/>
      <c r="Q55" s="182"/>
      <c r="R55" s="182"/>
      <c r="S55" s="182"/>
      <c r="T55" s="182"/>
      <c r="U55" s="182"/>
      <c r="V55" s="182"/>
      <c r="W55" s="182"/>
      <c r="X55" s="182"/>
    </row>
    <row r="56" spans="2:24">
      <c r="B56" s="23">
        <v>20</v>
      </c>
      <c r="C56" s="24" t="str">
        <f>'Work Plan Budget'!W34</f>
        <v/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26"/>
      <c r="O56" s="182"/>
      <c r="P56" s="182"/>
      <c r="Q56" s="182"/>
      <c r="R56" s="182"/>
      <c r="S56" s="182"/>
      <c r="T56" s="182"/>
      <c r="U56" s="182"/>
      <c r="V56" s="182"/>
      <c r="W56" s="182"/>
      <c r="X56" s="182"/>
    </row>
  </sheetData>
  <mergeCells count="68">
    <mergeCell ref="B4:C4"/>
    <mergeCell ref="D4:L4"/>
    <mergeCell ref="M4:O4"/>
    <mergeCell ref="P4:X4"/>
    <mergeCell ref="B2:X2"/>
    <mergeCell ref="B3:C3"/>
    <mergeCell ref="D3:L3"/>
    <mergeCell ref="M3:O3"/>
    <mergeCell ref="P3:X3"/>
    <mergeCell ref="B5:C5"/>
    <mergeCell ref="D5:L5"/>
    <mergeCell ref="M5:O5"/>
    <mergeCell ref="P5:X5"/>
    <mergeCell ref="B6:C6"/>
    <mergeCell ref="D6:L6"/>
    <mergeCell ref="M6:O6"/>
    <mergeCell ref="P6:X6"/>
    <mergeCell ref="D37:M37"/>
    <mergeCell ref="O37:X37"/>
    <mergeCell ref="B7:C7"/>
    <mergeCell ref="D7:L7"/>
    <mergeCell ref="M7:O7"/>
    <mergeCell ref="P7:X7"/>
    <mergeCell ref="B9:X9"/>
    <mergeCell ref="B10:G10"/>
    <mergeCell ref="B12:J12"/>
    <mergeCell ref="B14:D15"/>
    <mergeCell ref="B19:D20"/>
    <mergeCell ref="D36:M36"/>
    <mergeCell ref="O36:X36"/>
    <mergeCell ref="D38:M38"/>
    <mergeCell ref="O38:X38"/>
    <mergeCell ref="D39:M39"/>
    <mergeCell ref="O39:X39"/>
    <mergeCell ref="D40:M40"/>
    <mergeCell ref="O40:X40"/>
    <mergeCell ref="D41:M41"/>
    <mergeCell ref="O41:X41"/>
    <mergeCell ref="D42:M42"/>
    <mergeCell ref="O42:X42"/>
    <mergeCell ref="D43:M43"/>
    <mergeCell ref="O43:X43"/>
    <mergeCell ref="D44:M44"/>
    <mergeCell ref="O44:X44"/>
    <mergeCell ref="D45:M45"/>
    <mergeCell ref="O45:X45"/>
    <mergeCell ref="D46:M46"/>
    <mergeCell ref="O46:X46"/>
    <mergeCell ref="D47:M47"/>
    <mergeCell ref="O47:X47"/>
    <mergeCell ref="D48:M48"/>
    <mergeCell ref="O48:X48"/>
    <mergeCell ref="D49:M49"/>
    <mergeCell ref="O49:X49"/>
    <mergeCell ref="D50:M50"/>
    <mergeCell ref="O50:X50"/>
    <mergeCell ref="D51:M51"/>
    <mergeCell ref="O51:X51"/>
    <mergeCell ref="D52:M52"/>
    <mergeCell ref="O52:X52"/>
    <mergeCell ref="D56:M56"/>
    <mergeCell ref="O56:X56"/>
    <mergeCell ref="D53:M53"/>
    <mergeCell ref="O53:X53"/>
    <mergeCell ref="D54:M54"/>
    <mergeCell ref="O54:X54"/>
    <mergeCell ref="D55:M55"/>
    <mergeCell ref="O55:X55"/>
  </mergeCells>
  <conditionalFormatting sqref="E15:X15 E20:X20">
    <cfRule type="containsText" dxfId="12" priority="5" operator="containsText" text="X">
      <formula>NOT(ISERROR(SEARCH("X",E15)))</formula>
    </cfRule>
  </conditionalFormatting>
  <conditionalFormatting sqref="C37:C56">
    <cfRule type="containsBlanks" dxfId="11" priority="2">
      <formula>LEN(TRIM(C37))=0</formula>
    </cfRule>
    <cfRule type="cellIs" dxfId="10" priority="3" operator="greaterThan">
      <formula>0</formula>
    </cfRule>
    <cfRule type="cellIs" dxfId="9" priority="4" operator="lessThan">
      <formula>0</formula>
    </cfRule>
    <cfRule type="cellIs" dxfId="8" priority="6" operator="equal">
      <formula>0</formula>
    </cfRule>
  </conditionalFormatting>
  <conditionalFormatting sqref="E15:X15">
    <cfRule type="containsErrors" dxfId="7" priority="7">
      <formula>ISERROR(E15)</formula>
    </cfRule>
  </conditionalFormatting>
  <conditionalFormatting sqref="K10:K29">
    <cfRule type="containsText" dxfId="6" priority="1" operator="containsText" text="Yes">
      <formula>NOT(ISERROR(SEARCH("Yes",K10)))</formula>
    </cfRule>
  </conditionalFormatting>
  <dataValidations count="3">
    <dataValidation type="textLength" operator="equal" allowBlank="1" showInputMessage="1" showErrorMessage="1" sqref="D6:L6">
      <formula1>9</formula1>
    </dataValidation>
    <dataValidation type="custom" allowBlank="1" showInputMessage="1" showErrorMessage="1" sqref="P4:X4">
      <formula1>IF(P4="",TRUE,IF(ISERROR(SUMPRODUCT(SEARCH(MID(P4,ROW(INDIRECT("1:"&amp;LEN(P4))),1),"0123456789abcdefghijklmnopqrstuvwxyz"))),FALSE,TRUE))</formula1>
    </dataValidation>
    <dataValidation type="whole" allowBlank="1" showInputMessage="1" showErrorMessage="1" errorTitle="Mech ID" error="Please enter a 4-6 digit mechanism ID." sqref="D4:L4">
      <formula1>1000</formula1>
      <formula2>999999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Z36"/>
  <sheetViews>
    <sheetView zoomScale="67" zoomScaleNormal="67" workbookViewId="0">
      <selection activeCell="F10" sqref="F10"/>
    </sheetView>
  </sheetViews>
  <sheetFormatPr defaultRowHeight="14.4"/>
  <cols>
    <col min="1" max="1" width="37.5546875" style="43" customWidth="1"/>
    <col min="2" max="2" width="6.44140625" style="43" customWidth="1"/>
    <col min="3" max="3" width="33.33203125" style="43" customWidth="1"/>
    <col min="4" max="4" width="19.6640625" style="43" bestFit="1" customWidth="1"/>
    <col min="5" max="5" width="35.6640625" style="43" bestFit="1" customWidth="1"/>
    <col min="6" max="6" width="37" style="43" customWidth="1"/>
    <col min="7" max="12" width="25.109375" style="43" bestFit="1" customWidth="1"/>
    <col min="13" max="13" width="26" style="43" bestFit="1" customWidth="1"/>
    <col min="14" max="14" width="25.6640625" style="43" bestFit="1" customWidth="1"/>
    <col min="15" max="15" width="14.21875" style="43" bestFit="1" customWidth="1"/>
    <col min="16" max="16" width="26" style="43" bestFit="1" customWidth="1"/>
    <col min="17" max="23" width="12.6640625" style="43" bestFit="1" customWidth="1"/>
    <col min="24" max="24" width="10.44140625" style="43" bestFit="1" customWidth="1"/>
    <col min="25" max="25" width="8.109375" style="43" bestFit="1" customWidth="1"/>
    <col min="26" max="16384" width="8.88671875" style="43"/>
  </cols>
  <sheetData>
    <row r="1" spans="1:26">
      <c r="A1" s="198" t="s">
        <v>231</v>
      </c>
      <c r="B1" s="198"/>
      <c r="C1" s="198"/>
      <c r="D1" s="198"/>
      <c r="E1" s="198"/>
      <c r="F1" s="199"/>
    </row>
    <row r="2" spans="1:26" ht="15.75" customHeight="1">
      <c r="A2" s="200" t="s">
        <v>73</v>
      </c>
      <c r="B2" s="200"/>
      <c r="C2" s="202" t="s">
        <v>238</v>
      </c>
      <c r="D2" s="203"/>
      <c r="E2" s="44" t="s">
        <v>213</v>
      </c>
      <c r="F2" s="128"/>
      <c r="Z2" s="45"/>
    </row>
    <row r="3" spans="1:26" ht="15.75" hidden="1" customHeight="1">
      <c r="A3" s="200" t="s">
        <v>214</v>
      </c>
      <c r="B3" s="200"/>
      <c r="C3" s="202"/>
      <c r="D3" s="203"/>
      <c r="E3" s="44" t="s">
        <v>76</v>
      </c>
      <c r="F3" s="128"/>
      <c r="Z3" s="45"/>
    </row>
    <row r="4" spans="1:26" ht="15.75" hidden="1" customHeight="1">
      <c r="A4" s="200" t="s">
        <v>111</v>
      </c>
      <c r="B4" s="200"/>
      <c r="C4" s="204"/>
      <c r="D4" s="205"/>
      <c r="E4" s="44" t="s">
        <v>210</v>
      </c>
      <c r="F4" s="128"/>
      <c r="Z4" s="45"/>
    </row>
    <row r="5" spans="1:26" ht="15.75" customHeight="1">
      <c r="A5" s="200" t="s">
        <v>79</v>
      </c>
      <c r="B5" s="200"/>
      <c r="C5" s="206"/>
      <c r="D5" s="207"/>
      <c r="E5" s="44" t="s">
        <v>249</v>
      </c>
      <c r="F5" s="128"/>
      <c r="Z5" s="45"/>
    </row>
    <row r="6" spans="1:26" ht="15.75" customHeight="1">
      <c r="A6" s="201" t="s">
        <v>244</v>
      </c>
      <c r="B6" s="201"/>
      <c r="C6" s="193"/>
      <c r="D6" s="194"/>
      <c r="E6" s="44" t="s">
        <v>215</v>
      </c>
      <c r="F6" s="161" t="s">
        <v>243</v>
      </c>
      <c r="Z6" s="45"/>
    </row>
    <row r="7" spans="1:26" ht="15.75" customHeight="1">
      <c r="A7" s="197"/>
      <c r="B7" s="197"/>
      <c r="Z7" s="45"/>
    </row>
    <row r="8" spans="1:26" s="54" customFormat="1" ht="36">
      <c r="A8" s="46"/>
      <c r="B8" s="47"/>
      <c r="C8" s="48"/>
      <c r="D8" s="49" t="s">
        <v>0</v>
      </c>
      <c r="E8" s="50" t="s">
        <v>1</v>
      </c>
      <c r="F8" s="50" t="s">
        <v>2</v>
      </c>
      <c r="G8" s="51" t="s">
        <v>3</v>
      </c>
      <c r="H8" s="50" t="s">
        <v>4</v>
      </c>
      <c r="I8" s="51" t="s">
        <v>5</v>
      </c>
      <c r="J8" s="50" t="s">
        <v>6</v>
      </c>
      <c r="K8" s="51" t="s">
        <v>7</v>
      </c>
      <c r="L8" s="50" t="s">
        <v>8</v>
      </c>
      <c r="M8" s="51" t="s">
        <v>9</v>
      </c>
      <c r="N8" s="50" t="s">
        <v>10</v>
      </c>
      <c r="O8" s="51" t="s">
        <v>11</v>
      </c>
      <c r="P8" s="50" t="s">
        <v>12</v>
      </c>
      <c r="Q8" s="51" t="s">
        <v>13</v>
      </c>
      <c r="R8" s="50" t="s">
        <v>14</v>
      </c>
      <c r="S8" s="50" t="s">
        <v>15</v>
      </c>
      <c r="T8" s="50" t="s">
        <v>16</v>
      </c>
      <c r="U8" s="50" t="s">
        <v>17</v>
      </c>
      <c r="V8" s="50" t="s">
        <v>18</v>
      </c>
      <c r="W8" s="50" t="s">
        <v>19</v>
      </c>
      <c r="X8" s="52"/>
      <c r="Y8" s="52"/>
      <c r="Z8" s="53"/>
    </row>
    <row r="9" spans="1:26" s="58" customFormat="1" ht="22.5" customHeight="1">
      <c r="A9" s="195" t="s">
        <v>216</v>
      </c>
      <c r="B9" s="196"/>
      <c r="C9" s="55"/>
      <c r="D9" s="162" t="s">
        <v>20</v>
      </c>
      <c r="E9" s="129"/>
      <c r="F9" s="129"/>
      <c r="G9" s="130"/>
      <c r="H9" s="129"/>
      <c r="I9" s="130"/>
      <c r="J9" s="129"/>
      <c r="K9" s="130"/>
      <c r="L9" s="129"/>
      <c r="M9" s="130"/>
      <c r="N9" s="129"/>
      <c r="O9" s="130"/>
      <c r="P9" s="129"/>
      <c r="Q9" s="130"/>
      <c r="R9" s="129"/>
      <c r="S9" s="129"/>
      <c r="T9" s="131"/>
      <c r="U9" s="131"/>
      <c r="V9" s="131"/>
      <c r="W9" s="131"/>
      <c r="X9" s="56"/>
      <c r="Y9" s="56"/>
      <c r="Z9" s="57"/>
    </row>
    <row r="10" spans="1:26" s="63" customFormat="1" ht="72" customHeight="1">
      <c r="A10" s="59" t="s">
        <v>21</v>
      </c>
      <c r="B10" s="60"/>
      <c r="C10" s="55"/>
      <c r="D10" s="163" t="s">
        <v>20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61"/>
      <c r="Y10" s="61"/>
      <c r="Z10" s="62"/>
    </row>
    <row r="11" spans="1:26" s="63" customFormat="1" ht="27.6">
      <c r="A11" s="64" t="s">
        <v>22</v>
      </c>
      <c r="B11" s="65"/>
      <c r="C11" s="66"/>
      <c r="D11" s="163" t="s">
        <v>23</v>
      </c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61"/>
      <c r="Y11" s="61"/>
      <c r="Z11" s="62"/>
    </row>
    <row r="12" spans="1:26" s="74" customFormat="1" ht="22.8">
      <c r="A12" s="67" t="s">
        <v>24</v>
      </c>
      <c r="B12" s="68"/>
      <c r="C12" s="69"/>
      <c r="D12" s="70" t="s">
        <v>25</v>
      </c>
      <c r="E12" s="71" t="s">
        <v>26</v>
      </c>
      <c r="F12" s="71" t="s">
        <v>27</v>
      </c>
      <c r="G12" s="71" t="s">
        <v>28</v>
      </c>
      <c r="H12" s="71" t="s">
        <v>29</v>
      </c>
      <c r="I12" s="71" t="s">
        <v>30</v>
      </c>
      <c r="J12" s="71" t="s">
        <v>31</v>
      </c>
      <c r="K12" s="71" t="s">
        <v>32</v>
      </c>
      <c r="L12" s="71" t="s">
        <v>33</v>
      </c>
      <c r="M12" s="71" t="s">
        <v>34</v>
      </c>
      <c r="N12" s="71" t="s">
        <v>35</v>
      </c>
      <c r="O12" s="71" t="s">
        <v>36</v>
      </c>
      <c r="P12" s="71" t="s">
        <v>37</v>
      </c>
      <c r="Q12" s="71" t="s">
        <v>38</v>
      </c>
      <c r="R12" s="71" t="s">
        <v>39</v>
      </c>
      <c r="S12" s="71" t="s">
        <v>40</v>
      </c>
      <c r="T12" s="71" t="s">
        <v>41</v>
      </c>
      <c r="U12" s="71" t="s">
        <v>42</v>
      </c>
      <c r="V12" s="71" t="s">
        <v>43</v>
      </c>
      <c r="W12" s="72" t="s">
        <v>44</v>
      </c>
      <c r="X12" s="3" t="s">
        <v>45</v>
      </c>
      <c r="Y12" s="4" t="s">
        <v>46</v>
      </c>
      <c r="Z12" s="73"/>
    </row>
    <row r="13" spans="1:26" ht="12.9" customHeight="1">
      <c r="A13" s="75" t="s">
        <v>47</v>
      </c>
      <c r="B13" s="76"/>
      <c r="C13" s="77"/>
      <c r="D13" s="164" t="s">
        <v>48</v>
      </c>
      <c r="E13" s="134"/>
      <c r="F13" s="135"/>
      <c r="G13" s="136"/>
      <c r="H13" s="134"/>
      <c r="I13" s="137"/>
      <c r="J13" s="134"/>
      <c r="K13" s="137"/>
      <c r="L13" s="134"/>
      <c r="M13" s="137"/>
      <c r="N13" s="134"/>
      <c r="O13" s="137"/>
      <c r="P13" s="134"/>
      <c r="Q13" s="137"/>
      <c r="R13" s="134"/>
      <c r="S13" s="134"/>
      <c r="T13" s="134"/>
      <c r="U13" s="134"/>
      <c r="V13" s="134"/>
      <c r="W13" s="135"/>
      <c r="X13" s="5">
        <f>SUM(ROUND(E13,0),ROUND(F13,0),ROUND(G13,0), ROUND(H13,0), ROUND(I13,0), ROUND(J13,0), ROUND(K13,0), ROUND(L13,0), ROUND(M13,0), ROUND(N13,0), ROUND(O13,0),ROUND(P13,0), ROUND(Q13,0), ROUND(R13,0), ROUND(S13,0), ROUND(T13,0), ROUND(U13,0), ROUND(V13,0), ROUND(W13,0))</f>
        <v>0</v>
      </c>
      <c r="Y13" s="6">
        <f t="shared" ref="Y13:Y32" si="0">IFERROR(X13/$X$32,0)</f>
        <v>0</v>
      </c>
      <c r="Z13" s="45"/>
    </row>
    <row r="14" spans="1:26" ht="12.9" customHeight="1">
      <c r="A14" s="75" t="s">
        <v>49</v>
      </c>
      <c r="B14" s="76"/>
      <c r="C14" s="77"/>
      <c r="D14" s="143"/>
      <c r="E14" s="138"/>
      <c r="F14" s="139"/>
      <c r="G14" s="138"/>
      <c r="H14" s="138"/>
      <c r="I14" s="140"/>
      <c r="J14" s="138"/>
      <c r="K14" s="140"/>
      <c r="L14" s="138"/>
      <c r="M14" s="140"/>
      <c r="N14" s="138"/>
      <c r="O14" s="140"/>
      <c r="P14" s="138"/>
      <c r="Q14" s="140"/>
      <c r="R14" s="138"/>
      <c r="S14" s="138"/>
      <c r="T14" s="138"/>
      <c r="U14" s="138"/>
      <c r="V14" s="138"/>
      <c r="W14" s="139"/>
      <c r="X14" s="5">
        <f t="shared" ref="X14:X19" si="1">SUM(ROUND(D14,0),ROUND(E14,0),ROUND(F14,0),ROUND(G14,0), ROUND(H14,0), ROUND(I14,0), ROUND(J14,0), ROUND(K14,0), ROUND(L14,0), ROUND(M14,0), ROUND(N14,0), ROUND(O14,0),ROUND(P14,0), ROUND(Q14,0), ROUND(R14,0), ROUND(S14,0), ROUND(T14,0), ROUND(U14,0), ROUND(V14,0), ROUND(W14,0))</f>
        <v>0</v>
      </c>
      <c r="Y14" s="6">
        <f t="shared" si="0"/>
        <v>0</v>
      </c>
      <c r="Z14" s="45"/>
    </row>
    <row r="15" spans="1:26" ht="12.9" customHeight="1">
      <c r="A15" s="75" t="s">
        <v>50</v>
      </c>
      <c r="B15" s="76"/>
      <c r="C15" s="77"/>
      <c r="D15" s="143"/>
      <c r="E15" s="138"/>
      <c r="F15" s="139"/>
      <c r="G15" s="138"/>
      <c r="H15" s="138"/>
      <c r="I15" s="140"/>
      <c r="J15" s="138"/>
      <c r="K15" s="140"/>
      <c r="L15" s="138"/>
      <c r="M15" s="140"/>
      <c r="N15" s="138"/>
      <c r="O15" s="140"/>
      <c r="P15" s="138"/>
      <c r="Q15" s="140"/>
      <c r="R15" s="138"/>
      <c r="S15" s="138"/>
      <c r="T15" s="138"/>
      <c r="U15" s="138"/>
      <c r="V15" s="138"/>
      <c r="W15" s="139"/>
      <c r="X15" s="5">
        <f t="shared" si="1"/>
        <v>0</v>
      </c>
      <c r="Y15" s="6">
        <f t="shared" si="0"/>
        <v>0</v>
      </c>
      <c r="Z15" s="45"/>
    </row>
    <row r="16" spans="1:26" ht="12.9" customHeight="1">
      <c r="A16" s="75" t="s">
        <v>51</v>
      </c>
      <c r="B16" s="78"/>
      <c r="C16" s="79"/>
      <c r="D16" s="143"/>
      <c r="E16" s="138"/>
      <c r="F16" s="139"/>
      <c r="G16" s="138"/>
      <c r="H16" s="138"/>
      <c r="I16" s="140"/>
      <c r="J16" s="138"/>
      <c r="K16" s="140"/>
      <c r="L16" s="138"/>
      <c r="M16" s="140"/>
      <c r="N16" s="138"/>
      <c r="O16" s="140"/>
      <c r="P16" s="138"/>
      <c r="Q16" s="140"/>
      <c r="R16" s="138"/>
      <c r="S16" s="138"/>
      <c r="T16" s="138"/>
      <c r="U16" s="138"/>
      <c r="V16" s="138"/>
      <c r="W16" s="139"/>
      <c r="X16" s="5">
        <f t="shared" si="1"/>
        <v>0</v>
      </c>
      <c r="Y16" s="6">
        <f t="shared" si="0"/>
        <v>0</v>
      </c>
      <c r="Z16" s="45"/>
    </row>
    <row r="17" spans="1:26" ht="12.9" customHeight="1">
      <c r="A17" s="75" t="s">
        <v>52</v>
      </c>
      <c r="B17" s="76"/>
      <c r="C17" s="77"/>
      <c r="D17" s="143"/>
      <c r="E17" s="138"/>
      <c r="F17" s="140"/>
      <c r="G17" s="138"/>
      <c r="H17" s="138"/>
      <c r="I17" s="140"/>
      <c r="J17" s="138"/>
      <c r="K17" s="140"/>
      <c r="L17" s="138"/>
      <c r="M17" s="140"/>
      <c r="N17" s="138"/>
      <c r="O17" s="140"/>
      <c r="P17" s="138"/>
      <c r="Q17" s="140"/>
      <c r="R17" s="138"/>
      <c r="S17" s="138"/>
      <c r="T17" s="138"/>
      <c r="U17" s="138"/>
      <c r="V17" s="138"/>
      <c r="W17" s="139"/>
      <c r="X17" s="5">
        <f t="shared" si="1"/>
        <v>0</v>
      </c>
      <c r="Y17" s="6">
        <f t="shared" si="0"/>
        <v>0</v>
      </c>
      <c r="Z17" s="45"/>
    </row>
    <row r="18" spans="1:26" ht="12.9" customHeight="1">
      <c r="A18" s="75" t="s">
        <v>53</v>
      </c>
      <c r="B18" s="76"/>
      <c r="C18" s="77"/>
      <c r="D18" s="143"/>
      <c r="E18" s="138"/>
      <c r="F18" s="140"/>
      <c r="G18" s="138"/>
      <c r="H18" s="138"/>
      <c r="I18" s="140"/>
      <c r="J18" s="138"/>
      <c r="K18" s="140"/>
      <c r="L18" s="138"/>
      <c r="M18" s="140"/>
      <c r="N18" s="138"/>
      <c r="O18" s="140"/>
      <c r="P18" s="138"/>
      <c r="Q18" s="140"/>
      <c r="R18" s="138"/>
      <c r="S18" s="138"/>
      <c r="T18" s="138"/>
      <c r="U18" s="138"/>
      <c r="V18" s="138"/>
      <c r="W18" s="139"/>
      <c r="X18" s="5">
        <f t="shared" si="1"/>
        <v>0</v>
      </c>
      <c r="Y18" s="6">
        <f t="shared" si="0"/>
        <v>0</v>
      </c>
      <c r="Z18" s="45"/>
    </row>
    <row r="19" spans="1:26" ht="12.9" customHeight="1">
      <c r="A19" s="75" t="s">
        <v>54</v>
      </c>
      <c r="B19" s="76"/>
      <c r="C19" s="77"/>
      <c r="D19" s="143"/>
      <c r="E19" s="141"/>
      <c r="F19" s="140"/>
      <c r="G19" s="138"/>
      <c r="H19" s="138"/>
      <c r="I19" s="140"/>
      <c r="J19" s="138"/>
      <c r="K19" s="140"/>
      <c r="L19" s="138"/>
      <c r="M19" s="140"/>
      <c r="N19" s="138"/>
      <c r="O19" s="140"/>
      <c r="P19" s="138"/>
      <c r="Q19" s="140"/>
      <c r="R19" s="138"/>
      <c r="S19" s="138"/>
      <c r="T19" s="138"/>
      <c r="U19" s="138"/>
      <c r="V19" s="138"/>
      <c r="W19" s="139"/>
      <c r="X19" s="5">
        <f t="shared" si="1"/>
        <v>0</v>
      </c>
      <c r="Y19" s="6">
        <f t="shared" si="0"/>
        <v>0</v>
      </c>
      <c r="Z19" s="45"/>
    </row>
    <row r="20" spans="1:26" ht="12.9" customHeight="1">
      <c r="A20" s="75" t="s">
        <v>55</v>
      </c>
      <c r="B20" s="76"/>
      <c r="C20" s="77"/>
      <c r="D20" s="165" t="s">
        <v>48</v>
      </c>
      <c r="E20" s="138"/>
      <c r="F20" s="140"/>
      <c r="G20" s="138"/>
      <c r="H20" s="138"/>
      <c r="I20" s="140"/>
      <c r="J20" s="138"/>
      <c r="K20" s="140"/>
      <c r="L20" s="138"/>
      <c r="M20" s="140"/>
      <c r="N20" s="138"/>
      <c r="O20" s="140"/>
      <c r="P20" s="138"/>
      <c r="Q20" s="140"/>
      <c r="R20" s="138"/>
      <c r="S20" s="138"/>
      <c r="T20" s="138"/>
      <c r="U20" s="138"/>
      <c r="V20" s="138"/>
      <c r="W20" s="139"/>
      <c r="X20" s="5">
        <f>SUM(ROUND(E20,0),ROUND(F20,0),ROUND(G20,0), ROUND(H20,0), ROUND(I20,0), ROUND(J20,0), ROUND(K20,0), ROUND(L20,0), ROUND(M20,0), ROUND(N20,0), ROUND(O20,0),ROUND(P20,0), ROUND(Q20,0), ROUND(R20,0), ROUND(S20,0), ROUND(T20,0), ROUND(U20,0), ROUND(V20,0), ROUND(W20,0))</f>
        <v>0</v>
      </c>
      <c r="Y20" s="6">
        <f t="shared" si="0"/>
        <v>0</v>
      </c>
      <c r="Z20" s="45"/>
    </row>
    <row r="21" spans="1:26" ht="12.9" customHeight="1">
      <c r="A21" s="75" t="s">
        <v>56</v>
      </c>
      <c r="B21" s="76"/>
      <c r="C21" s="77"/>
      <c r="D21" s="165" t="s">
        <v>48</v>
      </c>
      <c r="E21" s="138"/>
      <c r="F21" s="140"/>
      <c r="G21" s="138"/>
      <c r="H21" s="138"/>
      <c r="I21" s="140"/>
      <c r="J21" s="138"/>
      <c r="K21" s="140"/>
      <c r="L21" s="138"/>
      <c r="M21" s="140"/>
      <c r="N21" s="138"/>
      <c r="O21" s="140"/>
      <c r="P21" s="138"/>
      <c r="Q21" s="140"/>
      <c r="R21" s="138"/>
      <c r="S21" s="138"/>
      <c r="T21" s="138"/>
      <c r="U21" s="138"/>
      <c r="V21" s="138"/>
      <c r="W21" s="139"/>
      <c r="X21" s="5">
        <f>SUM(ROUND(E21,0),ROUND(F21,0),ROUND(G21,0), ROUND(H21,0), ROUND(I21,0), ROUND(J21,0), ROUND(K21,0), ROUND(L21,0), ROUND(M21,0), ROUND(N21,0), ROUND(O21,0),ROUND(P21,0), ROUND(Q21,0), ROUND(R21,0), ROUND(S21,0), ROUND(T21,0), ROUND(U21,0), ROUND(V21,0), ROUND(W21,0))</f>
        <v>0</v>
      </c>
      <c r="Y21" s="6">
        <f t="shared" si="0"/>
        <v>0</v>
      </c>
      <c r="Z21" s="45"/>
    </row>
    <row r="22" spans="1:26" ht="12.9" customHeight="1">
      <c r="A22" s="75" t="s">
        <v>57</v>
      </c>
      <c r="B22" s="76"/>
      <c r="C22" s="77"/>
      <c r="D22" s="143"/>
      <c r="E22" s="138"/>
      <c r="F22" s="140"/>
      <c r="G22" s="138"/>
      <c r="H22" s="138"/>
      <c r="I22" s="140"/>
      <c r="J22" s="138"/>
      <c r="K22" s="140"/>
      <c r="L22" s="138"/>
      <c r="M22" s="140"/>
      <c r="N22" s="138"/>
      <c r="O22" s="140"/>
      <c r="P22" s="138"/>
      <c r="Q22" s="140"/>
      <c r="R22" s="138"/>
      <c r="S22" s="138"/>
      <c r="T22" s="138"/>
      <c r="U22" s="138"/>
      <c r="V22" s="138"/>
      <c r="W22" s="139"/>
      <c r="X22" s="5">
        <f t="shared" ref="X22" si="2">SUM(ROUND(D22,0),ROUND(E22,0),ROUND(F22,0),ROUND(G22,0), ROUND(H22,0), ROUND(I22,0), ROUND(J22,0), ROUND(K22,0), ROUND(L22,0), ROUND(M22,0), ROUND(N22,0), ROUND(O22,0),ROUND(P22,0), ROUND(Q22,0), ROUND(R22,0), ROUND(S22,0), ROUND(T22,0), ROUND(U22,0), ROUND(V22,0), ROUND(W22,0))</f>
        <v>0</v>
      </c>
      <c r="Y22" s="6">
        <f t="shared" si="0"/>
        <v>0</v>
      </c>
      <c r="Z22" s="45"/>
    </row>
    <row r="23" spans="1:26" ht="12.9" customHeight="1">
      <c r="A23" s="75" t="s">
        <v>58</v>
      </c>
      <c r="B23" s="76"/>
      <c r="C23" s="77"/>
      <c r="D23" s="165" t="s">
        <v>48</v>
      </c>
      <c r="E23" s="138"/>
      <c r="F23" s="140"/>
      <c r="G23" s="138"/>
      <c r="H23" s="138"/>
      <c r="I23" s="140"/>
      <c r="J23" s="138"/>
      <c r="K23" s="140"/>
      <c r="L23" s="138"/>
      <c r="M23" s="140"/>
      <c r="N23" s="138"/>
      <c r="O23" s="140"/>
      <c r="P23" s="138"/>
      <c r="Q23" s="140"/>
      <c r="R23" s="138"/>
      <c r="S23" s="138"/>
      <c r="T23" s="138"/>
      <c r="U23" s="138"/>
      <c r="V23" s="138"/>
      <c r="W23" s="139"/>
      <c r="X23" s="5">
        <f t="shared" ref="X23:X28" si="3">SUM(ROUND(E23,0),ROUND(F23,0),ROUND(G23,0), ROUND(H23,0), ROUND(I23,0), ROUND(J23,0), ROUND(K23,0), ROUND(L23,0), ROUND(M23,0), ROUND(N23,0), ROUND(O23,0),ROUND(P23,0), ROUND(Q23,0), ROUND(R23,0), ROUND(S23,0), ROUND(T23,0), ROUND(U23,0), ROUND(V23,0), ROUND(W23,0))</f>
        <v>0</v>
      </c>
      <c r="Y23" s="6">
        <f t="shared" si="0"/>
        <v>0</v>
      </c>
      <c r="Z23" s="45"/>
    </row>
    <row r="24" spans="1:26" ht="12.9" customHeight="1">
      <c r="A24" s="75" t="s">
        <v>59</v>
      </c>
      <c r="B24" s="76"/>
      <c r="C24" s="77"/>
      <c r="D24" s="165" t="s">
        <v>48</v>
      </c>
      <c r="E24" s="138"/>
      <c r="F24" s="140"/>
      <c r="G24" s="138"/>
      <c r="H24" s="138"/>
      <c r="I24" s="140"/>
      <c r="J24" s="138"/>
      <c r="K24" s="140"/>
      <c r="L24" s="138"/>
      <c r="M24" s="140"/>
      <c r="N24" s="138"/>
      <c r="O24" s="140"/>
      <c r="P24" s="138"/>
      <c r="Q24" s="140"/>
      <c r="R24" s="138"/>
      <c r="S24" s="138"/>
      <c r="T24" s="138"/>
      <c r="U24" s="138"/>
      <c r="V24" s="138"/>
      <c r="W24" s="139"/>
      <c r="X24" s="5">
        <f t="shared" si="3"/>
        <v>0</v>
      </c>
      <c r="Y24" s="6">
        <f t="shared" si="0"/>
        <v>0</v>
      </c>
      <c r="Z24" s="45"/>
    </row>
    <row r="25" spans="1:26" ht="12.9" customHeight="1">
      <c r="A25" s="75" t="s">
        <v>60</v>
      </c>
      <c r="B25" s="76"/>
      <c r="C25" s="77"/>
      <c r="D25" s="143"/>
      <c r="E25" s="138"/>
      <c r="F25" s="140"/>
      <c r="G25" s="138"/>
      <c r="H25" s="138"/>
      <c r="I25" s="140"/>
      <c r="J25" s="138"/>
      <c r="K25" s="140"/>
      <c r="L25" s="138"/>
      <c r="M25" s="140"/>
      <c r="N25" s="138"/>
      <c r="O25" s="140"/>
      <c r="P25" s="138"/>
      <c r="Q25" s="140"/>
      <c r="R25" s="138"/>
      <c r="S25" s="138"/>
      <c r="T25" s="138"/>
      <c r="U25" s="138"/>
      <c r="V25" s="138"/>
      <c r="W25" s="139"/>
      <c r="X25" s="5">
        <f>SUM(ROUND(D25,0),ROUND(E25,0),ROUND(F25,0),ROUND(G25,0), ROUND(H25,0), ROUND(I25,0), ROUND(J25,0), ROUND(K25,0), ROUND(L25,0), ROUND(M25,0), ROUND(N25,0), ROUND(O25,0),ROUND(P25,0), ROUND(Q25,0), ROUND(R25,0), ROUND(S25,0), ROUND(T25,0), ROUND(U25,0), ROUND(V25,0), ROUND(W25,0))</f>
        <v>0</v>
      </c>
      <c r="Y25" s="6">
        <f t="shared" si="0"/>
        <v>0</v>
      </c>
      <c r="Z25" s="45"/>
    </row>
    <row r="26" spans="1:26" ht="12.9" customHeight="1">
      <c r="A26" s="80" t="s">
        <v>61</v>
      </c>
      <c r="B26" s="78"/>
      <c r="C26" s="77"/>
      <c r="D26" s="143"/>
      <c r="E26" s="138"/>
      <c r="F26" s="140"/>
      <c r="G26" s="142"/>
      <c r="H26" s="138"/>
      <c r="I26" s="140"/>
      <c r="J26" s="138"/>
      <c r="K26" s="140"/>
      <c r="L26" s="138"/>
      <c r="M26" s="140"/>
      <c r="N26" s="138"/>
      <c r="O26" s="140"/>
      <c r="P26" s="138"/>
      <c r="Q26" s="140"/>
      <c r="R26" s="138"/>
      <c r="S26" s="138"/>
      <c r="T26" s="138"/>
      <c r="U26" s="138"/>
      <c r="V26" s="138"/>
      <c r="W26" s="139"/>
      <c r="X26" s="5">
        <f t="shared" ref="X26:X30" si="4">SUM(ROUND(D26,0),ROUND(E26,0),ROUND(F26,0),ROUND(G26,0), ROUND(H26,0), ROUND(I26,0), ROUND(J26,0), ROUND(K26,0), ROUND(L26,0), ROUND(M26,0), ROUND(N26,0), ROUND(O26,0),ROUND(P26,0), ROUND(Q26,0), ROUND(R26,0), ROUND(S26,0), ROUND(T26,0), ROUND(U26,0), ROUND(V26,0), ROUND(W26,0))</f>
        <v>0</v>
      </c>
      <c r="Y26" s="6">
        <f t="shared" si="0"/>
        <v>0</v>
      </c>
      <c r="Z26" s="45"/>
    </row>
    <row r="27" spans="1:26" ht="12.9" customHeight="1">
      <c r="A27" s="75" t="s">
        <v>62</v>
      </c>
      <c r="B27" s="78"/>
      <c r="C27" s="77"/>
      <c r="D27" s="143"/>
      <c r="E27" s="138"/>
      <c r="F27" s="140"/>
      <c r="G27" s="138"/>
      <c r="H27" s="138"/>
      <c r="I27" s="140"/>
      <c r="J27" s="138"/>
      <c r="K27" s="140"/>
      <c r="L27" s="138"/>
      <c r="M27" s="140"/>
      <c r="N27" s="138"/>
      <c r="O27" s="140"/>
      <c r="P27" s="138"/>
      <c r="Q27" s="140"/>
      <c r="R27" s="138"/>
      <c r="S27" s="138"/>
      <c r="T27" s="138"/>
      <c r="U27" s="138"/>
      <c r="V27" s="138"/>
      <c r="W27" s="139"/>
      <c r="X27" s="5">
        <f t="shared" si="4"/>
        <v>0</v>
      </c>
      <c r="Y27" s="6">
        <f t="shared" si="0"/>
        <v>0</v>
      </c>
      <c r="Z27" s="45"/>
    </row>
    <row r="28" spans="1:26" ht="12.9" customHeight="1">
      <c r="A28" s="78" t="s">
        <v>63</v>
      </c>
      <c r="B28" s="78"/>
      <c r="C28" s="79"/>
      <c r="D28" s="166" t="s">
        <v>48</v>
      </c>
      <c r="E28" s="105">
        <f>ROUND(E40,0)+ROUND(E41,0)+ROUND(E42,0)+ROUND(E43,0)+ROUND(E44,0)+ROUND(E45,0)+ROUND(E46,0)+ROUND(E47,0)+ROUND(E48,0)+ROUND(E49,0)+ROUND(E50,0)+ROUND(E51,0)+ROUND(E52,0)+ROUND(E53,0)+ROUND(E54,0)+ROUND(E55,0)+ROUND(E56,0)+ROUND(E57,0)+ROUND(E58,0)+ROUND(E59,0)+ROUND(E60,0)+ROUND(E61,0)+ROUND(E62,0)+ROUND(E63,0)+ROUND(E64,0)+ROUND(E65,0)+ROUND(E66,0)+ROUND(E67,0)+ROUND(E68,0)+ROUND(E69,0)+ROUND(E70,0)+ROUND(E71,0)+ROUND(E72,0)+ROUND(E73,0)+ROUND(E74,0)+ROUND(E75,0)+ROUND(E76,0)+ROUND(E77,0)+ROUND(E78,0)+ROUND(E79,0)+ROUND(E80,0)+ROUND(E81,0)+ROUND(E82,0)+ROUND(E83,0)+ROUND(E84,0)+ROUND(E85,0)+ROUND(E86,0)+ROUND(E87,0)+ROUND(E88,0)+ROUND(E89,0)+ROUND(E90,0)+ROUND(E91,0)+ROUND(E92,0)+ROUND(E93,0)+ROUND(E94,0)+ROUND(E95,0)+ROUND(E96,0)+ROUND(E97,0)+ROUND(E98,0)+ROUND(E99,0)+ROUND(E100,0)+ROUND(E101,0)+ROUND(E102,0)+ROUND(E103,0)+ROUND(E104,0)+ROUND(E105,0)+ROUND(E106,0)+ROUND(E107,0)+ROUND(E108,0)+ROUND(E109,0)+ROUND(E110,0)+ROUND(E111,0)+ROUND(E112,0)+ROUND(E113,0)+ROUND(E114,0)+ROUND(E115,0)+ROUND(E116,0)+ROUND(E117,0)+ROUND(E118,0)+ROUND(E119,0)+ROUND(E120,0)+ROUND(E121,0)+ROUND(E122,0)+ROUND(E123,0)+ROUND(E124,0)+ROUND(E125,0)+ROUND(E126,0)+ROUND(E127,0)+ROUND(E128,0)+ROUND(E129,0)+ROUND(E130,0)+ROUND(E131,0)+ROUND(E132,0)+ROUND(E133,0)+ROUND(E134,0)+ROUND(E135,0)+ROUND(E136,0)+ROUND(E137,0)+ROUND(E138,0)+ROUND(E139,0)</f>
        <v>0</v>
      </c>
      <c r="F28" s="105">
        <f t="shared" ref="F28:W28" si="5">ROUND(F40,0)+ROUND(F41,0)+ROUND(F42,0)+ROUND(F43,0)+ROUND(F44,0)+ROUND(F45,0)+ROUND(F46,0)+ROUND(F47,0)+ROUND(F48,0)+ROUND(F49,0)+ROUND(F50,0)+ROUND(F51,0)+ROUND(F52,0)+ROUND(F53,0)+ROUND(F54,0)+ROUND(F55,0)+ROUND(F56,0)+ROUND(F57,0)+ROUND(F58,0)+ROUND(F59,0)+ROUND(F60,0)+ROUND(F61,0)+ROUND(F62,0)+ROUND(F63,0)+ROUND(F64,0)+ROUND(F65,0)+ROUND(F66,0)+ROUND(F67,0)+ROUND(F68,0)+ROUND(F69,0)+ROUND(F70,0)+ROUND(F71,0)+ROUND(F72,0)+ROUND(F73,0)+ROUND(F74,0)+ROUND(F75,0)+ROUND(F76,0)+ROUND(F77,0)+ROUND(F78,0)+ROUND(F79,0)+ROUND(F80,0)+ROUND(F81,0)+ROUND(F82,0)+ROUND(F83,0)+ROUND(F84,0)+ROUND(F85,0)+ROUND(F86,0)+ROUND(F87,0)+ROUND(F88,0)+ROUND(F89,0)+ROUND(F90,0)+ROUND(F91,0)+ROUND(F92,0)+ROUND(F93,0)+ROUND(F94,0)+ROUND(F95,0)+ROUND(F96,0)+ROUND(F97,0)+ROUND(F98,0)+ROUND(F99,0)+ROUND(F100,0)+ROUND(F101,0)+ROUND(F102,0)+ROUND(F103,0)+ROUND(F104,0)+ROUND(F105,0)+ROUND(F106,0)+ROUND(F107,0)+ROUND(F108,0)+ROUND(F109,0)+ROUND(F110,0)+ROUND(F111,0)+ROUND(F112,0)+ROUND(F113,0)+ROUND(F114,0)+ROUND(F115,0)+ROUND(F116,0)+ROUND(F117,0)+ROUND(F118,0)+ROUND(F119,0)+ROUND(F120,0)+ROUND(F121,0)+ROUND(F122,0)+ROUND(F123,0)+ROUND(F124,0)+ROUND(F125,0)+ROUND(F126,0)+ROUND(F127,0)+ROUND(F128,0)+ROUND(F129,0)+ROUND(F130,0)+ROUND(F131,0)+ROUND(F132,0)+ROUND(F133,0)+ROUND(F134,0)+ROUND(F135,0)+ROUND(F136,0)+ROUND(F137,0)+ROUND(F138,0)+ROUND(F139,0)</f>
        <v>0</v>
      </c>
      <c r="G28" s="105">
        <f t="shared" si="5"/>
        <v>0</v>
      </c>
      <c r="H28" s="105">
        <f t="shared" si="5"/>
        <v>0</v>
      </c>
      <c r="I28" s="105">
        <f t="shared" si="5"/>
        <v>0</v>
      </c>
      <c r="J28" s="105">
        <f t="shared" si="5"/>
        <v>0</v>
      </c>
      <c r="K28" s="105">
        <f t="shared" si="5"/>
        <v>0</v>
      </c>
      <c r="L28" s="105">
        <f t="shared" si="5"/>
        <v>0</v>
      </c>
      <c r="M28" s="105">
        <f t="shared" si="5"/>
        <v>0</v>
      </c>
      <c r="N28" s="105">
        <f t="shared" si="5"/>
        <v>0</v>
      </c>
      <c r="O28" s="105">
        <f t="shared" si="5"/>
        <v>0</v>
      </c>
      <c r="P28" s="105">
        <f t="shared" si="5"/>
        <v>0</v>
      </c>
      <c r="Q28" s="105">
        <f t="shared" si="5"/>
        <v>0</v>
      </c>
      <c r="R28" s="105">
        <f t="shared" si="5"/>
        <v>0</v>
      </c>
      <c r="S28" s="105">
        <f t="shared" si="5"/>
        <v>0</v>
      </c>
      <c r="T28" s="105">
        <f t="shared" si="5"/>
        <v>0</v>
      </c>
      <c r="U28" s="105">
        <f t="shared" si="5"/>
        <v>0</v>
      </c>
      <c r="V28" s="105">
        <f t="shared" si="5"/>
        <v>0</v>
      </c>
      <c r="W28" s="105">
        <f t="shared" si="5"/>
        <v>0</v>
      </c>
      <c r="X28" s="5">
        <f t="shared" si="3"/>
        <v>0</v>
      </c>
      <c r="Y28" s="6">
        <f t="shared" si="0"/>
        <v>0</v>
      </c>
      <c r="Z28" s="45"/>
    </row>
    <row r="29" spans="1:26" ht="12.9" customHeight="1">
      <c r="A29" s="80" t="s">
        <v>64</v>
      </c>
      <c r="B29" s="78"/>
      <c r="C29" s="79"/>
      <c r="D29" s="143"/>
      <c r="E29" s="138"/>
      <c r="F29" s="140"/>
      <c r="G29" s="138"/>
      <c r="H29" s="138"/>
      <c r="I29" s="140"/>
      <c r="J29" s="138"/>
      <c r="K29" s="140"/>
      <c r="L29" s="138"/>
      <c r="M29" s="140"/>
      <c r="N29" s="138"/>
      <c r="O29" s="140"/>
      <c r="P29" s="138"/>
      <c r="Q29" s="140"/>
      <c r="R29" s="138"/>
      <c r="S29" s="138"/>
      <c r="T29" s="138"/>
      <c r="U29" s="138"/>
      <c r="V29" s="138"/>
      <c r="W29" s="139"/>
      <c r="X29" s="5">
        <f t="shared" si="4"/>
        <v>0</v>
      </c>
      <c r="Y29" s="6">
        <f t="shared" si="0"/>
        <v>0</v>
      </c>
      <c r="Z29" s="45"/>
    </row>
    <row r="30" spans="1:26" ht="12.9" customHeight="1">
      <c r="A30" s="75" t="s">
        <v>65</v>
      </c>
      <c r="B30" s="78"/>
      <c r="C30" s="79"/>
      <c r="D30" s="143"/>
      <c r="E30" s="138"/>
      <c r="F30" s="139"/>
      <c r="G30" s="138"/>
      <c r="H30" s="138"/>
      <c r="I30" s="140"/>
      <c r="J30" s="138"/>
      <c r="K30" s="140"/>
      <c r="L30" s="138"/>
      <c r="M30" s="140"/>
      <c r="N30" s="138"/>
      <c r="O30" s="140"/>
      <c r="P30" s="138"/>
      <c r="Q30" s="140"/>
      <c r="R30" s="138"/>
      <c r="S30" s="138"/>
      <c r="T30" s="138"/>
      <c r="U30" s="138"/>
      <c r="V30" s="138"/>
      <c r="W30" s="145"/>
      <c r="X30" s="5">
        <f t="shared" si="4"/>
        <v>0</v>
      </c>
      <c r="Y30" s="7">
        <f t="shared" si="0"/>
        <v>0</v>
      </c>
      <c r="Z30" s="45"/>
    </row>
    <row r="31" spans="1:26" ht="12.9" customHeight="1">
      <c r="A31" s="81" t="s">
        <v>66</v>
      </c>
      <c r="B31" s="82"/>
      <c r="C31" s="83"/>
      <c r="D31" s="144"/>
      <c r="E31" s="167" t="s">
        <v>48</v>
      </c>
      <c r="F31" s="168" t="s">
        <v>48</v>
      </c>
      <c r="G31" s="167" t="s">
        <v>48</v>
      </c>
      <c r="H31" s="167" t="s">
        <v>48</v>
      </c>
      <c r="I31" s="167" t="s">
        <v>48</v>
      </c>
      <c r="J31" s="167" t="s">
        <v>48</v>
      </c>
      <c r="K31" s="167" t="s">
        <v>48</v>
      </c>
      <c r="L31" s="167" t="s">
        <v>48</v>
      </c>
      <c r="M31" s="167" t="s">
        <v>48</v>
      </c>
      <c r="N31" s="167" t="s">
        <v>48</v>
      </c>
      <c r="O31" s="167" t="s">
        <v>48</v>
      </c>
      <c r="P31" s="167" t="s">
        <v>48</v>
      </c>
      <c r="Q31" s="167" t="s">
        <v>48</v>
      </c>
      <c r="R31" s="167" t="s">
        <v>48</v>
      </c>
      <c r="S31" s="167" t="s">
        <v>48</v>
      </c>
      <c r="T31" s="167" t="s">
        <v>48</v>
      </c>
      <c r="U31" s="167" t="s">
        <v>48</v>
      </c>
      <c r="V31" s="169" t="s">
        <v>48</v>
      </c>
      <c r="W31" s="170" t="s">
        <v>48</v>
      </c>
      <c r="X31" s="8">
        <f>ROUND(D31,0)</f>
        <v>0</v>
      </c>
      <c r="Y31" s="9">
        <f t="shared" si="0"/>
        <v>0</v>
      </c>
      <c r="Z31" s="45"/>
    </row>
    <row r="32" spans="1:26" ht="15" customHeight="1">
      <c r="A32" s="84" t="s">
        <v>67</v>
      </c>
      <c r="B32" s="85"/>
      <c r="C32" s="86"/>
      <c r="D32" s="87">
        <f>ROUND(D14,0)+ROUND(D15,0)+ROUND(D16,0)+ROUND(D17,0)+ROUND(D18,0)+ROUND(D19,0)+ROUND(D22,0)+ROUND(D25,0)+ROUND(D26,0)+ROUND(D27,0)+ROUND(D29,0)+ROUND(D30,0)+ROUND(D31,0)</f>
        <v>0</v>
      </c>
      <c r="E32" s="88">
        <f>ROUND(E13,0)+ROUND(E14,0)+ROUND(E15,0)+ROUND(E16,0) + ROUND(E17,0) + ROUND(E18,0) + ROUND(E19,0)+ ROUND(E20,0)+ROUND(E21,0)+ROUND(E22,0)+ROUND(E23,0)+ROUND(E24,0)+ROUND(E25,0)+ROUND(E26,0)+ROUND(E27,0)+ROUND(E28,0)+ROUND(E29,0)+ROUND(E30,0)</f>
        <v>0</v>
      </c>
      <c r="F32" s="88">
        <f t="shared" ref="F32:W32" si="6">ROUND(F13,0)+ROUND(F14,0)+ROUND(F15,0)+ROUND(F16,0) + ROUND(F17,0) + ROUND(F18,0) + ROUND(F19,0)+ ROUND(F20,0)+ROUND(F21,0)+ROUND(F22,0)+ROUND(F23,0)+ROUND(F24,0)+ROUND(F25,0)+ROUND(F26,0)+ROUND(F27,0)+ROUND(F28,0)+ROUND(F29,0)+ROUND(F30,0)</f>
        <v>0</v>
      </c>
      <c r="G32" s="88">
        <f t="shared" si="6"/>
        <v>0</v>
      </c>
      <c r="H32" s="88">
        <f t="shared" si="6"/>
        <v>0</v>
      </c>
      <c r="I32" s="88">
        <f t="shared" si="6"/>
        <v>0</v>
      </c>
      <c r="J32" s="88">
        <f t="shared" si="6"/>
        <v>0</v>
      </c>
      <c r="K32" s="88">
        <f t="shared" si="6"/>
        <v>0</v>
      </c>
      <c r="L32" s="88">
        <f t="shared" si="6"/>
        <v>0</v>
      </c>
      <c r="M32" s="88">
        <f t="shared" si="6"/>
        <v>0</v>
      </c>
      <c r="N32" s="88">
        <f t="shared" si="6"/>
        <v>0</v>
      </c>
      <c r="O32" s="88">
        <f t="shared" si="6"/>
        <v>0</v>
      </c>
      <c r="P32" s="88">
        <f t="shared" si="6"/>
        <v>0</v>
      </c>
      <c r="Q32" s="88">
        <f t="shared" si="6"/>
        <v>0</v>
      </c>
      <c r="R32" s="88">
        <f t="shared" si="6"/>
        <v>0</v>
      </c>
      <c r="S32" s="88">
        <f t="shared" si="6"/>
        <v>0</v>
      </c>
      <c r="T32" s="88">
        <f t="shared" si="6"/>
        <v>0</v>
      </c>
      <c r="U32" s="88">
        <f t="shared" si="6"/>
        <v>0</v>
      </c>
      <c r="V32" s="88">
        <f t="shared" si="6"/>
        <v>0</v>
      </c>
      <c r="W32" s="88">
        <f t="shared" si="6"/>
        <v>0</v>
      </c>
      <c r="X32" s="10">
        <f>SUM(X13:X31)</f>
        <v>0</v>
      </c>
      <c r="Y32" s="11">
        <f t="shared" si="0"/>
        <v>0</v>
      </c>
      <c r="Z32" s="45"/>
    </row>
    <row r="33" spans="1:26" ht="15" customHeight="1">
      <c r="A33" s="89" t="s">
        <v>68</v>
      </c>
      <c r="B33" s="90"/>
      <c r="C33" s="91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3"/>
      <c r="R33" s="93"/>
      <c r="S33" s="93"/>
      <c r="T33" s="93"/>
      <c r="U33" s="93"/>
      <c r="V33" s="94"/>
      <c r="W33" s="95"/>
      <c r="X33" s="12">
        <f>SUM(D33:W33)</f>
        <v>0</v>
      </c>
      <c r="Y33" s="13"/>
      <c r="Z33" s="45"/>
    </row>
    <row r="34" spans="1:26" ht="15" customHeight="1">
      <c r="A34" s="96" t="s">
        <v>69</v>
      </c>
      <c r="B34" s="97"/>
      <c r="C34" s="97"/>
      <c r="D34" s="98" t="str">
        <f t="shared" ref="D34:W34" si="7">IF(OR(D33&lt;&gt;"",D32&lt;&gt;0), D32-D33,"")</f>
        <v/>
      </c>
      <c r="E34" s="98" t="str">
        <f t="shared" si="7"/>
        <v/>
      </c>
      <c r="F34" s="98" t="str">
        <f t="shared" si="7"/>
        <v/>
      </c>
      <c r="G34" s="98" t="str">
        <f t="shared" si="7"/>
        <v/>
      </c>
      <c r="H34" s="98" t="str">
        <f t="shared" si="7"/>
        <v/>
      </c>
      <c r="I34" s="98" t="str">
        <f t="shared" si="7"/>
        <v/>
      </c>
      <c r="J34" s="98" t="str">
        <f t="shared" si="7"/>
        <v/>
      </c>
      <c r="K34" s="98" t="str">
        <f t="shared" si="7"/>
        <v/>
      </c>
      <c r="L34" s="98" t="str">
        <f t="shared" si="7"/>
        <v/>
      </c>
      <c r="M34" s="98" t="str">
        <f t="shared" si="7"/>
        <v/>
      </c>
      <c r="N34" s="98" t="str">
        <f t="shared" si="7"/>
        <v/>
      </c>
      <c r="O34" s="98" t="str">
        <f t="shared" si="7"/>
        <v/>
      </c>
      <c r="P34" s="98" t="str">
        <f t="shared" si="7"/>
        <v/>
      </c>
      <c r="Q34" s="98" t="str">
        <f t="shared" si="7"/>
        <v/>
      </c>
      <c r="R34" s="98" t="str">
        <f t="shared" si="7"/>
        <v/>
      </c>
      <c r="S34" s="98" t="str">
        <f t="shared" si="7"/>
        <v/>
      </c>
      <c r="T34" s="98" t="str">
        <f t="shared" si="7"/>
        <v/>
      </c>
      <c r="U34" s="98" t="str">
        <f t="shared" si="7"/>
        <v/>
      </c>
      <c r="V34" s="98" t="str">
        <f t="shared" si="7"/>
        <v/>
      </c>
      <c r="W34" s="99" t="str">
        <f t="shared" si="7"/>
        <v/>
      </c>
      <c r="X34" s="14">
        <f>SUM(D34:W34)</f>
        <v>0</v>
      </c>
      <c r="Y34" s="15"/>
      <c r="Z34" s="45"/>
    </row>
    <row r="35" spans="1:26">
      <c r="A35" s="100"/>
      <c r="B35" s="100"/>
      <c r="C35" s="100"/>
      <c r="Z35" s="45"/>
    </row>
    <row r="36" spans="1:26">
      <c r="A36" s="101" t="s">
        <v>70</v>
      </c>
      <c r="B36" s="102"/>
      <c r="C36" s="103"/>
      <c r="D36" s="104"/>
      <c r="Z36" s="45"/>
    </row>
  </sheetData>
  <sheetProtection algorithmName="SHA-512" hashValue="PBObjXY73oAv8DGcIEwhnoMbhFkyDjmVxIZhPGY91Po0W2ZDuyKPkfkMo1XmtLr2DnmxXqlpEODh0PDXi0+Deg==" saltValue="+jPLqqsGl6ySejNzBzCjTA==" spinCount="100000" sheet="1" selectLockedCells="1"/>
  <mergeCells count="13">
    <mergeCell ref="C6:D6"/>
    <mergeCell ref="A9:B9"/>
    <mergeCell ref="A7:B7"/>
    <mergeCell ref="A1:F1"/>
    <mergeCell ref="A2:B2"/>
    <mergeCell ref="A3:B3"/>
    <mergeCell ref="A4:B4"/>
    <mergeCell ref="A5:B5"/>
    <mergeCell ref="A6:B6"/>
    <mergeCell ref="C2:D2"/>
    <mergeCell ref="C3:D3"/>
    <mergeCell ref="C4:D4"/>
    <mergeCell ref="C5:D5"/>
  </mergeCells>
  <conditionalFormatting sqref="D34:Y34">
    <cfRule type="cellIs" dxfId="5" priority="15" operator="notEqual">
      <formula>0</formula>
    </cfRule>
    <cfRule type="cellIs" dxfId="4" priority="16" operator="equal">
      <formula>0</formula>
    </cfRule>
  </conditionalFormatting>
  <conditionalFormatting sqref="D13:Y32 D34:Y34 Q33:Y33">
    <cfRule type="containsErrors" dxfId="3" priority="14">
      <formula>ISERROR(D13)</formula>
    </cfRule>
  </conditionalFormatting>
  <conditionalFormatting sqref="E10">
    <cfRule type="expression" dxfId="2" priority="13" stopIfTrue="1">
      <formula>IF(AND(E10="",L10&gt;0),TRUE,FALSE)</formula>
    </cfRule>
  </conditionalFormatting>
  <conditionalFormatting sqref="F10:W10">
    <cfRule type="expression" dxfId="1" priority="1" stopIfTrue="1">
      <formula>IF(AND(F10="",M10&gt;0),TRUE,FALSE)</formula>
    </cfRule>
  </conditionalFormatting>
  <dataValidations count="4">
    <dataValidation type="whole" allowBlank="1" showInputMessage="1" showErrorMessage="1" sqref="D36">
      <formula1>0</formula1>
      <formula2>100</formula2>
    </dataValidation>
    <dataValidation operator="greaterThanOrEqual" allowBlank="1" showInputMessage="1" showErrorMessage="1" errorTitle="Enter Integer" error="Please enter only non-negative integer values." sqref="D13 E31:W31 D23:D24 D20:D21"/>
    <dataValidation type="whole" operator="greaterThanOrEqual" allowBlank="1" showInputMessage="1" showErrorMessage="1" errorTitle="Enter Integer" error="Please enter only non-negative integer values." sqref="D14:D19 D29:D31 D25:D27 D22 E20:E30 E13:E18 F13:W30">
      <formula1>0</formula1>
    </dataValidation>
    <dataValidation type="whole" operator="greaterThanOrEqual" allowBlank="1" showInputMessage="1" showErrorMessage="1" sqref="X13:Y33 Q32:W33 D32:P32">
      <formula1>0</formula1>
    </dataValidation>
  </dataValidations>
  <pageMargins left="0.7" right="0.7" top="0.75" bottom="0.75" header="0.3" footer="0.3"/>
  <pageSetup scale="25" orientation="landscape" horizontalDpi="1200" verticalDpi="1200" r:id="rId1"/>
  <headerFooter>
    <oddHeader>&amp;CFY21 Work Plan Budget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ontrol 12">
              <controlPr defaultSize="0" print="0" uiObject="1" autoLine="0" autoPict="0">
                <anchor moveWithCells="1" siz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7</xdr:col>
                    <xdr:colOff>160020</xdr:colOff>
                    <xdr:row>11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>
          <x14:formula1>
            <xm:f>'List Drop Downs'!$D$2:$D$57</xm:f>
          </x14:formula1>
          <xm:sqref>E10:W10</xm:sqref>
        </x14:dataValidation>
        <x14:dataValidation type="list" allowBlank="1" showInputMessage="1" showErrorMessage="1">
          <x14:formula1>
            <xm:f>'List Drop Downs'!$B$2:$B$29</xm:f>
          </x14:formula1>
          <xm:sqref>E11:W11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56"/>
  <sheetViews>
    <sheetView zoomScale="65" zoomScaleNormal="65" workbookViewId="0">
      <pane ySplit="3" topLeftCell="A4" activePane="bottomLeft" state="frozen"/>
      <selection pane="bottomLeft" activeCell="K4" sqref="K4:M4"/>
    </sheetView>
  </sheetViews>
  <sheetFormatPr defaultRowHeight="14.4"/>
  <cols>
    <col min="1" max="1" width="20.5546875" style="110" hidden="1" customWidth="1"/>
    <col min="2" max="2" width="8.6640625" style="110" hidden="1" customWidth="1"/>
    <col min="3" max="3" width="20.109375" style="110" hidden="1" customWidth="1"/>
    <col min="4" max="4" width="11.44140625" style="110" bestFit="1" customWidth="1"/>
    <col min="5" max="5" width="9.6640625" style="110" customWidth="1"/>
    <col min="6" max="6" width="9.6640625" style="110" hidden="1" customWidth="1"/>
    <col min="7" max="7" width="60.77734375" style="110" customWidth="1"/>
    <col min="8" max="8" width="22" style="110" bestFit="1" customWidth="1"/>
    <col min="9" max="9" width="31.21875" style="111" customWidth="1"/>
    <col min="10" max="10" width="14.5546875" style="111" customWidth="1"/>
    <col min="11" max="11" width="28.44140625" style="110" customWidth="1"/>
    <col min="12" max="12" width="16.21875" style="159" customWidth="1"/>
    <col min="13" max="13" width="121.33203125" style="110" customWidth="1"/>
    <col min="14" max="16384" width="8.88671875" style="110"/>
  </cols>
  <sheetData>
    <row r="1" spans="1:13" ht="15" thickBot="1">
      <c r="L1" s="110"/>
    </row>
    <row r="2" spans="1:13" s="149" customFormat="1" ht="27" thickBot="1">
      <c r="A2" s="112" t="s">
        <v>208</v>
      </c>
      <c r="B2" s="112" t="s">
        <v>210</v>
      </c>
      <c r="C2" s="112" t="s">
        <v>211</v>
      </c>
      <c r="D2" s="113" t="s">
        <v>78</v>
      </c>
      <c r="E2" s="113" t="s">
        <v>112</v>
      </c>
      <c r="F2" s="114" t="s">
        <v>111</v>
      </c>
      <c r="G2" s="113" t="s">
        <v>21</v>
      </c>
      <c r="H2" s="113" t="s">
        <v>22</v>
      </c>
      <c r="I2" s="115" t="s">
        <v>100</v>
      </c>
      <c r="J2" s="116" t="s">
        <v>209</v>
      </c>
      <c r="K2" s="146" t="s">
        <v>246</v>
      </c>
      <c r="L2" s="147" t="s">
        <v>247</v>
      </c>
      <c r="M2" s="148" t="s">
        <v>212</v>
      </c>
    </row>
    <row r="3" spans="1:13" ht="24" customHeight="1" thickBot="1">
      <c r="A3" s="117"/>
      <c r="B3" s="117"/>
      <c r="C3" s="117"/>
      <c r="D3" s="118"/>
      <c r="E3" s="118"/>
      <c r="F3" s="119"/>
      <c r="G3" s="118"/>
      <c r="H3" s="118"/>
      <c r="I3" s="120"/>
      <c r="J3" s="121">
        <f>SUM(J4:J128)</f>
        <v>0</v>
      </c>
      <c r="K3" s="150"/>
      <c r="L3" s="151"/>
      <c r="M3" s="152"/>
    </row>
    <row r="4" spans="1:13" ht="26.4">
      <c r="A4" s="122">
        <f>'Work Plan Budget'!F$3</f>
        <v>0</v>
      </c>
      <c r="B4" s="122">
        <f>'Work Plan Budget'!F$4</f>
        <v>0</v>
      </c>
      <c r="C4" s="122">
        <f>'Work Plan Budget'!C$6:D$6</f>
        <v>0</v>
      </c>
      <c r="D4" s="123">
        <f>'Work Plan Budget'!F$5</f>
        <v>0</v>
      </c>
      <c r="E4" s="123">
        <f>'Work Plan Budget'!F$2</f>
        <v>0</v>
      </c>
      <c r="F4" s="124">
        <f>SUM('Work Plan Budget'!C$4:D$4)</f>
        <v>0</v>
      </c>
      <c r="G4" s="125" t="str">
        <f>'Work Plan Budget'!D10</f>
        <v>Program Management</v>
      </c>
      <c r="H4" s="125" t="str">
        <f>'Work Plan Budget'!D11</f>
        <v>Non-Targeted Pop: Not disaggregated</v>
      </c>
      <c r="I4" s="126" t="str">
        <f>'Work Plan Budget'!D9</f>
        <v>Program Management</v>
      </c>
      <c r="J4" s="127">
        <f>'Work Plan Budget'!D32</f>
        <v>0</v>
      </c>
      <c r="K4" s="107"/>
      <c r="L4" s="108"/>
      <c r="M4" s="109"/>
    </row>
    <row r="5" spans="1:13">
      <c r="A5" s="122">
        <f>'Work Plan Budget'!F$3</f>
        <v>0</v>
      </c>
      <c r="B5" s="122">
        <f>'Work Plan Budget'!F$4</f>
        <v>0</v>
      </c>
      <c r="C5" s="122">
        <f>'Work Plan Budget'!C$6:D$6</f>
        <v>0</v>
      </c>
      <c r="D5" s="123">
        <f>'Work Plan Budget'!F$5</f>
        <v>0</v>
      </c>
      <c r="E5" s="123">
        <f>'Work Plan Budget'!F$2</f>
        <v>0</v>
      </c>
      <c r="F5" s="124">
        <f>SUM('Work Plan Budget'!C$4:D$4)</f>
        <v>0</v>
      </c>
      <c r="G5" s="125">
        <f>'Work Plan Budget'!E10</f>
        <v>0</v>
      </c>
      <c r="H5" s="125">
        <f>'Work Plan Budget'!E11</f>
        <v>0</v>
      </c>
      <c r="I5" s="126">
        <f>'Work Plan Budget'!E9</f>
        <v>0</v>
      </c>
      <c r="J5" s="127">
        <f>'Work Plan Budget'!E32</f>
        <v>0</v>
      </c>
      <c r="K5" s="107"/>
      <c r="L5" s="108"/>
      <c r="M5" s="109"/>
    </row>
    <row r="6" spans="1:13">
      <c r="A6" s="122">
        <f>'Work Plan Budget'!F$3</f>
        <v>0</v>
      </c>
      <c r="B6" s="122">
        <f>'Work Plan Budget'!F$4</f>
        <v>0</v>
      </c>
      <c r="C6" s="122">
        <f>'Work Plan Budget'!C$6:D$6</f>
        <v>0</v>
      </c>
      <c r="D6" s="123">
        <f>'Work Plan Budget'!F$5</f>
        <v>0</v>
      </c>
      <c r="E6" s="123">
        <f>'Work Plan Budget'!F$2</f>
        <v>0</v>
      </c>
      <c r="F6" s="124">
        <f>SUM('Work Plan Budget'!C$4:D$4)</f>
        <v>0</v>
      </c>
      <c r="G6" s="125">
        <f>'Work Plan Budget'!F10</f>
        <v>0</v>
      </c>
      <c r="H6" s="125">
        <f>'Work Plan Budget'!F11</f>
        <v>0</v>
      </c>
      <c r="I6" s="126">
        <f>'Work Plan Budget'!F9</f>
        <v>0</v>
      </c>
      <c r="J6" s="127">
        <f>'Work Plan Budget'!F32</f>
        <v>0</v>
      </c>
      <c r="K6" s="107"/>
      <c r="L6" s="108"/>
      <c r="M6" s="109"/>
    </row>
    <row r="7" spans="1:13">
      <c r="A7" s="122">
        <f>'Work Plan Budget'!F$3</f>
        <v>0</v>
      </c>
      <c r="B7" s="122">
        <f>'Work Plan Budget'!F$4</f>
        <v>0</v>
      </c>
      <c r="C7" s="122">
        <f>'Work Plan Budget'!C$6:D$6</f>
        <v>0</v>
      </c>
      <c r="D7" s="123">
        <f>'Work Plan Budget'!F$5</f>
        <v>0</v>
      </c>
      <c r="E7" s="123">
        <f>'Work Plan Budget'!F$2</f>
        <v>0</v>
      </c>
      <c r="F7" s="124">
        <f>SUM('Work Plan Budget'!C$4:D$4)</f>
        <v>0</v>
      </c>
      <c r="G7" s="125">
        <f>'Work Plan Budget'!G10</f>
        <v>0</v>
      </c>
      <c r="H7" s="125">
        <f>'Work Plan Budget'!G11</f>
        <v>0</v>
      </c>
      <c r="I7" s="126">
        <f>'Work Plan Budget'!G9</f>
        <v>0</v>
      </c>
      <c r="J7" s="127">
        <f>'Work Plan Budget'!G32</f>
        <v>0</v>
      </c>
      <c r="K7" s="107"/>
      <c r="L7" s="108"/>
      <c r="M7" s="109"/>
    </row>
    <row r="8" spans="1:13">
      <c r="A8" s="122">
        <f>'Work Plan Budget'!F$3</f>
        <v>0</v>
      </c>
      <c r="B8" s="122">
        <f>'Work Plan Budget'!F$4</f>
        <v>0</v>
      </c>
      <c r="C8" s="122">
        <f>'Work Plan Budget'!C$6:D$6</f>
        <v>0</v>
      </c>
      <c r="D8" s="123">
        <f>'Work Plan Budget'!F$5</f>
        <v>0</v>
      </c>
      <c r="E8" s="123">
        <f>'Work Plan Budget'!F$2</f>
        <v>0</v>
      </c>
      <c r="F8" s="124">
        <f>SUM('Work Plan Budget'!C$4:D$4)</f>
        <v>0</v>
      </c>
      <c r="G8" s="125">
        <f>'Work Plan Budget'!H10</f>
        <v>0</v>
      </c>
      <c r="H8" s="125">
        <f>'Work Plan Budget'!H11</f>
        <v>0</v>
      </c>
      <c r="I8" s="126">
        <f>'Work Plan Budget'!H9</f>
        <v>0</v>
      </c>
      <c r="J8" s="127">
        <f>'Work Plan Budget'!H32</f>
        <v>0</v>
      </c>
      <c r="K8" s="107"/>
      <c r="L8" s="108"/>
      <c r="M8" s="109"/>
    </row>
    <row r="9" spans="1:13">
      <c r="A9" s="122">
        <f>'Work Plan Budget'!F$3</f>
        <v>0</v>
      </c>
      <c r="B9" s="122">
        <f>'Work Plan Budget'!F$4</f>
        <v>0</v>
      </c>
      <c r="C9" s="122">
        <f>'Work Plan Budget'!C$6:D$6</f>
        <v>0</v>
      </c>
      <c r="D9" s="123">
        <f>'Work Plan Budget'!F$5</f>
        <v>0</v>
      </c>
      <c r="E9" s="123">
        <f>'Work Plan Budget'!F$2</f>
        <v>0</v>
      </c>
      <c r="F9" s="124">
        <f>SUM('Work Plan Budget'!C$4:D$4)</f>
        <v>0</v>
      </c>
      <c r="G9" s="125">
        <f>'Work Plan Budget'!I10</f>
        <v>0</v>
      </c>
      <c r="H9" s="125">
        <f>'Work Plan Budget'!I11</f>
        <v>0</v>
      </c>
      <c r="I9" s="126">
        <f>'Work Plan Budget'!I9</f>
        <v>0</v>
      </c>
      <c r="J9" s="127">
        <f>'Work Plan Budget'!I32</f>
        <v>0</v>
      </c>
      <c r="K9" s="107"/>
      <c r="L9" s="108"/>
      <c r="M9" s="109"/>
    </row>
    <row r="10" spans="1:13">
      <c r="A10" s="122">
        <f>'Work Plan Budget'!F$3</f>
        <v>0</v>
      </c>
      <c r="B10" s="122">
        <f>'Work Plan Budget'!F$4</f>
        <v>0</v>
      </c>
      <c r="C10" s="122">
        <f>'Work Plan Budget'!C$6:D$6</f>
        <v>0</v>
      </c>
      <c r="D10" s="123">
        <f>'Work Plan Budget'!F$5</f>
        <v>0</v>
      </c>
      <c r="E10" s="123">
        <f>'Work Plan Budget'!F$2</f>
        <v>0</v>
      </c>
      <c r="F10" s="124">
        <f>SUM('Work Plan Budget'!C$4:D$4)</f>
        <v>0</v>
      </c>
      <c r="G10" s="125">
        <f>'Work Plan Budget'!J10</f>
        <v>0</v>
      </c>
      <c r="H10" s="125">
        <f>'Work Plan Budget'!J11</f>
        <v>0</v>
      </c>
      <c r="I10" s="126">
        <f>'Work Plan Budget'!J9</f>
        <v>0</v>
      </c>
      <c r="J10" s="127">
        <f>'Work Plan Budget'!J32</f>
        <v>0</v>
      </c>
      <c r="K10" s="107"/>
      <c r="L10" s="108"/>
      <c r="M10" s="109"/>
    </row>
    <row r="11" spans="1:13">
      <c r="A11" s="122">
        <f>'Work Plan Budget'!F$3</f>
        <v>0</v>
      </c>
      <c r="B11" s="122">
        <f>'Work Plan Budget'!F$4</f>
        <v>0</v>
      </c>
      <c r="C11" s="122">
        <f>'Work Plan Budget'!C$6:D$6</f>
        <v>0</v>
      </c>
      <c r="D11" s="123">
        <f>'Work Plan Budget'!F$5</f>
        <v>0</v>
      </c>
      <c r="E11" s="123">
        <f>'Work Plan Budget'!F$2</f>
        <v>0</v>
      </c>
      <c r="F11" s="124">
        <f>SUM('Work Plan Budget'!C$4:D$4)</f>
        <v>0</v>
      </c>
      <c r="G11" s="125">
        <f>'Work Plan Budget'!K10</f>
        <v>0</v>
      </c>
      <c r="H11" s="125">
        <f>'Work Plan Budget'!K11</f>
        <v>0</v>
      </c>
      <c r="I11" s="126">
        <f>'Work Plan Budget'!K9</f>
        <v>0</v>
      </c>
      <c r="J11" s="127">
        <f>'Work Plan Budget'!K32</f>
        <v>0</v>
      </c>
      <c r="K11" s="107"/>
      <c r="L11" s="108"/>
      <c r="M11" s="109"/>
    </row>
    <row r="12" spans="1:13">
      <c r="A12" s="122">
        <f>'Work Plan Budget'!F$3</f>
        <v>0</v>
      </c>
      <c r="B12" s="122">
        <f>'Work Plan Budget'!F$4</f>
        <v>0</v>
      </c>
      <c r="C12" s="122">
        <f>'Work Plan Budget'!C$6:D$6</f>
        <v>0</v>
      </c>
      <c r="D12" s="123">
        <f>'Work Plan Budget'!F$5</f>
        <v>0</v>
      </c>
      <c r="E12" s="123">
        <f>'Work Plan Budget'!F$2</f>
        <v>0</v>
      </c>
      <c r="F12" s="124">
        <f>SUM('Work Plan Budget'!C$4:D$4)</f>
        <v>0</v>
      </c>
      <c r="G12" s="125">
        <f>'Work Plan Budget'!L10</f>
        <v>0</v>
      </c>
      <c r="H12" s="125">
        <f>'Work Plan Budget'!L11</f>
        <v>0</v>
      </c>
      <c r="I12" s="126">
        <f>'Work Plan Budget'!L9</f>
        <v>0</v>
      </c>
      <c r="J12" s="127">
        <f>'Work Plan Budget'!L32</f>
        <v>0</v>
      </c>
      <c r="K12" s="107"/>
      <c r="L12" s="108"/>
      <c r="M12" s="109"/>
    </row>
    <row r="13" spans="1:13">
      <c r="A13" s="122">
        <f>'Work Plan Budget'!F$3</f>
        <v>0</v>
      </c>
      <c r="B13" s="122">
        <f>'Work Plan Budget'!F$4</f>
        <v>0</v>
      </c>
      <c r="C13" s="122">
        <f>'Work Plan Budget'!C$6:D$6</f>
        <v>0</v>
      </c>
      <c r="D13" s="123">
        <f>'Work Plan Budget'!F$5</f>
        <v>0</v>
      </c>
      <c r="E13" s="123">
        <f>'Work Plan Budget'!F$2</f>
        <v>0</v>
      </c>
      <c r="F13" s="124">
        <f>SUM('Work Plan Budget'!C$4:D$4)</f>
        <v>0</v>
      </c>
      <c r="G13" s="125">
        <f>'Work Plan Budget'!M10</f>
        <v>0</v>
      </c>
      <c r="H13" s="125">
        <f>'Work Plan Budget'!M11</f>
        <v>0</v>
      </c>
      <c r="I13" s="126">
        <f>'Work Plan Budget'!M9</f>
        <v>0</v>
      </c>
      <c r="J13" s="127">
        <f>'Work Plan Budget'!M$32</f>
        <v>0</v>
      </c>
      <c r="K13" s="107"/>
      <c r="L13" s="108"/>
      <c r="M13" s="109"/>
    </row>
    <row r="14" spans="1:13">
      <c r="A14" s="122">
        <f>'Work Plan Budget'!F$3</f>
        <v>0</v>
      </c>
      <c r="B14" s="122">
        <f>'Work Plan Budget'!F$4</f>
        <v>0</v>
      </c>
      <c r="C14" s="122">
        <f>'Work Plan Budget'!C$6:D$6</f>
        <v>0</v>
      </c>
      <c r="D14" s="123">
        <f>'Work Plan Budget'!F$5</f>
        <v>0</v>
      </c>
      <c r="E14" s="123">
        <f>'Work Plan Budget'!F$2</f>
        <v>0</v>
      </c>
      <c r="F14" s="124">
        <f>SUM('Work Plan Budget'!C$4:D$4)</f>
        <v>0</v>
      </c>
      <c r="G14" s="125">
        <f>'Work Plan Budget'!N10</f>
        <v>0</v>
      </c>
      <c r="H14" s="125">
        <f>'Work Plan Budget'!N11</f>
        <v>0</v>
      </c>
      <c r="I14" s="126">
        <f>'Work Plan Budget'!N9</f>
        <v>0</v>
      </c>
      <c r="J14" s="127">
        <f>'Work Plan Budget'!N$32</f>
        <v>0</v>
      </c>
      <c r="K14" s="107"/>
      <c r="L14" s="108"/>
      <c r="M14" s="109"/>
    </row>
    <row r="15" spans="1:13">
      <c r="A15" s="122">
        <f>'Work Plan Budget'!F$3</f>
        <v>0</v>
      </c>
      <c r="B15" s="122">
        <f>'Work Plan Budget'!F$4</f>
        <v>0</v>
      </c>
      <c r="C15" s="122">
        <f>'Work Plan Budget'!C$6:D$6</f>
        <v>0</v>
      </c>
      <c r="D15" s="123">
        <f>'Work Plan Budget'!F$5</f>
        <v>0</v>
      </c>
      <c r="E15" s="123">
        <f>'Work Plan Budget'!F$2</f>
        <v>0</v>
      </c>
      <c r="F15" s="124">
        <f>SUM('Work Plan Budget'!C$4:D$4)</f>
        <v>0</v>
      </c>
      <c r="G15" s="125">
        <f>'Work Plan Budget'!O10</f>
        <v>0</v>
      </c>
      <c r="H15" s="125">
        <f>'Work Plan Budget'!O11</f>
        <v>0</v>
      </c>
      <c r="I15" s="126">
        <f>'Work Plan Budget'!O9</f>
        <v>0</v>
      </c>
      <c r="J15" s="127">
        <f>'Work Plan Budget'!O$32</f>
        <v>0</v>
      </c>
      <c r="K15" s="107"/>
      <c r="L15" s="108"/>
      <c r="M15" s="109"/>
    </row>
    <row r="16" spans="1:13">
      <c r="A16" s="122">
        <f>'Work Plan Budget'!F$3</f>
        <v>0</v>
      </c>
      <c r="B16" s="122">
        <f>'Work Plan Budget'!F$4</f>
        <v>0</v>
      </c>
      <c r="C16" s="122">
        <f>'Work Plan Budget'!C$6:D$6</f>
        <v>0</v>
      </c>
      <c r="D16" s="123">
        <f>'Work Plan Budget'!F$5</f>
        <v>0</v>
      </c>
      <c r="E16" s="123">
        <f>'Work Plan Budget'!F$2</f>
        <v>0</v>
      </c>
      <c r="F16" s="124">
        <f>SUM('Work Plan Budget'!C$4:D$4)</f>
        <v>0</v>
      </c>
      <c r="G16" s="125">
        <f>'Work Plan Budget'!P10</f>
        <v>0</v>
      </c>
      <c r="H16" s="125">
        <f>'Work Plan Budget'!P11</f>
        <v>0</v>
      </c>
      <c r="I16" s="126">
        <f>'Work Plan Budget'!P9</f>
        <v>0</v>
      </c>
      <c r="J16" s="127">
        <f>'Work Plan Budget'!P$32</f>
        <v>0</v>
      </c>
      <c r="K16" s="107"/>
      <c r="L16" s="108"/>
      <c r="M16" s="109"/>
    </row>
    <row r="17" spans="1:13">
      <c r="A17" s="122">
        <f>'Work Plan Budget'!F$3</f>
        <v>0</v>
      </c>
      <c r="B17" s="122">
        <f>'Work Plan Budget'!F$4</f>
        <v>0</v>
      </c>
      <c r="C17" s="122">
        <f>'Work Plan Budget'!C$6:D$6</f>
        <v>0</v>
      </c>
      <c r="D17" s="123">
        <f>'Work Plan Budget'!F$5</f>
        <v>0</v>
      </c>
      <c r="E17" s="123">
        <f>'Work Plan Budget'!F$2</f>
        <v>0</v>
      </c>
      <c r="F17" s="124">
        <f>SUM('Work Plan Budget'!C$4:D$4)</f>
        <v>0</v>
      </c>
      <c r="G17" s="125">
        <f>'Work Plan Budget'!Q10</f>
        <v>0</v>
      </c>
      <c r="H17" s="125">
        <f>'Work Plan Budget'!Q11</f>
        <v>0</v>
      </c>
      <c r="I17" s="126">
        <f>'Work Plan Budget'!Q9</f>
        <v>0</v>
      </c>
      <c r="J17" s="127">
        <f>'Work Plan Budget'!Q$32</f>
        <v>0</v>
      </c>
      <c r="K17" s="107"/>
      <c r="L17" s="108"/>
      <c r="M17" s="109"/>
    </row>
    <row r="18" spans="1:13">
      <c r="A18" s="122">
        <f>'Work Plan Budget'!F$3</f>
        <v>0</v>
      </c>
      <c r="B18" s="122">
        <f>'Work Plan Budget'!F$4</f>
        <v>0</v>
      </c>
      <c r="C18" s="122">
        <f>'Work Plan Budget'!C$6:D$6</f>
        <v>0</v>
      </c>
      <c r="D18" s="123">
        <f>'Work Plan Budget'!F$5</f>
        <v>0</v>
      </c>
      <c r="E18" s="123">
        <f>'Work Plan Budget'!F$2</f>
        <v>0</v>
      </c>
      <c r="F18" s="124">
        <f>SUM('Work Plan Budget'!C$4:D$4)</f>
        <v>0</v>
      </c>
      <c r="G18" s="125">
        <f>'Work Plan Budget'!R10</f>
        <v>0</v>
      </c>
      <c r="H18" s="125">
        <f>'Work Plan Budget'!R11</f>
        <v>0</v>
      </c>
      <c r="I18" s="126">
        <f>'Work Plan Budget'!R9</f>
        <v>0</v>
      </c>
      <c r="J18" s="127">
        <f>'Work Plan Budget'!R$32</f>
        <v>0</v>
      </c>
      <c r="K18" s="107"/>
      <c r="L18" s="108"/>
      <c r="M18" s="109"/>
    </row>
    <row r="19" spans="1:13">
      <c r="A19" s="122">
        <f>'Work Plan Budget'!F$3</f>
        <v>0</v>
      </c>
      <c r="B19" s="122">
        <f>'Work Plan Budget'!F$4</f>
        <v>0</v>
      </c>
      <c r="C19" s="122">
        <f>'Work Plan Budget'!C$6:D$6</f>
        <v>0</v>
      </c>
      <c r="D19" s="123">
        <f>'Work Plan Budget'!F$5</f>
        <v>0</v>
      </c>
      <c r="E19" s="123">
        <f>'Work Plan Budget'!F$2</f>
        <v>0</v>
      </c>
      <c r="F19" s="124">
        <f>SUM('Work Plan Budget'!C$4:D$4)</f>
        <v>0</v>
      </c>
      <c r="G19" s="125">
        <f>'Work Plan Budget'!S10</f>
        <v>0</v>
      </c>
      <c r="H19" s="125">
        <f>'Work Plan Budget'!S11</f>
        <v>0</v>
      </c>
      <c r="I19" s="126">
        <f>'Work Plan Budget'!S9</f>
        <v>0</v>
      </c>
      <c r="J19" s="127">
        <f>'Work Plan Budget'!S$32</f>
        <v>0</v>
      </c>
      <c r="K19" s="107"/>
      <c r="L19" s="108"/>
      <c r="M19" s="109"/>
    </row>
    <row r="20" spans="1:13">
      <c r="A20" s="122">
        <f>'Work Plan Budget'!F$3</f>
        <v>0</v>
      </c>
      <c r="B20" s="122">
        <f>'Work Plan Budget'!F$4</f>
        <v>0</v>
      </c>
      <c r="C20" s="122">
        <f>'Work Plan Budget'!C$6:D$6</f>
        <v>0</v>
      </c>
      <c r="D20" s="123">
        <f>'Work Plan Budget'!F$5</f>
        <v>0</v>
      </c>
      <c r="E20" s="123">
        <f>'Work Plan Budget'!F$2</f>
        <v>0</v>
      </c>
      <c r="F20" s="124">
        <f>SUM('Work Plan Budget'!C$4:D$4)</f>
        <v>0</v>
      </c>
      <c r="G20" s="125">
        <f>'Work Plan Budget'!T10</f>
        <v>0</v>
      </c>
      <c r="H20" s="125">
        <f>'Work Plan Budget'!T11</f>
        <v>0</v>
      </c>
      <c r="I20" s="126">
        <f>'Work Plan Budget'!T9</f>
        <v>0</v>
      </c>
      <c r="J20" s="127">
        <f>'Work Plan Budget'!T$32</f>
        <v>0</v>
      </c>
      <c r="K20" s="107"/>
      <c r="L20" s="108"/>
      <c r="M20" s="109"/>
    </row>
    <row r="21" spans="1:13">
      <c r="A21" s="122">
        <f>'Work Plan Budget'!F$3</f>
        <v>0</v>
      </c>
      <c r="B21" s="122">
        <f>'Work Plan Budget'!F$4</f>
        <v>0</v>
      </c>
      <c r="C21" s="122">
        <f>'Work Plan Budget'!C$6:D$6</f>
        <v>0</v>
      </c>
      <c r="D21" s="123">
        <f>'Work Plan Budget'!F$5</f>
        <v>0</v>
      </c>
      <c r="E21" s="123">
        <f>'Work Plan Budget'!F$2</f>
        <v>0</v>
      </c>
      <c r="F21" s="124"/>
      <c r="G21" s="125">
        <f>'Work Plan Budget'!U10</f>
        <v>0</v>
      </c>
      <c r="H21" s="125">
        <f>'Work Plan Budget'!U11</f>
        <v>0</v>
      </c>
      <c r="I21" s="126">
        <f>'Work Plan Budget'!U9</f>
        <v>0</v>
      </c>
      <c r="J21" s="127">
        <f>'Work Plan Budget'!U$32</f>
        <v>0</v>
      </c>
      <c r="K21" s="107"/>
      <c r="L21" s="108"/>
      <c r="M21" s="109"/>
    </row>
    <row r="22" spans="1:13">
      <c r="A22" s="122">
        <f>'Work Plan Budget'!F$3</f>
        <v>0</v>
      </c>
      <c r="B22" s="122">
        <f>'Work Plan Budget'!F$4</f>
        <v>0</v>
      </c>
      <c r="C22" s="122">
        <f>'Work Plan Budget'!C$6:D$6</f>
        <v>0</v>
      </c>
      <c r="D22" s="123">
        <f>'Work Plan Budget'!F$5</f>
        <v>0</v>
      </c>
      <c r="E22" s="123">
        <f>'Work Plan Budget'!F$2</f>
        <v>0</v>
      </c>
      <c r="F22" s="124"/>
      <c r="G22" s="125">
        <f>'Work Plan Budget'!V10</f>
        <v>0</v>
      </c>
      <c r="H22" s="125">
        <f>'Work Plan Budget'!V11</f>
        <v>0</v>
      </c>
      <c r="I22" s="126">
        <f>'Work Plan Budget'!V9</f>
        <v>0</v>
      </c>
      <c r="J22" s="127">
        <f>'Work Plan Budget'!V32</f>
        <v>0</v>
      </c>
      <c r="K22" s="107"/>
      <c r="L22" s="108"/>
      <c r="M22" s="109"/>
    </row>
    <row r="23" spans="1:13">
      <c r="A23" s="122">
        <f>'Work Plan Budget'!F$3</f>
        <v>0</v>
      </c>
      <c r="B23" s="122">
        <f>'Work Plan Budget'!F$4</f>
        <v>0</v>
      </c>
      <c r="C23" s="122">
        <f>'Work Plan Budget'!C$6:D$6</f>
        <v>0</v>
      </c>
      <c r="D23" s="123">
        <f>'Work Plan Budget'!F$5</f>
        <v>0</v>
      </c>
      <c r="E23" s="123">
        <f>'Work Plan Budget'!F$2</f>
        <v>0</v>
      </c>
      <c r="F23" s="124"/>
      <c r="G23" s="125">
        <f>'Work Plan Budget'!W10</f>
        <v>0</v>
      </c>
      <c r="H23" s="125">
        <f>'Work Plan Budget'!W11</f>
        <v>0</v>
      </c>
      <c r="I23" s="126">
        <f>'Work Plan Budget'!W9</f>
        <v>0</v>
      </c>
      <c r="J23" s="127">
        <f>'Work Plan Budget'!W32</f>
        <v>0</v>
      </c>
      <c r="K23" s="107"/>
      <c r="L23" s="108"/>
      <c r="M23" s="109"/>
    </row>
    <row r="24" spans="1:13">
      <c r="A24" s="122">
        <f>'Work Plan Budget'!F$3</f>
        <v>0</v>
      </c>
      <c r="B24" s="122">
        <f>'Work Plan Budget'!F$4</f>
        <v>0</v>
      </c>
      <c r="C24" s="122">
        <f>'Work Plan Budget'!C$6:D$6</f>
        <v>0</v>
      </c>
      <c r="D24" s="123"/>
      <c r="E24" s="123"/>
      <c r="F24" s="124"/>
      <c r="G24" s="125"/>
      <c r="H24" s="125"/>
      <c r="I24" s="126"/>
      <c r="J24" s="127"/>
      <c r="K24" s="153"/>
      <c r="L24" s="154"/>
      <c r="M24" s="155"/>
    </row>
    <row r="25" spans="1:13">
      <c r="A25" s="122">
        <f>'Work Plan Budget'!F$3</f>
        <v>0</v>
      </c>
      <c r="B25" s="122">
        <f>'Work Plan Budget'!F$4</f>
        <v>0</v>
      </c>
      <c r="C25" s="122">
        <f>'Work Plan Budget'!C$6:D$6</f>
        <v>0</v>
      </c>
      <c r="D25" s="123"/>
      <c r="E25" s="123"/>
      <c r="F25" s="124"/>
      <c r="G25" s="125"/>
      <c r="H25" s="125"/>
      <c r="I25" s="126"/>
      <c r="J25" s="127"/>
      <c r="K25" s="153"/>
      <c r="L25" s="154"/>
      <c r="M25" s="155"/>
    </row>
    <row r="26" spans="1:13">
      <c r="A26" s="122">
        <f>'Work Plan Budget'!F$3</f>
        <v>0</v>
      </c>
      <c r="B26" s="122">
        <f>'Work Plan Budget'!F$4</f>
        <v>0</v>
      </c>
      <c r="C26" s="122">
        <f>'Work Plan Budget'!C$6:D$6</f>
        <v>0</v>
      </c>
      <c r="D26" s="123"/>
      <c r="E26" s="123"/>
      <c r="F26" s="124"/>
      <c r="G26" s="125"/>
      <c r="H26" s="125"/>
      <c r="I26" s="126"/>
      <c r="J26" s="127"/>
      <c r="K26" s="153"/>
      <c r="L26" s="154"/>
      <c r="M26" s="155"/>
    </row>
    <row r="27" spans="1:13">
      <c r="A27" s="122">
        <f>'Work Plan Budget'!F$3</f>
        <v>0</v>
      </c>
      <c r="B27" s="122">
        <f>'Work Plan Budget'!F$4</f>
        <v>0</v>
      </c>
      <c r="C27" s="122">
        <f>'Work Plan Budget'!C$6:D$6</f>
        <v>0</v>
      </c>
      <c r="D27" s="123"/>
      <c r="E27" s="123"/>
      <c r="F27" s="124"/>
      <c r="G27" s="125"/>
      <c r="H27" s="125"/>
      <c r="I27" s="126"/>
      <c r="J27" s="127"/>
      <c r="K27" s="153"/>
      <c r="L27" s="154"/>
      <c r="M27" s="155"/>
    </row>
    <row r="28" spans="1:13">
      <c r="A28" s="122">
        <f>'Work Plan Budget'!F$3</f>
        <v>0</v>
      </c>
      <c r="B28" s="122">
        <f>'Work Plan Budget'!F$4</f>
        <v>0</v>
      </c>
      <c r="C28" s="122">
        <f>'Work Plan Budget'!C$6:D$6</f>
        <v>0</v>
      </c>
      <c r="D28" s="123"/>
      <c r="E28" s="123"/>
      <c r="F28" s="124"/>
      <c r="G28" s="125"/>
      <c r="H28" s="125"/>
      <c r="I28" s="126"/>
      <c r="J28" s="127"/>
      <c r="K28" s="153"/>
      <c r="L28" s="154"/>
      <c r="M28" s="155"/>
    </row>
    <row r="29" spans="1:13">
      <c r="A29" s="122">
        <f>'Work Plan Budget'!F$3</f>
        <v>0</v>
      </c>
      <c r="B29" s="122">
        <f>'Work Plan Budget'!F$4</f>
        <v>0</v>
      </c>
      <c r="C29" s="122">
        <f>'Work Plan Budget'!C$6:D$6</f>
        <v>0</v>
      </c>
      <c r="D29" s="123"/>
      <c r="E29" s="123"/>
      <c r="F29" s="124"/>
      <c r="G29" s="125"/>
      <c r="H29" s="125"/>
      <c r="I29" s="126"/>
      <c r="J29" s="127"/>
      <c r="K29" s="153"/>
      <c r="L29" s="154"/>
      <c r="M29" s="155"/>
    </row>
    <row r="30" spans="1:13">
      <c r="A30" s="122">
        <f>'Work Plan Budget'!F$3</f>
        <v>0</v>
      </c>
      <c r="B30" s="122">
        <f>'Work Plan Budget'!F$4</f>
        <v>0</v>
      </c>
      <c r="C30" s="122">
        <f>'Work Plan Budget'!C$6:D$6</f>
        <v>0</v>
      </c>
      <c r="D30" s="123"/>
      <c r="E30" s="123"/>
      <c r="F30" s="124"/>
      <c r="G30" s="125"/>
      <c r="H30" s="125"/>
      <c r="I30" s="126"/>
      <c r="J30" s="127"/>
      <c r="K30" s="153"/>
      <c r="L30" s="154"/>
      <c r="M30" s="155"/>
    </row>
    <row r="31" spans="1:13">
      <c r="A31" s="122"/>
      <c r="B31" s="122"/>
      <c r="C31" s="122"/>
      <c r="D31" s="123"/>
      <c r="E31" s="123"/>
      <c r="F31" s="123"/>
      <c r="G31" s="125"/>
      <c r="H31" s="125"/>
      <c r="I31" s="156"/>
      <c r="J31" s="157"/>
      <c r="K31" s="153"/>
      <c r="L31" s="154"/>
      <c r="M31" s="158"/>
    </row>
    <row r="32" spans="1:13">
      <c r="A32" s="122"/>
      <c r="B32" s="122"/>
      <c r="C32" s="122"/>
      <c r="D32" s="123"/>
      <c r="E32" s="123"/>
      <c r="F32" s="123"/>
      <c r="G32" s="125"/>
      <c r="H32" s="125"/>
      <c r="I32" s="156"/>
      <c r="J32" s="157"/>
      <c r="K32" s="153"/>
      <c r="L32" s="154"/>
      <c r="M32" s="158"/>
    </row>
    <row r="33" spans="1:13">
      <c r="A33" s="122"/>
      <c r="B33" s="122"/>
      <c r="C33" s="122"/>
      <c r="D33" s="123"/>
      <c r="E33" s="123"/>
      <c r="F33" s="123"/>
      <c r="G33" s="125"/>
      <c r="H33" s="125"/>
      <c r="I33" s="156"/>
      <c r="J33" s="157"/>
      <c r="K33" s="153"/>
      <c r="L33" s="154"/>
      <c r="M33" s="158"/>
    </row>
    <row r="34" spans="1:13">
      <c r="A34" s="122"/>
      <c r="B34" s="122"/>
      <c r="C34" s="122"/>
      <c r="D34" s="123"/>
      <c r="E34" s="123"/>
      <c r="F34" s="123"/>
      <c r="G34" s="125"/>
      <c r="H34" s="125"/>
      <c r="I34" s="156"/>
      <c r="J34" s="157"/>
      <c r="K34" s="153"/>
      <c r="L34" s="154"/>
      <c r="M34" s="158"/>
    </row>
    <row r="35" spans="1:13">
      <c r="A35" s="122"/>
      <c r="B35" s="122"/>
      <c r="C35" s="122"/>
      <c r="D35" s="123"/>
      <c r="E35" s="123"/>
      <c r="F35" s="123"/>
      <c r="G35" s="125"/>
      <c r="H35" s="125"/>
      <c r="I35" s="156"/>
      <c r="J35" s="157"/>
      <c r="K35" s="153"/>
      <c r="L35" s="154"/>
      <c r="M35" s="158"/>
    </row>
    <row r="36" spans="1:13">
      <c r="A36" s="122"/>
      <c r="B36" s="122"/>
      <c r="C36" s="122"/>
      <c r="D36" s="123"/>
      <c r="E36" s="123"/>
      <c r="F36" s="123"/>
      <c r="G36" s="125"/>
      <c r="H36" s="125"/>
      <c r="I36" s="156"/>
      <c r="J36" s="157"/>
      <c r="K36" s="153"/>
      <c r="L36" s="154"/>
      <c r="M36" s="158"/>
    </row>
    <row r="37" spans="1:13">
      <c r="A37" s="122"/>
      <c r="B37" s="122"/>
      <c r="C37" s="122"/>
      <c r="D37" s="123"/>
      <c r="E37" s="123"/>
      <c r="F37" s="123"/>
      <c r="G37" s="125"/>
      <c r="H37" s="125"/>
      <c r="I37" s="156"/>
      <c r="J37" s="157"/>
      <c r="K37" s="153"/>
      <c r="L37" s="154"/>
      <c r="M37" s="158"/>
    </row>
    <row r="38" spans="1:13">
      <c r="A38" s="122"/>
      <c r="B38" s="122"/>
      <c r="C38" s="122"/>
      <c r="D38" s="123"/>
      <c r="E38" s="123"/>
      <c r="F38" s="123"/>
      <c r="G38" s="125"/>
      <c r="H38" s="125"/>
      <c r="I38" s="156"/>
      <c r="J38" s="157"/>
      <c r="K38" s="153"/>
      <c r="L38" s="154"/>
      <c r="M38" s="158"/>
    </row>
    <row r="39" spans="1:13">
      <c r="A39" s="122"/>
      <c r="B39" s="122"/>
      <c r="C39" s="122"/>
      <c r="D39" s="123"/>
      <c r="E39" s="123"/>
      <c r="F39" s="123"/>
      <c r="G39" s="125"/>
      <c r="H39" s="125"/>
      <c r="I39" s="156"/>
      <c r="J39" s="157"/>
      <c r="K39" s="153"/>
      <c r="L39" s="154"/>
      <c r="M39" s="158"/>
    </row>
    <row r="40" spans="1:13">
      <c r="A40" s="122"/>
      <c r="B40" s="122"/>
      <c r="C40" s="122"/>
      <c r="D40" s="123"/>
      <c r="E40" s="123"/>
      <c r="F40" s="123"/>
      <c r="G40" s="125"/>
      <c r="H40" s="125"/>
      <c r="I40" s="156"/>
      <c r="J40" s="157"/>
      <c r="K40" s="153"/>
      <c r="L40" s="154"/>
      <c r="M40" s="158"/>
    </row>
    <row r="41" spans="1:13">
      <c r="A41" s="122"/>
      <c r="B41" s="122"/>
      <c r="C41" s="122"/>
      <c r="D41" s="123"/>
      <c r="E41" s="123"/>
      <c r="F41" s="123"/>
      <c r="G41" s="125"/>
      <c r="H41" s="125"/>
      <c r="I41" s="156"/>
      <c r="J41" s="157"/>
      <c r="K41" s="153"/>
      <c r="L41" s="154"/>
      <c r="M41" s="158"/>
    </row>
    <row r="42" spans="1:13">
      <c r="A42" s="122"/>
      <c r="B42" s="122"/>
      <c r="C42" s="122"/>
      <c r="D42" s="123"/>
      <c r="E42" s="123"/>
      <c r="F42" s="123"/>
      <c r="G42" s="125"/>
      <c r="H42" s="125"/>
      <c r="I42" s="156"/>
      <c r="J42" s="157"/>
      <c r="K42" s="153"/>
      <c r="L42" s="154"/>
      <c r="M42" s="158"/>
    </row>
    <row r="43" spans="1:13">
      <c r="A43" s="122"/>
      <c r="B43" s="122"/>
      <c r="C43" s="122"/>
      <c r="D43" s="123"/>
      <c r="E43" s="123"/>
      <c r="F43" s="123"/>
      <c r="G43" s="125"/>
      <c r="H43" s="125"/>
      <c r="I43" s="156"/>
      <c r="J43" s="157"/>
      <c r="K43" s="153"/>
      <c r="L43" s="154"/>
      <c r="M43" s="158"/>
    </row>
    <row r="44" spans="1:13">
      <c r="A44" s="122"/>
      <c r="B44" s="122"/>
      <c r="C44" s="122"/>
      <c r="D44" s="123"/>
      <c r="E44" s="123"/>
      <c r="F44" s="123"/>
      <c r="G44" s="125"/>
      <c r="H44" s="125"/>
      <c r="I44" s="156"/>
      <c r="J44" s="157"/>
      <c r="K44" s="153"/>
      <c r="L44" s="154"/>
      <c r="M44" s="158"/>
    </row>
    <row r="45" spans="1:13">
      <c r="A45" s="122"/>
      <c r="B45" s="122"/>
      <c r="C45" s="122"/>
      <c r="D45" s="123"/>
      <c r="E45" s="123"/>
      <c r="F45" s="123"/>
      <c r="G45" s="125"/>
      <c r="H45" s="125"/>
      <c r="I45" s="156"/>
      <c r="J45" s="157"/>
      <c r="K45" s="153"/>
      <c r="L45" s="154"/>
      <c r="M45" s="158"/>
    </row>
    <row r="46" spans="1:13">
      <c r="A46" s="122"/>
      <c r="B46" s="122"/>
      <c r="C46" s="122"/>
      <c r="D46" s="123"/>
      <c r="E46" s="123"/>
      <c r="F46" s="123"/>
      <c r="G46" s="125"/>
      <c r="H46" s="125"/>
      <c r="I46" s="156"/>
      <c r="J46" s="157"/>
      <c r="K46" s="153"/>
      <c r="L46" s="154"/>
      <c r="M46" s="158"/>
    </row>
    <row r="47" spans="1:13">
      <c r="A47" s="122"/>
      <c r="B47" s="122"/>
      <c r="C47" s="122"/>
      <c r="D47" s="123"/>
      <c r="E47" s="123"/>
      <c r="F47" s="123"/>
      <c r="G47" s="125"/>
      <c r="H47" s="125"/>
      <c r="I47" s="156"/>
      <c r="J47" s="157"/>
      <c r="K47" s="153"/>
      <c r="L47" s="154"/>
      <c r="M47" s="158"/>
    </row>
    <row r="48" spans="1:13">
      <c r="A48" s="122"/>
      <c r="B48" s="122"/>
      <c r="C48" s="122"/>
      <c r="D48" s="123"/>
      <c r="E48" s="123"/>
      <c r="F48" s="123"/>
      <c r="G48" s="125"/>
      <c r="H48" s="125"/>
      <c r="I48" s="156"/>
      <c r="J48" s="157"/>
      <c r="K48" s="153"/>
      <c r="L48" s="154"/>
      <c r="M48" s="158"/>
    </row>
    <row r="49" spans="1:13">
      <c r="A49" s="122"/>
      <c r="B49" s="122"/>
      <c r="C49" s="122"/>
      <c r="D49" s="123"/>
      <c r="E49" s="123"/>
      <c r="F49" s="123"/>
      <c r="G49" s="125"/>
      <c r="H49" s="125"/>
      <c r="I49" s="156"/>
      <c r="J49" s="157"/>
      <c r="K49" s="153"/>
      <c r="L49" s="154"/>
      <c r="M49" s="158"/>
    </row>
    <row r="50" spans="1:13">
      <c r="A50" s="122"/>
      <c r="B50" s="122"/>
      <c r="C50" s="122"/>
      <c r="D50" s="123"/>
      <c r="E50" s="123"/>
      <c r="F50" s="123"/>
      <c r="G50" s="125"/>
      <c r="H50" s="125"/>
      <c r="I50" s="156"/>
      <c r="J50" s="157"/>
      <c r="K50" s="153"/>
      <c r="L50" s="154"/>
      <c r="M50" s="158"/>
    </row>
    <row r="51" spans="1:13">
      <c r="A51" s="122"/>
      <c r="B51" s="122"/>
      <c r="C51" s="122"/>
      <c r="D51" s="123"/>
      <c r="E51" s="123"/>
      <c r="F51" s="123"/>
      <c r="G51" s="125"/>
      <c r="H51" s="125"/>
      <c r="I51" s="156"/>
      <c r="J51" s="157"/>
      <c r="K51" s="153"/>
      <c r="L51" s="154"/>
      <c r="M51" s="158"/>
    </row>
    <row r="52" spans="1:13">
      <c r="A52" s="122"/>
      <c r="B52" s="122"/>
      <c r="C52" s="122"/>
      <c r="D52" s="123"/>
      <c r="E52" s="123"/>
      <c r="F52" s="123"/>
      <c r="G52" s="125"/>
      <c r="H52" s="125"/>
      <c r="I52" s="156"/>
      <c r="J52" s="157"/>
      <c r="K52" s="153"/>
      <c r="L52" s="154"/>
      <c r="M52" s="158"/>
    </row>
    <row r="53" spans="1:13">
      <c r="A53" s="122"/>
      <c r="B53" s="122"/>
      <c r="C53" s="122"/>
      <c r="D53" s="123"/>
      <c r="E53" s="123"/>
      <c r="F53" s="123"/>
      <c r="G53" s="125"/>
      <c r="H53" s="125"/>
      <c r="I53" s="156"/>
      <c r="J53" s="157"/>
      <c r="K53" s="153"/>
      <c r="L53" s="154"/>
      <c r="M53" s="158"/>
    </row>
    <row r="54" spans="1:13">
      <c r="A54" s="122"/>
      <c r="B54" s="122"/>
      <c r="C54" s="122"/>
      <c r="D54" s="123"/>
      <c r="E54" s="123"/>
      <c r="F54" s="123"/>
      <c r="G54" s="125"/>
      <c r="H54" s="125"/>
      <c r="I54" s="156"/>
      <c r="J54" s="157"/>
      <c r="K54" s="153"/>
      <c r="L54" s="154"/>
      <c r="M54" s="158"/>
    </row>
    <row r="55" spans="1:13">
      <c r="A55" s="122"/>
      <c r="B55" s="122"/>
      <c r="C55" s="122"/>
      <c r="D55" s="123"/>
      <c r="E55" s="123"/>
      <c r="F55" s="123"/>
      <c r="G55" s="125"/>
      <c r="H55" s="125"/>
      <c r="I55" s="156"/>
      <c r="J55" s="157"/>
      <c r="K55" s="153"/>
      <c r="L55" s="154"/>
      <c r="M55" s="158"/>
    </row>
    <row r="56" spans="1:13">
      <c r="A56" s="122"/>
      <c r="B56" s="122"/>
      <c r="C56" s="122"/>
      <c r="D56" s="123"/>
      <c r="E56" s="123"/>
      <c r="F56" s="123"/>
      <c r="G56" s="125"/>
      <c r="H56" s="125"/>
      <c r="I56" s="156"/>
      <c r="J56" s="157"/>
      <c r="K56" s="153"/>
      <c r="L56" s="154"/>
      <c r="M56" s="158"/>
    </row>
  </sheetData>
  <sheetProtection algorithmName="SHA-512" hashValue="TyfsxlWgBGVE5XevTTxyFSvIQWUUkMCN0Vt2C3A9Js1O7xMce4krwLOSnHRCQ5stuxDb7FJarT9REKk0JaOHBQ==" saltValue="i7tYDodczvCWpd62wg7Jqw==" spinCount="100000" sheet="1" objects="1" scenarios="1" selectLockedCells="1"/>
  <pageMargins left="0.25" right="0.25" top="0.75" bottom="0.75" header="0.3" footer="0.3"/>
  <pageSetup scale="42" orientation="landscape" horizontalDpi="1200" verticalDpi="1200" r:id="rId1"/>
  <headerFooter>
    <oddHeader>&amp;C&amp;F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'List Drop Downs'!$A$2:$A$7</xm:f>
          </x14:formula1>
          <xm:sqref>G31:G56</xm:sqref>
        </x14:dataValidation>
        <x14:dataValidation type="list" allowBlank="1" showInputMessage="1" showErrorMessage="1">
          <x14:formula1>
            <xm:f>'List Drop Downs'!$B$2:$B$29</xm:f>
          </x14:formula1>
          <xm:sqref>H31:H56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89"/>
  <sheetViews>
    <sheetView workbookViewId="0">
      <selection activeCell="B11" sqref="B11"/>
    </sheetView>
  </sheetViews>
  <sheetFormatPr defaultRowHeight="14.4"/>
  <cols>
    <col min="1" max="1" width="77.33203125" bestFit="1" customWidth="1"/>
    <col min="2" max="2" width="49.5546875" bestFit="1" customWidth="1"/>
    <col min="3" max="3" width="21.88671875" bestFit="1" customWidth="1"/>
    <col min="4" max="4" width="127.33203125" bestFit="1" customWidth="1"/>
  </cols>
  <sheetData>
    <row r="1" spans="1:4">
      <c r="A1" s="160" t="s">
        <v>251</v>
      </c>
      <c r="B1" s="160"/>
      <c r="C1" s="160"/>
      <c r="D1" s="160"/>
    </row>
    <row r="2" spans="1:4">
      <c r="A2" t="s">
        <v>21</v>
      </c>
      <c r="B2" t="s">
        <v>22</v>
      </c>
      <c r="C2" t="s">
        <v>124</v>
      </c>
      <c r="D2" t="s">
        <v>100</v>
      </c>
    </row>
    <row r="3" spans="1:4">
      <c r="A3" t="s">
        <v>125</v>
      </c>
      <c r="B3" t="s">
        <v>126</v>
      </c>
      <c r="C3" t="s">
        <v>115</v>
      </c>
      <c r="D3" t="str">
        <f>CONCATENATE(FinalAllocations[[#This Row],[Program Area]],"; ",FinalAllocations[[#This Row],[Beneficiary]])</f>
        <v>ASP: Blood supply safety-NSD; Females: Adult women</v>
      </c>
    </row>
    <row r="4" spans="1:4">
      <c r="A4" t="s">
        <v>125</v>
      </c>
      <c r="B4" t="s">
        <v>127</v>
      </c>
      <c r="C4" t="s">
        <v>115</v>
      </c>
      <c r="D4" t="str">
        <f>CONCATENATE(FinalAllocations[[#This Row],[Program Area]],"; ",FinalAllocations[[#This Row],[Beneficiary]])</f>
        <v>ASP: Blood supply safety-NSD; Females: Girls</v>
      </c>
    </row>
    <row r="5" spans="1:4">
      <c r="A5" t="s">
        <v>125</v>
      </c>
      <c r="B5" t="s">
        <v>128</v>
      </c>
      <c r="C5" t="s">
        <v>115</v>
      </c>
      <c r="D5" t="str">
        <f>CONCATENATE(FinalAllocations[[#This Row],[Program Area]],"; ",FinalAllocations[[#This Row],[Beneficiary]])</f>
        <v>ASP: Blood supply safety-NSD; Females: Not disaggregated</v>
      </c>
    </row>
    <row r="6" spans="1:4">
      <c r="A6" t="s">
        <v>125</v>
      </c>
      <c r="B6" t="s">
        <v>129</v>
      </c>
      <c r="C6" t="s">
        <v>115</v>
      </c>
      <c r="D6" t="str">
        <f>CONCATENATE(FinalAllocations[[#This Row],[Program Area]],"; ",FinalAllocations[[#This Row],[Beneficiary]])</f>
        <v>ASP: Blood supply safety-NSD; Females: Young women &amp; adolescent females</v>
      </c>
    </row>
    <row r="7" spans="1:4">
      <c r="A7" t="s">
        <v>125</v>
      </c>
      <c r="B7" t="s">
        <v>130</v>
      </c>
      <c r="C7" t="s">
        <v>115</v>
      </c>
      <c r="D7" t="str">
        <f>CONCATENATE(FinalAllocations[[#This Row],[Program Area]],"; ",FinalAllocations[[#This Row],[Beneficiary]])</f>
        <v>ASP: Blood supply safety-NSD; Key Pops: Men having sex with men</v>
      </c>
    </row>
    <row r="8" spans="1:4">
      <c r="A8" t="s">
        <v>125</v>
      </c>
      <c r="B8" t="s">
        <v>131</v>
      </c>
      <c r="C8" t="s">
        <v>115</v>
      </c>
      <c r="D8" t="str">
        <f>CONCATENATE(FinalAllocations[[#This Row],[Program Area]],"; ",FinalAllocations[[#This Row],[Beneficiary]])</f>
        <v>ASP: Blood supply safety-NSD; Key Pops: Not disaggregated</v>
      </c>
    </row>
    <row r="9" spans="1:4">
      <c r="A9" t="s">
        <v>125</v>
      </c>
      <c r="B9" t="s">
        <v>132</v>
      </c>
      <c r="C9" t="s">
        <v>115</v>
      </c>
      <c r="D9" t="str">
        <f>CONCATENATE(FinalAllocations[[#This Row],[Program Area]],"; ",FinalAllocations[[#This Row],[Beneficiary]])</f>
        <v>ASP: Blood supply safety-NSD; Key Pops: People in prisons</v>
      </c>
    </row>
    <row r="10" spans="1:4">
      <c r="A10" t="s">
        <v>125</v>
      </c>
      <c r="B10" t="s">
        <v>133</v>
      </c>
      <c r="C10" t="s">
        <v>122</v>
      </c>
      <c r="D10" t="str">
        <f>CONCATENATE(FinalAllocations[[#This Row],[Program Area]],"; ",FinalAllocations[[#This Row],[Beneficiary]])</f>
        <v>ASP: Blood supply safety-NSD; Key Pops: People who inject drugs</v>
      </c>
    </row>
    <row r="11" spans="1:4">
      <c r="A11" t="s">
        <v>125</v>
      </c>
      <c r="B11" t="s">
        <v>134</v>
      </c>
      <c r="C11" t="s">
        <v>115</v>
      </c>
      <c r="D11" t="str">
        <f>CONCATENATE(FinalAllocations[[#This Row],[Program Area]],"; ",FinalAllocations[[#This Row],[Beneficiary]])</f>
        <v>ASP: Blood supply safety-NSD; Key Pops: Sex workers</v>
      </c>
    </row>
    <row r="12" spans="1:4">
      <c r="A12" t="s">
        <v>125</v>
      </c>
      <c r="B12" t="s">
        <v>135</v>
      </c>
      <c r="C12" t="s">
        <v>115</v>
      </c>
      <c r="D12" t="str">
        <f>CONCATENATE(FinalAllocations[[#This Row],[Program Area]],"; ",FinalAllocations[[#This Row],[Beneficiary]])</f>
        <v>ASP: Blood supply safety-NSD; Key Pops: Transgender</v>
      </c>
    </row>
    <row r="13" spans="1:4">
      <c r="A13" t="s">
        <v>125</v>
      </c>
      <c r="B13" t="s">
        <v>136</v>
      </c>
      <c r="C13" t="s">
        <v>115</v>
      </c>
      <c r="D13" t="str">
        <f>CONCATENATE(FinalAllocations[[#This Row],[Program Area]],"; ",FinalAllocations[[#This Row],[Beneficiary]])</f>
        <v>ASP: Blood supply safety-NSD; Males: Adult men</v>
      </c>
    </row>
    <row r="14" spans="1:4">
      <c r="A14" t="s">
        <v>125</v>
      </c>
      <c r="B14" t="s">
        <v>137</v>
      </c>
      <c r="C14" t="s">
        <v>115</v>
      </c>
      <c r="D14" t="str">
        <f>CONCATENATE(FinalAllocations[[#This Row],[Program Area]],"; ",FinalAllocations[[#This Row],[Beneficiary]])</f>
        <v>ASP: Blood supply safety-NSD; Males: Boys</v>
      </c>
    </row>
    <row r="15" spans="1:4">
      <c r="A15" t="s">
        <v>125</v>
      </c>
      <c r="B15" t="s">
        <v>138</v>
      </c>
      <c r="C15" t="s">
        <v>115</v>
      </c>
      <c r="D15" t="str">
        <f>CONCATENATE(FinalAllocations[[#This Row],[Program Area]],"; ",FinalAllocations[[#This Row],[Beneficiary]])</f>
        <v>ASP: Blood supply safety-NSD; Males: Not disaggregated</v>
      </c>
    </row>
    <row r="16" spans="1:4">
      <c r="A16" t="s">
        <v>125</v>
      </c>
      <c r="B16" t="s">
        <v>139</v>
      </c>
      <c r="C16" t="s">
        <v>115</v>
      </c>
      <c r="D16" t="str">
        <f>CONCATENATE(FinalAllocations[[#This Row],[Program Area]],"; ",FinalAllocations[[#This Row],[Beneficiary]])</f>
        <v>ASP: Blood supply safety-NSD; Males: Young men &amp; adolescent males</v>
      </c>
    </row>
    <row r="17" spans="1:4">
      <c r="A17" t="s">
        <v>125</v>
      </c>
      <c r="B17" t="s">
        <v>140</v>
      </c>
      <c r="C17" t="s">
        <v>115</v>
      </c>
      <c r="D17" t="str">
        <f>CONCATENATE(FinalAllocations[[#This Row],[Program Area]],"; ",FinalAllocations[[#This Row],[Beneficiary]])</f>
        <v>ASP: Blood supply safety-NSD; Non-Targeted Pop: Adults</v>
      </c>
    </row>
    <row r="18" spans="1:4">
      <c r="A18" t="s">
        <v>125</v>
      </c>
      <c r="B18" t="s">
        <v>141</v>
      </c>
      <c r="C18" t="s">
        <v>115</v>
      </c>
      <c r="D18" t="str">
        <f>CONCATENATE(FinalAllocations[[#This Row],[Program Area]],"; ",FinalAllocations[[#This Row],[Beneficiary]])</f>
        <v>ASP: Blood supply safety-NSD; Non-Targeted Pop: Children</v>
      </c>
    </row>
    <row r="19" spans="1:4">
      <c r="A19" t="s">
        <v>125</v>
      </c>
      <c r="B19" t="s">
        <v>23</v>
      </c>
      <c r="C19" t="s">
        <v>115</v>
      </c>
      <c r="D19" t="str">
        <f>CONCATENATE(FinalAllocations[[#This Row],[Program Area]],"; ",FinalAllocations[[#This Row],[Beneficiary]])</f>
        <v>ASP: Blood supply safety-NSD; Non-Targeted Pop: Not disaggregated</v>
      </c>
    </row>
    <row r="20" spans="1:4">
      <c r="A20" t="s">
        <v>125</v>
      </c>
      <c r="B20" t="s">
        <v>142</v>
      </c>
      <c r="C20" t="s">
        <v>115</v>
      </c>
      <c r="D20" t="str">
        <f>CONCATENATE(FinalAllocations[[#This Row],[Program Area]],"; ",FinalAllocations[[#This Row],[Beneficiary]])</f>
        <v>ASP: Blood supply safety-NSD; Non-Targeted Pop: Young people &amp; adolescents</v>
      </c>
    </row>
    <row r="21" spans="1:4">
      <c r="A21" t="s">
        <v>125</v>
      </c>
      <c r="B21" t="s">
        <v>143</v>
      </c>
      <c r="C21" t="s">
        <v>115</v>
      </c>
      <c r="D21" t="str">
        <f>CONCATENATE(FinalAllocations[[#This Row],[Program Area]],"; ",FinalAllocations[[#This Row],[Beneficiary]])</f>
        <v>ASP: Blood supply safety-NSD; OVC: Care givers</v>
      </c>
    </row>
    <row r="22" spans="1:4">
      <c r="A22" t="s">
        <v>125</v>
      </c>
      <c r="B22" t="s">
        <v>144</v>
      </c>
      <c r="C22" t="s">
        <v>115</v>
      </c>
      <c r="D22" t="str">
        <f>CONCATENATE(FinalAllocations[[#This Row],[Program Area]],"; ",FinalAllocations[[#This Row],[Beneficiary]])</f>
        <v>ASP: Blood supply safety-NSD; OVC: Not disaggregated</v>
      </c>
    </row>
    <row r="23" spans="1:4">
      <c r="A23" t="s">
        <v>125</v>
      </c>
      <c r="B23" t="s">
        <v>145</v>
      </c>
      <c r="C23" t="s">
        <v>115</v>
      </c>
      <c r="D23" t="str">
        <f>CONCATENATE(FinalAllocations[[#This Row],[Program Area]],"; ",FinalAllocations[[#This Row],[Beneficiary]])</f>
        <v>ASP: Blood supply safety-NSD; OVC: Orphans &amp; vulnerable children</v>
      </c>
    </row>
    <row r="24" spans="1:4">
      <c r="A24" t="s">
        <v>125</v>
      </c>
      <c r="B24" t="s">
        <v>146</v>
      </c>
      <c r="C24" t="s">
        <v>115</v>
      </c>
      <c r="D24" t="str">
        <f>CONCATENATE(FinalAllocations[[#This Row],[Program Area]],"; ",FinalAllocations[[#This Row],[Beneficiary]])</f>
        <v>ASP: Blood supply safety-NSD; Pregnant &amp; Breastfeeding Women: Not disaggregated</v>
      </c>
    </row>
    <row r="25" spans="1:4">
      <c r="A25" t="s">
        <v>125</v>
      </c>
      <c r="B25" t="s">
        <v>147</v>
      </c>
      <c r="C25" t="s">
        <v>115</v>
      </c>
      <c r="D25" t="str">
        <f>CONCATENATE(FinalAllocations[[#This Row],[Program Area]],"; ",FinalAllocations[[#This Row],[Beneficiary]])</f>
        <v>ASP: Blood supply safety-NSD; Priority Pops: Clients of sex workers</v>
      </c>
    </row>
    <row r="26" spans="1:4">
      <c r="A26" t="s">
        <v>125</v>
      </c>
      <c r="B26" t="s">
        <v>148</v>
      </c>
      <c r="C26" t="s">
        <v>115</v>
      </c>
      <c r="D26" t="str">
        <f>CONCATENATE(FinalAllocations[[#This Row],[Program Area]],"; ",FinalAllocations[[#This Row],[Beneficiary]])</f>
        <v>ASP: Blood supply safety-NSD; Priority Pops: Displaced persons</v>
      </c>
    </row>
    <row r="27" spans="1:4">
      <c r="A27" t="s">
        <v>125</v>
      </c>
      <c r="B27" t="s">
        <v>149</v>
      </c>
      <c r="C27" t="s">
        <v>115</v>
      </c>
      <c r="D27" t="str">
        <f>CONCATENATE(FinalAllocations[[#This Row],[Program Area]],"; ",FinalAllocations[[#This Row],[Beneficiary]])</f>
        <v>ASP: Blood supply safety-NSD; Priority Pops: Military &amp; other uniformed services</v>
      </c>
    </row>
    <row r="28" spans="1:4">
      <c r="A28" t="s">
        <v>125</v>
      </c>
      <c r="B28" t="s">
        <v>150</v>
      </c>
      <c r="C28" t="s">
        <v>115</v>
      </c>
      <c r="D28" t="str">
        <f>CONCATENATE(FinalAllocations[[#This Row],[Program Area]],"; ",FinalAllocations[[#This Row],[Beneficiary]])</f>
        <v xml:space="preserve">ASP: Blood supply safety-NSD; Priority Pops: Mobile Pops </v>
      </c>
    </row>
    <row r="29" spans="1:4">
      <c r="A29" t="s">
        <v>125</v>
      </c>
      <c r="B29" t="s">
        <v>151</v>
      </c>
      <c r="C29" t="s">
        <v>115</v>
      </c>
      <c r="D29" t="str">
        <f>CONCATENATE(FinalAllocations[[#This Row],[Program Area]],"; ",FinalAllocations[[#This Row],[Beneficiary]])</f>
        <v>ASP: Blood supply safety-NSD; Priority Pops: Not disaggregated</v>
      </c>
    </row>
    <row r="30" spans="1:4">
      <c r="A30" t="s">
        <v>125</v>
      </c>
      <c r="B30" t="s">
        <v>152</v>
      </c>
      <c r="C30" t="s">
        <v>115</v>
      </c>
      <c r="D30" t="str">
        <f>CONCATENATE(FinalAllocations[[#This Row],[Program Area]],"; ",FinalAllocations[[#This Row],[Beneficiary]])</f>
        <v>ASP: Blood supply safety-NSD; Priority Pops: People in prisons</v>
      </c>
    </row>
    <row r="31" spans="1:4">
      <c r="A31" t="s">
        <v>153</v>
      </c>
      <c r="B31" t="s">
        <v>126</v>
      </c>
      <c r="C31" t="s">
        <v>104</v>
      </c>
      <c r="D31" t="str">
        <f>CONCATENATE(FinalAllocations[[#This Row],[Program Area]],"; ",FinalAllocations[[#This Row],[Beneficiary]])</f>
        <v>ASP: HMIS, surveillance, &amp; research-NSD; Females: Adult women</v>
      </c>
    </row>
    <row r="32" spans="1:4">
      <c r="A32" t="s">
        <v>153</v>
      </c>
      <c r="B32" t="s">
        <v>127</v>
      </c>
      <c r="C32" t="s">
        <v>104</v>
      </c>
      <c r="D32" t="str">
        <f>CONCATENATE(FinalAllocations[[#This Row],[Program Area]],"; ",FinalAllocations[[#This Row],[Beneficiary]])</f>
        <v>ASP: HMIS, surveillance, &amp; research-NSD; Females: Girls</v>
      </c>
    </row>
    <row r="33" spans="1:4">
      <c r="A33" t="s">
        <v>153</v>
      </c>
      <c r="B33" t="s">
        <v>128</v>
      </c>
      <c r="C33" t="s">
        <v>104</v>
      </c>
      <c r="D33" t="str">
        <f>CONCATENATE(FinalAllocations[[#This Row],[Program Area]],"; ",FinalAllocations[[#This Row],[Beneficiary]])</f>
        <v>ASP: HMIS, surveillance, &amp; research-NSD; Females: Not disaggregated</v>
      </c>
    </row>
    <row r="34" spans="1:4">
      <c r="A34" t="s">
        <v>153</v>
      </c>
      <c r="B34" t="s">
        <v>129</v>
      </c>
      <c r="C34" t="s">
        <v>104</v>
      </c>
      <c r="D34" t="str">
        <f>CONCATENATE(FinalAllocations[[#This Row],[Program Area]],"; ",FinalAllocations[[#This Row],[Beneficiary]])</f>
        <v>ASP: HMIS, surveillance, &amp; research-NSD; Females: Young women &amp; adolescent females</v>
      </c>
    </row>
    <row r="35" spans="1:4">
      <c r="A35" t="s">
        <v>153</v>
      </c>
      <c r="B35" t="s">
        <v>130</v>
      </c>
      <c r="C35" t="s">
        <v>104</v>
      </c>
      <c r="D35" t="str">
        <f>CONCATENATE(FinalAllocations[[#This Row],[Program Area]],"; ",FinalAllocations[[#This Row],[Beneficiary]])</f>
        <v>ASP: HMIS, surveillance, &amp; research-NSD; Key Pops: Men having sex with men</v>
      </c>
    </row>
    <row r="36" spans="1:4">
      <c r="A36" t="s">
        <v>153</v>
      </c>
      <c r="B36" t="s">
        <v>131</v>
      </c>
      <c r="C36" t="s">
        <v>104</v>
      </c>
      <c r="D36" t="str">
        <f>CONCATENATE(FinalAllocations[[#This Row],[Program Area]],"; ",FinalAllocations[[#This Row],[Beneficiary]])</f>
        <v>ASP: HMIS, surveillance, &amp; research-NSD; Key Pops: Not disaggregated</v>
      </c>
    </row>
    <row r="37" spans="1:4">
      <c r="A37" t="s">
        <v>153</v>
      </c>
      <c r="B37" t="s">
        <v>132</v>
      </c>
      <c r="C37" t="s">
        <v>104</v>
      </c>
      <c r="D37" t="str">
        <f>CONCATENATE(FinalAllocations[[#This Row],[Program Area]],"; ",FinalAllocations[[#This Row],[Beneficiary]])</f>
        <v>ASP: HMIS, surveillance, &amp; research-NSD; Key Pops: People in prisons</v>
      </c>
    </row>
    <row r="38" spans="1:4">
      <c r="A38" t="s">
        <v>153</v>
      </c>
      <c r="B38" t="s">
        <v>133</v>
      </c>
      <c r="C38" t="s">
        <v>122</v>
      </c>
      <c r="D38" t="str">
        <f>CONCATENATE(FinalAllocations[[#This Row],[Program Area]],"; ",FinalAllocations[[#This Row],[Beneficiary]])</f>
        <v>ASP: HMIS, surveillance, &amp; research-NSD; Key Pops: People who inject drugs</v>
      </c>
    </row>
    <row r="39" spans="1:4">
      <c r="A39" t="s">
        <v>153</v>
      </c>
      <c r="B39" t="s">
        <v>134</v>
      </c>
      <c r="C39" t="s">
        <v>104</v>
      </c>
      <c r="D39" t="str">
        <f>CONCATENATE(FinalAllocations[[#This Row],[Program Area]],"; ",FinalAllocations[[#This Row],[Beneficiary]])</f>
        <v>ASP: HMIS, surveillance, &amp; research-NSD; Key Pops: Sex workers</v>
      </c>
    </row>
    <row r="40" spans="1:4">
      <c r="A40" t="s">
        <v>153</v>
      </c>
      <c r="B40" t="s">
        <v>135</v>
      </c>
      <c r="C40" t="s">
        <v>104</v>
      </c>
      <c r="D40" t="str">
        <f>CONCATENATE(FinalAllocations[[#This Row],[Program Area]],"; ",FinalAllocations[[#This Row],[Beneficiary]])</f>
        <v>ASP: HMIS, surveillance, &amp; research-NSD; Key Pops: Transgender</v>
      </c>
    </row>
    <row r="41" spans="1:4">
      <c r="A41" t="s">
        <v>153</v>
      </c>
      <c r="B41" t="s">
        <v>136</v>
      </c>
      <c r="C41" t="s">
        <v>104</v>
      </c>
      <c r="D41" t="str">
        <f>CONCATENATE(FinalAllocations[[#This Row],[Program Area]],"; ",FinalAllocations[[#This Row],[Beneficiary]])</f>
        <v>ASP: HMIS, surveillance, &amp; research-NSD; Males: Adult men</v>
      </c>
    </row>
    <row r="42" spans="1:4">
      <c r="A42" t="s">
        <v>153</v>
      </c>
      <c r="B42" t="s">
        <v>137</v>
      </c>
      <c r="C42" t="s">
        <v>104</v>
      </c>
      <c r="D42" t="str">
        <f>CONCATENATE(FinalAllocations[[#This Row],[Program Area]],"; ",FinalAllocations[[#This Row],[Beneficiary]])</f>
        <v>ASP: HMIS, surveillance, &amp; research-NSD; Males: Boys</v>
      </c>
    </row>
    <row r="43" spans="1:4">
      <c r="A43" t="s">
        <v>153</v>
      </c>
      <c r="B43" t="s">
        <v>138</v>
      </c>
      <c r="C43" t="s">
        <v>104</v>
      </c>
      <c r="D43" t="str">
        <f>CONCATENATE(FinalAllocations[[#This Row],[Program Area]],"; ",FinalAllocations[[#This Row],[Beneficiary]])</f>
        <v>ASP: HMIS, surveillance, &amp; research-NSD; Males: Not disaggregated</v>
      </c>
    </row>
    <row r="44" spans="1:4">
      <c r="A44" t="s">
        <v>153</v>
      </c>
      <c r="B44" t="s">
        <v>139</v>
      </c>
      <c r="C44" t="s">
        <v>104</v>
      </c>
      <c r="D44" t="str">
        <f>CONCATENATE(FinalAllocations[[#This Row],[Program Area]],"; ",FinalAllocations[[#This Row],[Beneficiary]])</f>
        <v>ASP: HMIS, surveillance, &amp; research-NSD; Males: Young men &amp; adolescent males</v>
      </c>
    </row>
    <row r="45" spans="1:4">
      <c r="A45" t="s">
        <v>153</v>
      </c>
      <c r="B45" t="s">
        <v>140</v>
      </c>
      <c r="C45" t="s">
        <v>104</v>
      </c>
      <c r="D45" t="str">
        <f>CONCATENATE(FinalAllocations[[#This Row],[Program Area]],"; ",FinalAllocations[[#This Row],[Beneficiary]])</f>
        <v>ASP: HMIS, surveillance, &amp; research-NSD; Non-Targeted Pop: Adults</v>
      </c>
    </row>
    <row r="46" spans="1:4">
      <c r="A46" t="s">
        <v>153</v>
      </c>
      <c r="B46" t="s">
        <v>141</v>
      </c>
      <c r="C46" t="s">
        <v>104</v>
      </c>
      <c r="D46" t="str">
        <f>CONCATENATE(FinalAllocations[[#This Row],[Program Area]],"; ",FinalAllocations[[#This Row],[Beneficiary]])</f>
        <v>ASP: HMIS, surveillance, &amp; research-NSD; Non-Targeted Pop: Children</v>
      </c>
    </row>
    <row r="47" spans="1:4">
      <c r="A47" t="s">
        <v>153</v>
      </c>
      <c r="B47" t="s">
        <v>23</v>
      </c>
      <c r="C47" t="s">
        <v>104</v>
      </c>
      <c r="D47" t="str">
        <f>CONCATENATE(FinalAllocations[[#This Row],[Program Area]],"; ",FinalAllocations[[#This Row],[Beneficiary]])</f>
        <v>ASP: HMIS, surveillance, &amp; research-NSD; Non-Targeted Pop: Not disaggregated</v>
      </c>
    </row>
    <row r="48" spans="1:4">
      <c r="A48" t="s">
        <v>153</v>
      </c>
      <c r="B48" t="s">
        <v>142</v>
      </c>
      <c r="C48" t="s">
        <v>104</v>
      </c>
      <c r="D48" t="str">
        <f>CONCATENATE(FinalAllocations[[#This Row],[Program Area]],"; ",FinalAllocations[[#This Row],[Beneficiary]])</f>
        <v>ASP: HMIS, surveillance, &amp; research-NSD; Non-Targeted Pop: Young people &amp; adolescents</v>
      </c>
    </row>
    <row r="49" spans="1:4">
      <c r="A49" t="s">
        <v>153</v>
      </c>
      <c r="B49" t="s">
        <v>143</v>
      </c>
      <c r="C49" t="s">
        <v>104</v>
      </c>
      <c r="D49" t="str">
        <f>CONCATENATE(FinalAllocations[[#This Row],[Program Area]],"; ",FinalAllocations[[#This Row],[Beneficiary]])</f>
        <v>ASP: HMIS, surveillance, &amp; research-NSD; OVC: Care givers</v>
      </c>
    </row>
    <row r="50" spans="1:4">
      <c r="A50" t="s">
        <v>153</v>
      </c>
      <c r="B50" t="s">
        <v>144</v>
      </c>
      <c r="C50" t="s">
        <v>104</v>
      </c>
      <c r="D50" t="str">
        <f>CONCATENATE(FinalAllocations[[#This Row],[Program Area]],"; ",FinalAllocations[[#This Row],[Beneficiary]])</f>
        <v>ASP: HMIS, surveillance, &amp; research-NSD; OVC: Not disaggregated</v>
      </c>
    </row>
    <row r="51" spans="1:4">
      <c r="A51" t="s">
        <v>153</v>
      </c>
      <c r="B51" t="s">
        <v>145</v>
      </c>
      <c r="C51" t="s">
        <v>104</v>
      </c>
      <c r="D51" t="str">
        <f>CONCATENATE(FinalAllocations[[#This Row],[Program Area]],"; ",FinalAllocations[[#This Row],[Beneficiary]])</f>
        <v>ASP: HMIS, surveillance, &amp; research-NSD; OVC: Orphans &amp; vulnerable children</v>
      </c>
    </row>
    <row r="52" spans="1:4">
      <c r="A52" t="s">
        <v>153</v>
      </c>
      <c r="B52" t="s">
        <v>146</v>
      </c>
      <c r="C52" t="s">
        <v>118</v>
      </c>
      <c r="D52" t="str">
        <f>CONCATENATE(FinalAllocations[[#This Row],[Program Area]],"; ",FinalAllocations[[#This Row],[Beneficiary]])</f>
        <v>ASP: HMIS, surveillance, &amp; research-NSD; Pregnant &amp; Breastfeeding Women: Not disaggregated</v>
      </c>
    </row>
    <row r="53" spans="1:4">
      <c r="A53" t="s">
        <v>153</v>
      </c>
      <c r="B53" t="s">
        <v>147</v>
      </c>
      <c r="C53" t="s">
        <v>104</v>
      </c>
      <c r="D53" t="str">
        <f>CONCATENATE(FinalAllocations[[#This Row],[Program Area]],"; ",FinalAllocations[[#This Row],[Beneficiary]])</f>
        <v>ASP: HMIS, surveillance, &amp; research-NSD; Priority Pops: Clients of sex workers</v>
      </c>
    </row>
    <row r="54" spans="1:4">
      <c r="A54" t="s">
        <v>153</v>
      </c>
      <c r="B54" t="s">
        <v>148</v>
      </c>
      <c r="C54" t="s">
        <v>104</v>
      </c>
      <c r="D54" t="str">
        <f>CONCATENATE(FinalAllocations[[#This Row],[Program Area]],"; ",FinalAllocations[[#This Row],[Beneficiary]])</f>
        <v>ASP: HMIS, surveillance, &amp; research-NSD; Priority Pops: Displaced persons</v>
      </c>
    </row>
    <row r="55" spans="1:4">
      <c r="A55" t="s">
        <v>153</v>
      </c>
      <c r="B55" t="s">
        <v>149</v>
      </c>
      <c r="C55" t="s">
        <v>104</v>
      </c>
      <c r="D55" t="str">
        <f>CONCATENATE(FinalAllocations[[#This Row],[Program Area]],"; ",FinalAllocations[[#This Row],[Beneficiary]])</f>
        <v>ASP: HMIS, surveillance, &amp; research-NSD; Priority Pops: Military &amp; other uniformed services</v>
      </c>
    </row>
    <row r="56" spans="1:4">
      <c r="A56" t="s">
        <v>153</v>
      </c>
      <c r="B56" t="s">
        <v>150</v>
      </c>
      <c r="C56" t="s">
        <v>104</v>
      </c>
      <c r="D56" t="str">
        <f>CONCATENATE(FinalAllocations[[#This Row],[Program Area]],"; ",FinalAllocations[[#This Row],[Beneficiary]])</f>
        <v xml:space="preserve">ASP: HMIS, surveillance, &amp; research-NSD; Priority Pops: Mobile Pops </v>
      </c>
    </row>
    <row r="57" spans="1:4">
      <c r="A57" t="s">
        <v>153</v>
      </c>
      <c r="B57" t="s">
        <v>151</v>
      </c>
      <c r="C57" t="s">
        <v>104</v>
      </c>
      <c r="D57" t="str">
        <f>CONCATENATE(FinalAllocations[[#This Row],[Program Area]],"; ",FinalAllocations[[#This Row],[Beneficiary]])</f>
        <v>ASP: HMIS, surveillance, &amp; research-NSD; Priority Pops: Not disaggregated</v>
      </c>
    </row>
    <row r="58" spans="1:4">
      <c r="A58" t="s">
        <v>153</v>
      </c>
      <c r="B58" t="s">
        <v>152</v>
      </c>
      <c r="C58" t="s">
        <v>104</v>
      </c>
      <c r="D58" t="str">
        <f>CONCATENATE(FinalAllocations[[#This Row],[Program Area]],"; ",FinalAllocations[[#This Row],[Beneficiary]])</f>
        <v>ASP: HMIS, surveillance, &amp; research-NSD; Priority Pops: People in prisons</v>
      </c>
    </row>
    <row r="59" spans="1:4">
      <c r="A59" t="s">
        <v>154</v>
      </c>
      <c r="B59" t="s">
        <v>126</v>
      </c>
      <c r="C59" t="s">
        <v>105</v>
      </c>
      <c r="D59" t="str">
        <f>CONCATENATE(FinalAllocations[[#This Row],[Program Area]],"; ",FinalAllocations[[#This Row],[Beneficiary]])</f>
        <v>ASP: Human resources for health-NSD; Females: Adult women</v>
      </c>
    </row>
    <row r="60" spans="1:4">
      <c r="A60" t="s">
        <v>154</v>
      </c>
      <c r="B60" t="s">
        <v>127</v>
      </c>
      <c r="C60" t="s">
        <v>105</v>
      </c>
      <c r="D60" t="str">
        <f>CONCATENATE(FinalAllocations[[#This Row],[Program Area]],"; ",FinalAllocations[[#This Row],[Beneficiary]])</f>
        <v>ASP: Human resources for health-NSD; Females: Girls</v>
      </c>
    </row>
    <row r="61" spans="1:4">
      <c r="A61" t="s">
        <v>154</v>
      </c>
      <c r="B61" t="s">
        <v>128</v>
      </c>
      <c r="C61" t="s">
        <v>105</v>
      </c>
      <c r="D61" t="str">
        <f>CONCATENATE(FinalAllocations[[#This Row],[Program Area]],"; ",FinalAllocations[[#This Row],[Beneficiary]])</f>
        <v>ASP: Human resources for health-NSD; Females: Not disaggregated</v>
      </c>
    </row>
    <row r="62" spans="1:4">
      <c r="A62" t="s">
        <v>154</v>
      </c>
      <c r="B62" t="s">
        <v>129</v>
      </c>
      <c r="C62" t="s">
        <v>105</v>
      </c>
      <c r="D62" t="str">
        <f>CONCATENATE(FinalAllocations[[#This Row],[Program Area]],"; ",FinalAllocations[[#This Row],[Beneficiary]])</f>
        <v>ASP: Human resources for health-NSD; Females: Young women &amp; adolescent females</v>
      </c>
    </row>
    <row r="63" spans="1:4">
      <c r="A63" t="s">
        <v>154</v>
      </c>
      <c r="B63" t="s">
        <v>130</v>
      </c>
      <c r="C63" t="s">
        <v>105</v>
      </c>
      <c r="D63" t="str">
        <f>CONCATENATE(FinalAllocations[[#This Row],[Program Area]],"; ",FinalAllocations[[#This Row],[Beneficiary]])</f>
        <v>ASP: Human resources for health-NSD; Key Pops: Men having sex with men</v>
      </c>
    </row>
    <row r="64" spans="1:4">
      <c r="A64" t="s">
        <v>154</v>
      </c>
      <c r="B64" t="s">
        <v>131</v>
      </c>
      <c r="C64" t="s">
        <v>105</v>
      </c>
      <c r="D64" t="str">
        <f>CONCATENATE(FinalAllocations[[#This Row],[Program Area]],"; ",FinalAllocations[[#This Row],[Beneficiary]])</f>
        <v>ASP: Human resources for health-NSD; Key Pops: Not disaggregated</v>
      </c>
    </row>
    <row r="65" spans="1:4">
      <c r="A65" t="s">
        <v>154</v>
      </c>
      <c r="B65" t="s">
        <v>132</v>
      </c>
      <c r="C65" t="s">
        <v>105</v>
      </c>
      <c r="D65" t="str">
        <f>CONCATENATE(FinalAllocations[[#This Row],[Program Area]],"; ",FinalAllocations[[#This Row],[Beneficiary]])</f>
        <v>ASP: Human resources for health-NSD; Key Pops: People in prisons</v>
      </c>
    </row>
    <row r="66" spans="1:4">
      <c r="A66" t="s">
        <v>154</v>
      </c>
      <c r="B66" t="s">
        <v>133</v>
      </c>
      <c r="C66" t="s">
        <v>122</v>
      </c>
      <c r="D66" t="str">
        <f>CONCATENATE(FinalAllocations[[#This Row],[Program Area]],"; ",FinalAllocations[[#This Row],[Beneficiary]])</f>
        <v>ASP: Human resources for health-NSD; Key Pops: People who inject drugs</v>
      </c>
    </row>
    <row r="67" spans="1:4">
      <c r="A67" t="s">
        <v>154</v>
      </c>
      <c r="B67" t="s">
        <v>134</v>
      </c>
      <c r="C67" t="s">
        <v>105</v>
      </c>
      <c r="D67" t="str">
        <f>CONCATENATE(FinalAllocations[[#This Row],[Program Area]],"; ",FinalAllocations[[#This Row],[Beneficiary]])</f>
        <v>ASP: Human resources for health-NSD; Key Pops: Sex workers</v>
      </c>
    </row>
    <row r="68" spans="1:4">
      <c r="A68" t="s">
        <v>154</v>
      </c>
      <c r="B68" t="s">
        <v>135</v>
      </c>
      <c r="C68" t="s">
        <v>105</v>
      </c>
      <c r="D68" t="str">
        <f>CONCATENATE(FinalAllocations[[#This Row],[Program Area]],"; ",FinalAllocations[[#This Row],[Beneficiary]])</f>
        <v>ASP: Human resources for health-NSD; Key Pops: Transgender</v>
      </c>
    </row>
    <row r="69" spans="1:4">
      <c r="A69" t="s">
        <v>154</v>
      </c>
      <c r="B69" t="s">
        <v>136</v>
      </c>
      <c r="C69" t="s">
        <v>105</v>
      </c>
      <c r="D69" t="str">
        <f>CONCATENATE(FinalAllocations[[#This Row],[Program Area]],"; ",FinalAllocations[[#This Row],[Beneficiary]])</f>
        <v>ASP: Human resources for health-NSD; Males: Adult men</v>
      </c>
    </row>
    <row r="70" spans="1:4">
      <c r="A70" t="s">
        <v>154</v>
      </c>
      <c r="B70" t="s">
        <v>137</v>
      </c>
      <c r="C70" t="s">
        <v>105</v>
      </c>
      <c r="D70" t="str">
        <f>CONCATENATE(FinalAllocations[[#This Row],[Program Area]],"; ",FinalAllocations[[#This Row],[Beneficiary]])</f>
        <v>ASP: Human resources for health-NSD; Males: Boys</v>
      </c>
    </row>
    <row r="71" spans="1:4">
      <c r="A71" t="s">
        <v>154</v>
      </c>
      <c r="B71" t="s">
        <v>138</v>
      </c>
      <c r="C71" t="s">
        <v>105</v>
      </c>
      <c r="D71" t="str">
        <f>CONCATENATE(FinalAllocations[[#This Row],[Program Area]],"; ",FinalAllocations[[#This Row],[Beneficiary]])</f>
        <v>ASP: Human resources for health-NSD; Males: Not disaggregated</v>
      </c>
    </row>
    <row r="72" spans="1:4">
      <c r="A72" t="s">
        <v>154</v>
      </c>
      <c r="B72" t="s">
        <v>139</v>
      </c>
      <c r="C72" t="s">
        <v>105</v>
      </c>
      <c r="D72" t="str">
        <f>CONCATENATE(FinalAllocations[[#This Row],[Program Area]],"; ",FinalAllocations[[#This Row],[Beneficiary]])</f>
        <v>ASP: Human resources for health-NSD; Males: Young men &amp; adolescent males</v>
      </c>
    </row>
    <row r="73" spans="1:4">
      <c r="A73" t="s">
        <v>154</v>
      </c>
      <c r="B73" t="s">
        <v>140</v>
      </c>
      <c r="C73" t="s">
        <v>105</v>
      </c>
      <c r="D73" t="str">
        <f>CONCATENATE(FinalAllocations[[#This Row],[Program Area]],"; ",FinalAllocations[[#This Row],[Beneficiary]])</f>
        <v>ASP: Human resources for health-NSD; Non-Targeted Pop: Adults</v>
      </c>
    </row>
    <row r="74" spans="1:4">
      <c r="A74" t="s">
        <v>154</v>
      </c>
      <c r="B74" t="s">
        <v>141</v>
      </c>
      <c r="C74" t="s">
        <v>105</v>
      </c>
      <c r="D74" t="str">
        <f>CONCATENATE(FinalAllocations[[#This Row],[Program Area]],"; ",FinalAllocations[[#This Row],[Beneficiary]])</f>
        <v>ASP: Human resources for health-NSD; Non-Targeted Pop: Children</v>
      </c>
    </row>
    <row r="75" spans="1:4">
      <c r="A75" t="s">
        <v>154</v>
      </c>
      <c r="B75" t="s">
        <v>23</v>
      </c>
      <c r="C75" t="s">
        <v>105</v>
      </c>
      <c r="D75" t="str">
        <f>CONCATENATE(FinalAllocations[[#This Row],[Program Area]],"; ",FinalAllocations[[#This Row],[Beneficiary]])</f>
        <v>ASP: Human resources for health-NSD; Non-Targeted Pop: Not disaggregated</v>
      </c>
    </row>
    <row r="76" spans="1:4">
      <c r="A76" t="s">
        <v>154</v>
      </c>
      <c r="B76" t="s">
        <v>142</v>
      </c>
      <c r="C76" t="s">
        <v>105</v>
      </c>
      <c r="D76" t="str">
        <f>CONCATENATE(FinalAllocations[[#This Row],[Program Area]],"; ",FinalAllocations[[#This Row],[Beneficiary]])</f>
        <v>ASP: Human resources for health-NSD; Non-Targeted Pop: Young people &amp; adolescents</v>
      </c>
    </row>
    <row r="77" spans="1:4">
      <c r="A77" t="s">
        <v>154</v>
      </c>
      <c r="B77" t="s">
        <v>143</v>
      </c>
      <c r="C77" t="s">
        <v>105</v>
      </c>
      <c r="D77" t="str">
        <f>CONCATENATE(FinalAllocations[[#This Row],[Program Area]],"; ",FinalAllocations[[#This Row],[Beneficiary]])</f>
        <v>ASP: Human resources for health-NSD; OVC: Care givers</v>
      </c>
    </row>
    <row r="78" spans="1:4">
      <c r="A78" t="s">
        <v>154</v>
      </c>
      <c r="B78" t="s">
        <v>144</v>
      </c>
      <c r="C78" t="s">
        <v>105</v>
      </c>
      <c r="D78" t="str">
        <f>CONCATENATE(FinalAllocations[[#This Row],[Program Area]],"; ",FinalAllocations[[#This Row],[Beneficiary]])</f>
        <v>ASP: Human resources for health-NSD; OVC: Not disaggregated</v>
      </c>
    </row>
    <row r="79" spans="1:4">
      <c r="A79" t="s">
        <v>154</v>
      </c>
      <c r="B79" t="s">
        <v>145</v>
      </c>
      <c r="C79" t="s">
        <v>105</v>
      </c>
      <c r="D79" t="str">
        <f>CONCATENATE(FinalAllocations[[#This Row],[Program Area]],"; ",FinalAllocations[[#This Row],[Beneficiary]])</f>
        <v>ASP: Human resources for health-NSD; OVC: Orphans &amp; vulnerable children</v>
      </c>
    </row>
    <row r="80" spans="1:4">
      <c r="A80" t="s">
        <v>154</v>
      </c>
      <c r="B80" t="s">
        <v>146</v>
      </c>
      <c r="C80" t="s">
        <v>118</v>
      </c>
      <c r="D80" t="str">
        <f>CONCATENATE(FinalAllocations[[#This Row],[Program Area]],"; ",FinalAllocations[[#This Row],[Beneficiary]])</f>
        <v>ASP: Human resources for health-NSD; Pregnant &amp; Breastfeeding Women: Not disaggregated</v>
      </c>
    </row>
    <row r="81" spans="1:4">
      <c r="A81" t="s">
        <v>154</v>
      </c>
      <c r="B81" t="s">
        <v>147</v>
      </c>
      <c r="C81" t="s">
        <v>105</v>
      </c>
      <c r="D81" t="str">
        <f>CONCATENATE(FinalAllocations[[#This Row],[Program Area]],"; ",FinalAllocations[[#This Row],[Beneficiary]])</f>
        <v>ASP: Human resources for health-NSD; Priority Pops: Clients of sex workers</v>
      </c>
    </row>
    <row r="82" spans="1:4">
      <c r="A82" t="s">
        <v>154</v>
      </c>
      <c r="B82" t="s">
        <v>148</v>
      </c>
      <c r="C82" t="s">
        <v>105</v>
      </c>
      <c r="D82" t="str">
        <f>CONCATENATE(FinalAllocations[[#This Row],[Program Area]],"; ",FinalAllocations[[#This Row],[Beneficiary]])</f>
        <v>ASP: Human resources for health-NSD; Priority Pops: Displaced persons</v>
      </c>
    </row>
    <row r="83" spans="1:4">
      <c r="A83" t="s">
        <v>154</v>
      </c>
      <c r="B83" t="s">
        <v>149</v>
      </c>
      <c r="C83" t="s">
        <v>105</v>
      </c>
      <c r="D83" t="str">
        <f>CONCATENATE(FinalAllocations[[#This Row],[Program Area]],"; ",FinalAllocations[[#This Row],[Beneficiary]])</f>
        <v>ASP: Human resources for health-NSD; Priority Pops: Military &amp; other uniformed services</v>
      </c>
    </row>
    <row r="84" spans="1:4">
      <c r="A84" t="s">
        <v>154</v>
      </c>
      <c r="B84" t="s">
        <v>150</v>
      </c>
      <c r="C84" t="s">
        <v>105</v>
      </c>
      <c r="D84" t="str">
        <f>CONCATENATE(FinalAllocations[[#This Row],[Program Area]],"; ",FinalAllocations[[#This Row],[Beneficiary]])</f>
        <v xml:space="preserve">ASP: Human resources for health-NSD; Priority Pops: Mobile Pops </v>
      </c>
    </row>
    <row r="85" spans="1:4">
      <c r="A85" t="s">
        <v>154</v>
      </c>
      <c r="B85" t="s">
        <v>151</v>
      </c>
      <c r="C85" t="s">
        <v>105</v>
      </c>
      <c r="D85" t="str">
        <f>CONCATENATE(FinalAllocations[[#This Row],[Program Area]],"; ",FinalAllocations[[#This Row],[Beneficiary]])</f>
        <v>ASP: Human resources for health-NSD; Priority Pops: Not disaggregated</v>
      </c>
    </row>
    <row r="86" spans="1:4">
      <c r="A86" t="s">
        <v>154</v>
      </c>
      <c r="B86" t="s">
        <v>152</v>
      </c>
      <c r="C86" t="s">
        <v>105</v>
      </c>
      <c r="D86" t="str">
        <f>CONCATENATE(FinalAllocations[[#This Row],[Program Area]],"; ",FinalAllocations[[#This Row],[Beneficiary]])</f>
        <v>ASP: Human resources for health-NSD; Priority Pops: People in prisons</v>
      </c>
    </row>
    <row r="87" spans="1:4">
      <c r="A87" t="s">
        <v>155</v>
      </c>
      <c r="B87" t="s">
        <v>126</v>
      </c>
      <c r="C87" t="s">
        <v>117</v>
      </c>
      <c r="D87" t="str">
        <f>CONCATENATE(FinalAllocations[[#This Row],[Program Area]],"; ",FinalAllocations[[#This Row],[Beneficiary]])</f>
        <v>ASP: Injection safety-NSD; Females: Adult women</v>
      </c>
    </row>
    <row r="88" spans="1:4">
      <c r="A88" t="s">
        <v>155</v>
      </c>
      <c r="B88" t="s">
        <v>127</v>
      </c>
      <c r="C88" t="s">
        <v>117</v>
      </c>
      <c r="D88" t="str">
        <f>CONCATENATE(FinalAllocations[[#This Row],[Program Area]],"; ",FinalAllocations[[#This Row],[Beneficiary]])</f>
        <v>ASP: Injection safety-NSD; Females: Girls</v>
      </c>
    </row>
    <row r="89" spans="1:4">
      <c r="A89" t="s">
        <v>155</v>
      </c>
      <c r="B89" t="s">
        <v>128</v>
      </c>
      <c r="C89" t="s">
        <v>117</v>
      </c>
      <c r="D89" t="str">
        <f>CONCATENATE(FinalAllocations[[#This Row],[Program Area]],"; ",FinalAllocations[[#This Row],[Beneficiary]])</f>
        <v>ASP: Injection safety-NSD; Females: Not disaggregated</v>
      </c>
    </row>
    <row r="90" spans="1:4">
      <c r="A90" t="s">
        <v>155</v>
      </c>
      <c r="B90" t="s">
        <v>129</v>
      </c>
      <c r="C90" t="s">
        <v>117</v>
      </c>
      <c r="D90" t="str">
        <f>CONCATENATE(FinalAllocations[[#This Row],[Program Area]],"; ",FinalAllocations[[#This Row],[Beneficiary]])</f>
        <v>ASP: Injection safety-NSD; Females: Young women &amp; adolescent females</v>
      </c>
    </row>
    <row r="91" spans="1:4">
      <c r="A91" t="s">
        <v>155</v>
      </c>
      <c r="B91" t="s">
        <v>130</v>
      </c>
      <c r="C91" t="s">
        <v>117</v>
      </c>
      <c r="D91" t="str">
        <f>CONCATENATE(FinalAllocations[[#This Row],[Program Area]],"; ",FinalAllocations[[#This Row],[Beneficiary]])</f>
        <v>ASP: Injection safety-NSD; Key Pops: Men having sex with men</v>
      </c>
    </row>
    <row r="92" spans="1:4">
      <c r="A92" t="s">
        <v>155</v>
      </c>
      <c r="B92" t="s">
        <v>131</v>
      </c>
      <c r="C92" t="s">
        <v>117</v>
      </c>
      <c r="D92" t="str">
        <f>CONCATENATE(FinalAllocations[[#This Row],[Program Area]],"; ",FinalAllocations[[#This Row],[Beneficiary]])</f>
        <v>ASP: Injection safety-NSD; Key Pops: Not disaggregated</v>
      </c>
    </row>
    <row r="93" spans="1:4">
      <c r="A93" t="s">
        <v>155</v>
      </c>
      <c r="B93" t="s">
        <v>132</v>
      </c>
      <c r="C93" t="s">
        <v>117</v>
      </c>
      <c r="D93" t="str">
        <f>CONCATENATE(FinalAllocations[[#This Row],[Program Area]],"; ",FinalAllocations[[#This Row],[Beneficiary]])</f>
        <v>ASP: Injection safety-NSD; Key Pops: People in prisons</v>
      </c>
    </row>
    <row r="94" spans="1:4">
      <c r="A94" t="s">
        <v>155</v>
      </c>
      <c r="B94" t="s">
        <v>133</v>
      </c>
      <c r="C94" t="s">
        <v>117</v>
      </c>
      <c r="D94" t="str">
        <f>CONCATENATE(FinalAllocations[[#This Row],[Program Area]],"; ",FinalAllocations[[#This Row],[Beneficiary]])</f>
        <v>ASP: Injection safety-NSD; Key Pops: People who inject drugs</v>
      </c>
    </row>
    <row r="95" spans="1:4">
      <c r="A95" t="s">
        <v>155</v>
      </c>
      <c r="B95" t="s">
        <v>134</v>
      </c>
      <c r="C95" t="s">
        <v>117</v>
      </c>
      <c r="D95" t="str">
        <f>CONCATENATE(FinalAllocations[[#This Row],[Program Area]],"; ",FinalAllocations[[#This Row],[Beneficiary]])</f>
        <v>ASP: Injection safety-NSD; Key Pops: Sex workers</v>
      </c>
    </row>
    <row r="96" spans="1:4">
      <c r="A96" t="s">
        <v>155</v>
      </c>
      <c r="B96" t="s">
        <v>135</v>
      </c>
      <c r="C96" t="s">
        <v>117</v>
      </c>
      <c r="D96" t="str">
        <f>CONCATENATE(FinalAllocations[[#This Row],[Program Area]],"; ",FinalAllocations[[#This Row],[Beneficiary]])</f>
        <v>ASP: Injection safety-NSD; Key Pops: Transgender</v>
      </c>
    </row>
    <row r="97" spans="1:4">
      <c r="A97" t="s">
        <v>155</v>
      </c>
      <c r="B97" t="s">
        <v>136</v>
      </c>
      <c r="C97" t="s">
        <v>117</v>
      </c>
      <c r="D97" t="str">
        <f>CONCATENATE(FinalAllocations[[#This Row],[Program Area]],"; ",FinalAllocations[[#This Row],[Beneficiary]])</f>
        <v>ASP: Injection safety-NSD; Males: Adult men</v>
      </c>
    </row>
    <row r="98" spans="1:4">
      <c r="A98" t="s">
        <v>155</v>
      </c>
      <c r="B98" t="s">
        <v>137</v>
      </c>
      <c r="C98" t="s">
        <v>117</v>
      </c>
      <c r="D98" t="str">
        <f>CONCATENATE(FinalAllocations[[#This Row],[Program Area]],"; ",FinalAllocations[[#This Row],[Beneficiary]])</f>
        <v>ASP: Injection safety-NSD; Males: Boys</v>
      </c>
    </row>
    <row r="99" spans="1:4">
      <c r="A99" t="s">
        <v>155</v>
      </c>
      <c r="B99" t="s">
        <v>138</v>
      </c>
      <c r="C99" t="s">
        <v>117</v>
      </c>
      <c r="D99" t="str">
        <f>CONCATENATE(FinalAllocations[[#This Row],[Program Area]],"; ",FinalAllocations[[#This Row],[Beneficiary]])</f>
        <v>ASP: Injection safety-NSD; Males: Not disaggregated</v>
      </c>
    </row>
    <row r="100" spans="1:4">
      <c r="A100" t="s">
        <v>155</v>
      </c>
      <c r="B100" t="s">
        <v>139</v>
      </c>
      <c r="C100" t="s">
        <v>117</v>
      </c>
      <c r="D100" t="str">
        <f>CONCATENATE(FinalAllocations[[#This Row],[Program Area]],"; ",FinalAllocations[[#This Row],[Beneficiary]])</f>
        <v>ASP: Injection safety-NSD; Males: Young men &amp; adolescent males</v>
      </c>
    </row>
    <row r="101" spans="1:4">
      <c r="A101" t="s">
        <v>155</v>
      </c>
      <c r="B101" t="s">
        <v>140</v>
      </c>
      <c r="C101" t="s">
        <v>117</v>
      </c>
      <c r="D101" t="str">
        <f>CONCATENATE(FinalAllocations[[#This Row],[Program Area]],"; ",FinalAllocations[[#This Row],[Beneficiary]])</f>
        <v>ASP: Injection safety-NSD; Non-Targeted Pop: Adults</v>
      </c>
    </row>
    <row r="102" spans="1:4">
      <c r="A102" t="s">
        <v>155</v>
      </c>
      <c r="B102" t="s">
        <v>141</v>
      </c>
      <c r="C102" t="s">
        <v>117</v>
      </c>
      <c r="D102" t="str">
        <f>CONCATENATE(FinalAllocations[[#This Row],[Program Area]],"; ",FinalAllocations[[#This Row],[Beneficiary]])</f>
        <v>ASP: Injection safety-NSD; Non-Targeted Pop: Children</v>
      </c>
    </row>
    <row r="103" spans="1:4">
      <c r="A103" t="s">
        <v>155</v>
      </c>
      <c r="B103" t="s">
        <v>23</v>
      </c>
      <c r="C103" t="s">
        <v>117</v>
      </c>
      <c r="D103" t="str">
        <f>CONCATENATE(FinalAllocations[[#This Row],[Program Area]],"; ",FinalAllocations[[#This Row],[Beneficiary]])</f>
        <v>ASP: Injection safety-NSD; Non-Targeted Pop: Not disaggregated</v>
      </c>
    </row>
    <row r="104" spans="1:4">
      <c r="A104" t="s">
        <v>155</v>
      </c>
      <c r="B104" t="s">
        <v>142</v>
      </c>
      <c r="C104" t="s">
        <v>117</v>
      </c>
      <c r="D104" t="str">
        <f>CONCATENATE(FinalAllocations[[#This Row],[Program Area]],"; ",FinalAllocations[[#This Row],[Beneficiary]])</f>
        <v>ASP: Injection safety-NSD; Non-Targeted Pop: Young people &amp; adolescents</v>
      </c>
    </row>
    <row r="105" spans="1:4">
      <c r="A105" t="s">
        <v>155</v>
      </c>
      <c r="B105" t="s">
        <v>143</v>
      </c>
      <c r="C105" t="s">
        <v>117</v>
      </c>
      <c r="D105" t="str">
        <f>CONCATENATE(FinalAllocations[[#This Row],[Program Area]],"; ",FinalAllocations[[#This Row],[Beneficiary]])</f>
        <v>ASP: Injection safety-NSD; OVC: Care givers</v>
      </c>
    </row>
    <row r="106" spans="1:4">
      <c r="A106" t="s">
        <v>155</v>
      </c>
      <c r="B106" t="s">
        <v>144</v>
      </c>
      <c r="C106" t="s">
        <v>117</v>
      </c>
      <c r="D106" t="str">
        <f>CONCATENATE(FinalAllocations[[#This Row],[Program Area]],"; ",FinalAllocations[[#This Row],[Beneficiary]])</f>
        <v>ASP: Injection safety-NSD; OVC: Not disaggregated</v>
      </c>
    </row>
    <row r="107" spans="1:4">
      <c r="A107" t="s">
        <v>155</v>
      </c>
      <c r="B107" t="s">
        <v>145</v>
      </c>
      <c r="C107" t="s">
        <v>117</v>
      </c>
      <c r="D107" t="str">
        <f>CONCATENATE(FinalAllocations[[#This Row],[Program Area]],"; ",FinalAllocations[[#This Row],[Beneficiary]])</f>
        <v>ASP: Injection safety-NSD; OVC: Orphans &amp; vulnerable children</v>
      </c>
    </row>
    <row r="108" spans="1:4">
      <c r="A108" t="s">
        <v>155</v>
      </c>
      <c r="B108" t="s">
        <v>146</v>
      </c>
      <c r="C108" t="s">
        <v>117</v>
      </c>
      <c r="D108" t="str">
        <f>CONCATENATE(FinalAllocations[[#This Row],[Program Area]],"; ",FinalAllocations[[#This Row],[Beneficiary]])</f>
        <v>ASP: Injection safety-NSD; Pregnant &amp; Breastfeeding Women: Not disaggregated</v>
      </c>
    </row>
    <row r="109" spans="1:4">
      <c r="A109" t="s">
        <v>155</v>
      </c>
      <c r="B109" t="s">
        <v>147</v>
      </c>
      <c r="C109" t="s">
        <v>117</v>
      </c>
      <c r="D109" t="str">
        <f>CONCATENATE(FinalAllocations[[#This Row],[Program Area]],"; ",FinalAllocations[[#This Row],[Beneficiary]])</f>
        <v>ASP: Injection safety-NSD; Priority Pops: Clients of sex workers</v>
      </c>
    </row>
    <row r="110" spans="1:4">
      <c r="A110" t="s">
        <v>155</v>
      </c>
      <c r="B110" t="s">
        <v>148</v>
      </c>
      <c r="C110" t="s">
        <v>117</v>
      </c>
      <c r="D110" t="str">
        <f>CONCATENATE(FinalAllocations[[#This Row],[Program Area]],"; ",FinalAllocations[[#This Row],[Beneficiary]])</f>
        <v>ASP: Injection safety-NSD; Priority Pops: Displaced persons</v>
      </c>
    </row>
    <row r="111" spans="1:4">
      <c r="A111" t="s">
        <v>155</v>
      </c>
      <c r="B111" t="s">
        <v>149</v>
      </c>
      <c r="C111" t="s">
        <v>117</v>
      </c>
      <c r="D111" t="str">
        <f>CONCATENATE(FinalAllocations[[#This Row],[Program Area]],"; ",FinalAllocations[[#This Row],[Beneficiary]])</f>
        <v>ASP: Injection safety-NSD; Priority Pops: Military &amp; other uniformed services</v>
      </c>
    </row>
    <row r="112" spans="1:4">
      <c r="A112" t="s">
        <v>155</v>
      </c>
      <c r="B112" t="s">
        <v>150</v>
      </c>
      <c r="C112" t="s">
        <v>117</v>
      </c>
      <c r="D112" t="str">
        <f>CONCATENATE(FinalAllocations[[#This Row],[Program Area]],"; ",FinalAllocations[[#This Row],[Beneficiary]])</f>
        <v xml:space="preserve">ASP: Injection safety-NSD; Priority Pops: Mobile Pops </v>
      </c>
    </row>
    <row r="113" spans="1:4">
      <c r="A113" t="s">
        <v>155</v>
      </c>
      <c r="B113" t="s">
        <v>151</v>
      </c>
      <c r="C113" t="s">
        <v>117</v>
      </c>
      <c r="D113" t="str">
        <f>CONCATENATE(FinalAllocations[[#This Row],[Program Area]],"; ",FinalAllocations[[#This Row],[Beneficiary]])</f>
        <v>ASP: Injection safety-NSD; Priority Pops: Not disaggregated</v>
      </c>
    </row>
    <row r="114" spans="1:4">
      <c r="A114" t="s">
        <v>155</v>
      </c>
      <c r="B114" t="s">
        <v>152</v>
      </c>
      <c r="C114" t="s">
        <v>117</v>
      </c>
      <c r="D114" t="str">
        <f>CONCATENATE(FinalAllocations[[#This Row],[Program Area]],"; ",FinalAllocations[[#This Row],[Beneficiary]])</f>
        <v>ASP: Injection safety-NSD; Priority Pops: People in prisons</v>
      </c>
    </row>
    <row r="115" spans="1:4">
      <c r="A115" t="s">
        <v>156</v>
      </c>
      <c r="B115" t="s">
        <v>126</v>
      </c>
      <c r="C115" t="s">
        <v>115</v>
      </c>
      <c r="D115" t="str">
        <f>CONCATENATE(FinalAllocations[[#This Row],[Program Area]],"; ",FinalAllocations[[#This Row],[Beneficiary]])</f>
        <v>ASP: Institutional prevention-NSD; Females: Adult women</v>
      </c>
    </row>
    <row r="116" spans="1:4">
      <c r="A116" t="s">
        <v>156</v>
      </c>
      <c r="B116" t="s">
        <v>127</v>
      </c>
      <c r="C116" t="s">
        <v>115</v>
      </c>
      <c r="D116" t="str">
        <f>CONCATENATE(FinalAllocations[[#This Row],[Program Area]],"; ",FinalAllocations[[#This Row],[Beneficiary]])</f>
        <v>ASP: Institutional prevention-NSD; Females: Girls</v>
      </c>
    </row>
    <row r="117" spans="1:4">
      <c r="A117" t="s">
        <v>156</v>
      </c>
      <c r="B117" t="s">
        <v>128</v>
      </c>
      <c r="C117" t="s">
        <v>115</v>
      </c>
      <c r="D117" t="str">
        <f>CONCATENATE(FinalAllocations[[#This Row],[Program Area]],"; ",FinalAllocations[[#This Row],[Beneficiary]])</f>
        <v>ASP: Institutional prevention-NSD; Females: Not disaggregated</v>
      </c>
    </row>
    <row r="118" spans="1:4">
      <c r="A118" t="s">
        <v>156</v>
      </c>
      <c r="B118" t="s">
        <v>129</v>
      </c>
      <c r="C118" t="s">
        <v>115</v>
      </c>
      <c r="D118" t="str">
        <f>CONCATENATE(FinalAllocations[[#This Row],[Program Area]],"; ",FinalAllocations[[#This Row],[Beneficiary]])</f>
        <v>ASP: Institutional prevention-NSD; Females: Young women &amp; adolescent females</v>
      </c>
    </row>
    <row r="119" spans="1:4">
      <c r="A119" t="s">
        <v>156</v>
      </c>
      <c r="B119" t="s">
        <v>130</v>
      </c>
      <c r="C119" t="s">
        <v>115</v>
      </c>
      <c r="D119" t="str">
        <f>CONCATENATE(FinalAllocations[[#This Row],[Program Area]],"; ",FinalAllocations[[#This Row],[Beneficiary]])</f>
        <v>ASP: Institutional prevention-NSD; Key Pops: Men having sex with men</v>
      </c>
    </row>
    <row r="120" spans="1:4">
      <c r="A120" t="s">
        <v>156</v>
      </c>
      <c r="B120" t="s">
        <v>131</v>
      </c>
      <c r="C120" t="s">
        <v>115</v>
      </c>
      <c r="D120" t="str">
        <f>CONCATENATE(FinalAllocations[[#This Row],[Program Area]],"; ",FinalAllocations[[#This Row],[Beneficiary]])</f>
        <v>ASP: Institutional prevention-NSD; Key Pops: Not disaggregated</v>
      </c>
    </row>
    <row r="121" spans="1:4">
      <c r="A121" t="s">
        <v>156</v>
      </c>
      <c r="B121" t="s">
        <v>132</v>
      </c>
      <c r="C121" t="s">
        <v>115</v>
      </c>
      <c r="D121" t="str">
        <f>CONCATENATE(FinalAllocations[[#This Row],[Program Area]],"; ",FinalAllocations[[#This Row],[Beneficiary]])</f>
        <v>ASP: Institutional prevention-NSD; Key Pops: People in prisons</v>
      </c>
    </row>
    <row r="122" spans="1:4">
      <c r="A122" t="s">
        <v>156</v>
      </c>
      <c r="B122" t="s">
        <v>133</v>
      </c>
      <c r="C122" t="s">
        <v>122</v>
      </c>
      <c r="D122" t="str">
        <f>CONCATENATE(FinalAllocations[[#This Row],[Program Area]],"; ",FinalAllocations[[#This Row],[Beneficiary]])</f>
        <v>ASP: Institutional prevention-NSD; Key Pops: People who inject drugs</v>
      </c>
    </row>
    <row r="123" spans="1:4">
      <c r="A123" t="s">
        <v>156</v>
      </c>
      <c r="B123" t="s">
        <v>134</v>
      </c>
      <c r="C123" t="s">
        <v>115</v>
      </c>
      <c r="D123" t="str">
        <f>CONCATENATE(FinalAllocations[[#This Row],[Program Area]],"; ",FinalAllocations[[#This Row],[Beneficiary]])</f>
        <v>ASP: Institutional prevention-NSD; Key Pops: Sex workers</v>
      </c>
    </row>
    <row r="124" spans="1:4">
      <c r="A124" t="s">
        <v>156</v>
      </c>
      <c r="B124" t="s">
        <v>135</v>
      </c>
      <c r="C124" t="s">
        <v>115</v>
      </c>
      <c r="D124" t="str">
        <f>CONCATENATE(FinalAllocations[[#This Row],[Program Area]],"; ",FinalAllocations[[#This Row],[Beneficiary]])</f>
        <v>ASP: Institutional prevention-NSD; Key Pops: Transgender</v>
      </c>
    </row>
    <row r="125" spans="1:4">
      <c r="A125" t="s">
        <v>156</v>
      </c>
      <c r="B125" t="s">
        <v>136</v>
      </c>
      <c r="C125" t="s">
        <v>115</v>
      </c>
      <c r="D125" t="str">
        <f>CONCATENATE(FinalAllocations[[#This Row],[Program Area]],"; ",FinalAllocations[[#This Row],[Beneficiary]])</f>
        <v>ASP: Institutional prevention-NSD; Males: Adult men</v>
      </c>
    </row>
    <row r="126" spans="1:4">
      <c r="A126" t="s">
        <v>156</v>
      </c>
      <c r="B126" t="s">
        <v>137</v>
      </c>
      <c r="C126" t="s">
        <v>115</v>
      </c>
      <c r="D126" t="str">
        <f>CONCATENATE(FinalAllocations[[#This Row],[Program Area]],"; ",FinalAllocations[[#This Row],[Beneficiary]])</f>
        <v>ASP: Institutional prevention-NSD; Males: Boys</v>
      </c>
    </row>
    <row r="127" spans="1:4">
      <c r="A127" t="s">
        <v>156</v>
      </c>
      <c r="B127" t="s">
        <v>138</v>
      </c>
      <c r="C127" t="s">
        <v>115</v>
      </c>
      <c r="D127" t="str">
        <f>CONCATENATE(FinalAllocations[[#This Row],[Program Area]],"; ",FinalAllocations[[#This Row],[Beneficiary]])</f>
        <v>ASP: Institutional prevention-NSD; Males: Not disaggregated</v>
      </c>
    </row>
    <row r="128" spans="1:4">
      <c r="A128" t="s">
        <v>156</v>
      </c>
      <c r="B128" t="s">
        <v>139</v>
      </c>
      <c r="C128" t="s">
        <v>115</v>
      </c>
      <c r="D128" t="str">
        <f>CONCATENATE(FinalAllocations[[#This Row],[Program Area]],"; ",FinalAllocations[[#This Row],[Beneficiary]])</f>
        <v>ASP: Institutional prevention-NSD; Males: Young men &amp; adolescent males</v>
      </c>
    </row>
    <row r="129" spans="1:4">
      <c r="A129" t="s">
        <v>156</v>
      </c>
      <c r="B129" t="s">
        <v>140</v>
      </c>
      <c r="C129" t="s">
        <v>115</v>
      </c>
      <c r="D129" t="str">
        <f>CONCATENATE(FinalAllocations[[#This Row],[Program Area]],"; ",FinalAllocations[[#This Row],[Beneficiary]])</f>
        <v>ASP: Institutional prevention-NSD; Non-Targeted Pop: Adults</v>
      </c>
    </row>
    <row r="130" spans="1:4">
      <c r="A130" t="s">
        <v>156</v>
      </c>
      <c r="B130" t="s">
        <v>141</v>
      </c>
      <c r="C130" t="s">
        <v>115</v>
      </c>
      <c r="D130" t="str">
        <f>CONCATENATE(FinalAllocations[[#This Row],[Program Area]],"; ",FinalAllocations[[#This Row],[Beneficiary]])</f>
        <v>ASP: Institutional prevention-NSD; Non-Targeted Pop: Children</v>
      </c>
    </row>
    <row r="131" spans="1:4">
      <c r="A131" t="s">
        <v>156</v>
      </c>
      <c r="B131" t="s">
        <v>23</v>
      </c>
      <c r="C131" t="s">
        <v>115</v>
      </c>
      <c r="D131" t="str">
        <f>CONCATENATE(FinalAllocations[[#This Row],[Program Area]],"; ",FinalAllocations[[#This Row],[Beneficiary]])</f>
        <v>ASP: Institutional prevention-NSD; Non-Targeted Pop: Not disaggregated</v>
      </c>
    </row>
    <row r="132" spans="1:4">
      <c r="A132" t="s">
        <v>156</v>
      </c>
      <c r="B132" t="s">
        <v>142</v>
      </c>
      <c r="C132" t="s">
        <v>115</v>
      </c>
      <c r="D132" t="str">
        <f>CONCATENATE(FinalAllocations[[#This Row],[Program Area]],"; ",FinalAllocations[[#This Row],[Beneficiary]])</f>
        <v>ASP: Institutional prevention-NSD; Non-Targeted Pop: Young people &amp; adolescents</v>
      </c>
    </row>
    <row r="133" spans="1:4">
      <c r="A133" t="s">
        <v>156</v>
      </c>
      <c r="B133" t="s">
        <v>143</v>
      </c>
      <c r="C133" t="s">
        <v>115</v>
      </c>
      <c r="D133" t="str">
        <f>CONCATENATE(FinalAllocations[[#This Row],[Program Area]],"; ",FinalAllocations[[#This Row],[Beneficiary]])</f>
        <v>ASP: Institutional prevention-NSD; OVC: Care givers</v>
      </c>
    </row>
    <row r="134" spans="1:4">
      <c r="A134" t="s">
        <v>156</v>
      </c>
      <c r="B134" t="s">
        <v>144</v>
      </c>
      <c r="C134" t="s">
        <v>115</v>
      </c>
      <c r="D134" t="str">
        <f>CONCATENATE(FinalAllocations[[#This Row],[Program Area]],"; ",FinalAllocations[[#This Row],[Beneficiary]])</f>
        <v>ASP: Institutional prevention-NSD; OVC: Not disaggregated</v>
      </c>
    </row>
    <row r="135" spans="1:4">
      <c r="A135" t="s">
        <v>156</v>
      </c>
      <c r="B135" t="s">
        <v>145</v>
      </c>
      <c r="C135" t="s">
        <v>115</v>
      </c>
      <c r="D135" t="str">
        <f>CONCATENATE(FinalAllocations[[#This Row],[Program Area]],"; ",FinalAllocations[[#This Row],[Beneficiary]])</f>
        <v>ASP: Institutional prevention-NSD; OVC: Orphans &amp; vulnerable children</v>
      </c>
    </row>
    <row r="136" spans="1:4">
      <c r="A136" t="s">
        <v>156</v>
      </c>
      <c r="B136" t="s">
        <v>146</v>
      </c>
      <c r="C136" t="s">
        <v>115</v>
      </c>
      <c r="D136" t="str">
        <f>CONCATENATE(FinalAllocations[[#This Row],[Program Area]],"; ",FinalAllocations[[#This Row],[Beneficiary]])</f>
        <v>ASP: Institutional prevention-NSD; Pregnant &amp; Breastfeeding Women: Not disaggregated</v>
      </c>
    </row>
    <row r="137" spans="1:4">
      <c r="A137" t="s">
        <v>156</v>
      </c>
      <c r="B137" t="s">
        <v>147</v>
      </c>
      <c r="C137" t="s">
        <v>115</v>
      </c>
      <c r="D137" t="str">
        <f>CONCATENATE(FinalAllocations[[#This Row],[Program Area]],"; ",FinalAllocations[[#This Row],[Beneficiary]])</f>
        <v>ASP: Institutional prevention-NSD; Priority Pops: Clients of sex workers</v>
      </c>
    </row>
    <row r="138" spans="1:4">
      <c r="A138" t="s">
        <v>156</v>
      </c>
      <c r="B138" t="s">
        <v>148</v>
      </c>
      <c r="C138" t="s">
        <v>115</v>
      </c>
      <c r="D138" t="str">
        <f>CONCATENATE(FinalAllocations[[#This Row],[Program Area]],"; ",FinalAllocations[[#This Row],[Beneficiary]])</f>
        <v>ASP: Institutional prevention-NSD; Priority Pops: Displaced persons</v>
      </c>
    </row>
    <row r="139" spans="1:4">
      <c r="A139" t="s">
        <v>156</v>
      </c>
      <c r="B139" t="s">
        <v>149</v>
      </c>
      <c r="C139" t="s">
        <v>115</v>
      </c>
      <c r="D139" t="str">
        <f>CONCATENATE(FinalAllocations[[#This Row],[Program Area]],"; ",FinalAllocations[[#This Row],[Beneficiary]])</f>
        <v>ASP: Institutional prevention-NSD; Priority Pops: Military &amp; other uniformed services</v>
      </c>
    </row>
    <row r="140" spans="1:4">
      <c r="A140" t="s">
        <v>156</v>
      </c>
      <c r="B140" t="s">
        <v>150</v>
      </c>
      <c r="C140" t="s">
        <v>115</v>
      </c>
      <c r="D140" t="str">
        <f>CONCATENATE(FinalAllocations[[#This Row],[Program Area]],"; ",FinalAllocations[[#This Row],[Beneficiary]])</f>
        <v xml:space="preserve">ASP: Institutional prevention-NSD; Priority Pops: Mobile Pops </v>
      </c>
    </row>
    <row r="141" spans="1:4">
      <c r="A141" t="s">
        <v>156</v>
      </c>
      <c r="B141" t="s">
        <v>151</v>
      </c>
      <c r="C141" t="s">
        <v>115</v>
      </c>
      <c r="D141" t="str">
        <f>CONCATENATE(FinalAllocations[[#This Row],[Program Area]],"; ",FinalAllocations[[#This Row],[Beneficiary]])</f>
        <v>ASP: Institutional prevention-NSD; Priority Pops: Not disaggregated</v>
      </c>
    </row>
    <row r="142" spans="1:4">
      <c r="A142" t="s">
        <v>156</v>
      </c>
      <c r="B142" t="s">
        <v>152</v>
      </c>
      <c r="C142" t="s">
        <v>115</v>
      </c>
      <c r="D142" t="str">
        <f>CONCATENATE(FinalAllocations[[#This Row],[Program Area]],"; ",FinalAllocations[[#This Row],[Beneficiary]])</f>
        <v>ASP: Institutional prevention-NSD; Priority Pops: People in prisons</v>
      </c>
    </row>
    <row r="143" spans="1:4">
      <c r="A143" t="s">
        <v>157</v>
      </c>
      <c r="B143" t="s">
        <v>126</v>
      </c>
      <c r="C143" t="s">
        <v>106</v>
      </c>
      <c r="D143" t="str">
        <f>CONCATENATE(FinalAllocations[[#This Row],[Program Area]],"; ",FinalAllocations[[#This Row],[Beneficiary]])</f>
        <v>ASP: Laboratory systems strengthening-NSD; Females: Adult women</v>
      </c>
    </row>
    <row r="144" spans="1:4">
      <c r="A144" t="s">
        <v>157</v>
      </c>
      <c r="B144" t="s">
        <v>126</v>
      </c>
      <c r="C144" t="s">
        <v>106</v>
      </c>
      <c r="D144" t="str">
        <f>CONCATENATE(FinalAllocations[[#This Row],[Program Area]],"; ",FinalAllocations[[#This Row],[Beneficiary]])</f>
        <v>ASP: Laboratory systems strengthening-NSD; Females: Adult women</v>
      </c>
    </row>
    <row r="145" spans="1:4">
      <c r="A145" t="s">
        <v>157</v>
      </c>
      <c r="B145" t="s">
        <v>127</v>
      </c>
      <c r="C145" t="s">
        <v>106</v>
      </c>
      <c r="D145" t="str">
        <f>CONCATENATE(FinalAllocations[[#This Row],[Program Area]],"; ",FinalAllocations[[#This Row],[Beneficiary]])</f>
        <v>ASP: Laboratory systems strengthening-NSD; Females: Girls</v>
      </c>
    </row>
    <row r="146" spans="1:4">
      <c r="A146" t="s">
        <v>157</v>
      </c>
      <c r="B146" t="s">
        <v>127</v>
      </c>
      <c r="C146" t="s">
        <v>106</v>
      </c>
      <c r="D146" t="str">
        <f>CONCATENATE(FinalAllocations[[#This Row],[Program Area]],"; ",FinalAllocations[[#This Row],[Beneficiary]])</f>
        <v>ASP: Laboratory systems strengthening-NSD; Females: Girls</v>
      </c>
    </row>
    <row r="147" spans="1:4">
      <c r="A147" t="s">
        <v>157</v>
      </c>
      <c r="B147" t="s">
        <v>128</v>
      </c>
      <c r="C147" t="s">
        <v>106</v>
      </c>
      <c r="D147" t="str">
        <f>CONCATENATE(FinalAllocations[[#This Row],[Program Area]],"; ",FinalAllocations[[#This Row],[Beneficiary]])</f>
        <v>ASP: Laboratory systems strengthening-NSD; Females: Not disaggregated</v>
      </c>
    </row>
    <row r="148" spans="1:4">
      <c r="A148" t="s">
        <v>157</v>
      </c>
      <c r="B148" t="s">
        <v>128</v>
      </c>
      <c r="C148" t="s">
        <v>106</v>
      </c>
      <c r="D148" t="str">
        <f>CONCATENATE(FinalAllocations[[#This Row],[Program Area]],"; ",FinalAllocations[[#This Row],[Beneficiary]])</f>
        <v>ASP: Laboratory systems strengthening-NSD; Females: Not disaggregated</v>
      </c>
    </row>
    <row r="149" spans="1:4">
      <c r="A149" t="s">
        <v>157</v>
      </c>
      <c r="B149" t="s">
        <v>129</v>
      </c>
      <c r="C149" t="s">
        <v>106</v>
      </c>
      <c r="D149" t="str">
        <f>CONCATENATE(FinalAllocations[[#This Row],[Program Area]],"; ",FinalAllocations[[#This Row],[Beneficiary]])</f>
        <v>ASP: Laboratory systems strengthening-NSD; Females: Young women &amp; adolescent females</v>
      </c>
    </row>
    <row r="150" spans="1:4">
      <c r="A150" t="s">
        <v>157</v>
      </c>
      <c r="B150" t="s">
        <v>129</v>
      </c>
      <c r="C150" t="s">
        <v>106</v>
      </c>
      <c r="D150" t="str">
        <f>CONCATENATE(FinalAllocations[[#This Row],[Program Area]],"; ",FinalAllocations[[#This Row],[Beneficiary]])</f>
        <v>ASP: Laboratory systems strengthening-NSD; Females: Young women &amp; adolescent females</v>
      </c>
    </row>
    <row r="151" spans="1:4">
      <c r="A151" t="s">
        <v>157</v>
      </c>
      <c r="B151" t="s">
        <v>130</v>
      </c>
      <c r="C151" t="s">
        <v>106</v>
      </c>
      <c r="D151" t="str">
        <f>CONCATENATE(FinalAllocations[[#This Row],[Program Area]],"; ",FinalAllocations[[#This Row],[Beneficiary]])</f>
        <v>ASP: Laboratory systems strengthening-NSD; Key Pops: Men having sex with men</v>
      </c>
    </row>
    <row r="152" spans="1:4">
      <c r="A152" t="s">
        <v>157</v>
      </c>
      <c r="B152" t="s">
        <v>130</v>
      </c>
      <c r="C152" t="s">
        <v>106</v>
      </c>
      <c r="D152" t="str">
        <f>CONCATENATE(FinalAllocations[[#This Row],[Program Area]],"; ",FinalAllocations[[#This Row],[Beneficiary]])</f>
        <v>ASP: Laboratory systems strengthening-NSD; Key Pops: Men having sex with men</v>
      </c>
    </row>
    <row r="153" spans="1:4">
      <c r="A153" t="s">
        <v>157</v>
      </c>
      <c r="B153" t="s">
        <v>131</v>
      </c>
      <c r="C153" t="s">
        <v>106</v>
      </c>
      <c r="D153" t="str">
        <f>CONCATENATE(FinalAllocations[[#This Row],[Program Area]],"; ",FinalAllocations[[#This Row],[Beneficiary]])</f>
        <v>ASP: Laboratory systems strengthening-NSD; Key Pops: Not disaggregated</v>
      </c>
    </row>
    <row r="154" spans="1:4">
      <c r="A154" t="s">
        <v>157</v>
      </c>
      <c r="B154" t="s">
        <v>131</v>
      </c>
      <c r="C154" t="s">
        <v>106</v>
      </c>
      <c r="D154" t="str">
        <f>CONCATENATE(FinalAllocations[[#This Row],[Program Area]],"; ",FinalAllocations[[#This Row],[Beneficiary]])</f>
        <v>ASP: Laboratory systems strengthening-NSD; Key Pops: Not disaggregated</v>
      </c>
    </row>
    <row r="155" spans="1:4">
      <c r="A155" t="s">
        <v>157</v>
      </c>
      <c r="B155" t="s">
        <v>132</v>
      </c>
      <c r="C155" t="s">
        <v>106</v>
      </c>
      <c r="D155" t="str">
        <f>CONCATENATE(FinalAllocations[[#This Row],[Program Area]],"; ",FinalAllocations[[#This Row],[Beneficiary]])</f>
        <v>ASP: Laboratory systems strengthening-NSD; Key Pops: People in prisons</v>
      </c>
    </row>
    <row r="156" spans="1:4">
      <c r="A156" t="s">
        <v>157</v>
      </c>
      <c r="B156" t="s">
        <v>132</v>
      </c>
      <c r="C156" t="s">
        <v>106</v>
      </c>
      <c r="D156" t="str">
        <f>CONCATENATE(FinalAllocations[[#This Row],[Program Area]],"; ",FinalAllocations[[#This Row],[Beneficiary]])</f>
        <v>ASP: Laboratory systems strengthening-NSD; Key Pops: People in prisons</v>
      </c>
    </row>
    <row r="157" spans="1:4">
      <c r="A157" t="s">
        <v>157</v>
      </c>
      <c r="B157" t="s">
        <v>133</v>
      </c>
      <c r="C157" t="s">
        <v>106</v>
      </c>
      <c r="D157" t="str">
        <f>CONCATENATE(FinalAllocations[[#This Row],[Program Area]],"; ",FinalAllocations[[#This Row],[Beneficiary]])</f>
        <v>ASP: Laboratory systems strengthening-NSD; Key Pops: People who inject drugs</v>
      </c>
    </row>
    <row r="158" spans="1:4">
      <c r="A158" t="s">
        <v>157</v>
      </c>
      <c r="B158" t="s">
        <v>133</v>
      </c>
      <c r="C158" t="s">
        <v>106</v>
      </c>
      <c r="D158" t="str">
        <f>CONCATENATE(FinalAllocations[[#This Row],[Program Area]],"; ",FinalAllocations[[#This Row],[Beneficiary]])</f>
        <v>ASP: Laboratory systems strengthening-NSD; Key Pops: People who inject drugs</v>
      </c>
    </row>
    <row r="159" spans="1:4">
      <c r="A159" t="s">
        <v>157</v>
      </c>
      <c r="B159" t="s">
        <v>134</v>
      </c>
      <c r="C159" t="s">
        <v>106</v>
      </c>
      <c r="D159" t="str">
        <f>CONCATENATE(FinalAllocations[[#This Row],[Program Area]],"; ",FinalAllocations[[#This Row],[Beneficiary]])</f>
        <v>ASP: Laboratory systems strengthening-NSD; Key Pops: Sex workers</v>
      </c>
    </row>
    <row r="160" spans="1:4">
      <c r="A160" t="s">
        <v>157</v>
      </c>
      <c r="B160" t="s">
        <v>134</v>
      </c>
      <c r="C160" t="s">
        <v>106</v>
      </c>
      <c r="D160" t="str">
        <f>CONCATENATE(FinalAllocations[[#This Row],[Program Area]],"; ",FinalAllocations[[#This Row],[Beneficiary]])</f>
        <v>ASP: Laboratory systems strengthening-NSD; Key Pops: Sex workers</v>
      </c>
    </row>
    <row r="161" spans="1:4">
      <c r="A161" t="s">
        <v>157</v>
      </c>
      <c r="B161" t="s">
        <v>135</v>
      </c>
      <c r="C161" t="s">
        <v>106</v>
      </c>
      <c r="D161" t="str">
        <f>CONCATENATE(FinalAllocations[[#This Row],[Program Area]],"; ",FinalAllocations[[#This Row],[Beneficiary]])</f>
        <v>ASP: Laboratory systems strengthening-NSD; Key Pops: Transgender</v>
      </c>
    </row>
    <row r="162" spans="1:4">
      <c r="A162" t="s">
        <v>157</v>
      </c>
      <c r="B162" t="s">
        <v>135</v>
      </c>
      <c r="C162" t="s">
        <v>106</v>
      </c>
      <c r="D162" t="str">
        <f>CONCATENATE(FinalAllocations[[#This Row],[Program Area]],"; ",FinalAllocations[[#This Row],[Beneficiary]])</f>
        <v>ASP: Laboratory systems strengthening-NSD; Key Pops: Transgender</v>
      </c>
    </row>
    <row r="163" spans="1:4">
      <c r="A163" t="s">
        <v>157</v>
      </c>
      <c r="B163" t="s">
        <v>136</v>
      </c>
      <c r="C163" t="s">
        <v>106</v>
      </c>
      <c r="D163" t="str">
        <f>CONCATENATE(FinalAllocations[[#This Row],[Program Area]],"; ",FinalAllocations[[#This Row],[Beneficiary]])</f>
        <v>ASP: Laboratory systems strengthening-NSD; Males: Adult men</v>
      </c>
    </row>
    <row r="164" spans="1:4">
      <c r="A164" t="s">
        <v>157</v>
      </c>
      <c r="B164" t="s">
        <v>136</v>
      </c>
      <c r="C164" t="s">
        <v>106</v>
      </c>
      <c r="D164" t="str">
        <f>CONCATENATE(FinalAllocations[[#This Row],[Program Area]],"; ",FinalAllocations[[#This Row],[Beneficiary]])</f>
        <v>ASP: Laboratory systems strengthening-NSD; Males: Adult men</v>
      </c>
    </row>
    <row r="165" spans="1:4">
      <c r="A165" t="s">
        <v>157</v>
      </c>
      <c r="B165" t="s">
        <v>137</v>
      </c>
      <c r="C165" t="s">
        <v>106</v>
      </c>
      <c r="D165" t="str">
        <f>CONCATENATE(FinalAllocations[[#This Row],[Program Area]],"; ",FinalAllocations[[#This Row],[Beneficiary]])</f>
        <v>ASP: Laboratory systems strengthening-NSD; Males: Boys</v>
      </c>
    </row>
    <row r="166" spans="1:4">
      <c r="A166" t="s">
        <v>157</v>
      </c>
      <c r="B166" t="s">
        <v>137</v>
      </c>
      <c r="C166" t="s">
        <v>106</v>
      </c>
      <c r="D166" t="str">
        <f>CONCATENATE(FinalAllocations[[#This Row],[Program Area]],"; ",FinalAllocations[[#This Row],[Beneficiary]])</f>
        <v>ASP: Laboratory systems strengthening-NSD; Males: Boys</v>
      </c>
    </row>
    <row r="167" spans="1:4">
      <c r="A167" t="s">
        <v>157</v>
      </c>
      <c r="B167" t="s">
        <v>138</v>
      </c>
      <c r="C167" t="s">
        <v>106</v>
      </c>
      <c r="D167" t="str">
        <f>CONCATENATE(FinalAllocations[[#This Row],[Program Area]],"; ",FinalAllocations[[#This Row],[Beneficiary]])</f>
        <v>ASP: Laboratory systems strengthening-NSD; Males: Not disaggregated</v>
      </c>
    </row>
    <row r="168" spans="1:4">
      <c r="A168" t="s">
        <v>157</v>
      </c>
      <c r="B168" t="s">
        <v>138</v>
      </c>
      <c r="C168" t="s">
        <v>106</v>
      </c>
      <c r="D168" t="str">
        <f>CONCATENATE(FinalAllocations[[#This Row],[Program Area]],"; ",FinalAllocations[[#This Row],[Beneficiary]])</f>
        <v>ASP: Laboratory systems strengthening-NSD; Males: Not disaggregated</v>
      </c>
    </row>
    <row r="169" spans="1:4">
      <c r="A169" t="s">
        <v>157</v>
      </c>
      <c r="B169" t="s">
        <v>139</v>
      </c>
      <c r="C169" t="s">
        <v>106</v>
      </c>
      <c r="D169" t="str">
        <f>CONCATENATE(FinalAllocations[[#This Row],[Program Area]],"; ",FinalAllocations[[#This Row],[Beneficiary]])</f>
        <v>ASP: Laboratory systems strengthening-NSD; Males: Young men &amp; adolescent males</v>
      </c>
    </row>
    <row r="170" spans="1:4">
      <c r="A170" t="s">
        <v>157</v>
      </c>
      <c r="B170" t="s">
        <v>139</v>
      </c>
      <c r="C170" t="s">
        <v>106</v>
      </c>
      <c r="D170" t="str">
        <f>CONCATENATE(FinalAllocations[[#This Row],[Program Area]],"; ",FinalAllocations[[#This Row],[Beneficiary]])</f>
        <v>ASP: Laboratory systems strengthening-NSD; Males: Young men &amp; adolescent males</v>
      </c>
    </row>
    <row r="171" spans="1:4">
      <c r="A171" t="s">
        <v>157</v>
      </c>
      <c r="B171" t="s">
        <v>140</v>
      </c>
      <c r="C171" t="s">
        <v>106</v>
      </c>
      <c r="D171" t="str">
        <f>CONCATENATE(FinalAllocations[[#This Row],[Program Area]],"; ",FinalAllocations[[#This Row],[Beneficiary]])</f>
        <v>ASP: Laboratory systems strengthening-NSD; Non-Targeted Pop: Adults</v>
      </c>
    </row>
    <row r="172" spans="1:4">
      <c r="A172" t="s">
        <v>157</v>
      </c>
      <c r="B172" t="s">
        <v>140</v>
      </c>
      <c r="C172" t="s">
        <v>106</v>
      </c>
      <c r="D172" t="str">
        <f>CONCATENATE(FinalAllocations[[#This Row],[Program Area]],"; ",FinalAllocations[[#This Row],[Beneficiary]])</f>
        <v>ASP: Laboratory systems strengthening-NSD; Non-Targeted Pop: Adults</v>
      </c>
    </row>
    <row r="173" spans="1:4">
      <c r="A173" t="s">
        <v>157</v>
      </c>
      <c r="B173" t="s">
        <v>141</v>
      </c>
      <c r="C173" t="s">
        <v>106</v>
      </c>
      <c r="D173" t="str">
        <f>CONCATENATE(FinalAllocations[[#This Row],[Program Area]],"; ",FinalAllocations[[#This Row],[Beneficiary]])</f>
        <v>ASP: Laboratory systems strengthening-NSD; Non-Targeted Pop: Children</v>
      </c>
    </row>
    <row r="174" spans="1:4">
      <c r="A174" t="s">
        <v>157</v>
      </c>
      <c r="B174" t="s">
        <v>141</v>
      </c>
      <c r="C174" t="s">
        <v>106</v>
      </c>
      <c r="D174" t="str">
        <f>CONCATENATE(FinalAllocations[[#This Row],[Program Area]],"; ",FinalAllocations[[#This Row],[Beneficiary]])</f>
        <v>ASP: Laboratory systems strengthening-NSD; Non-Targeted Pop: Children</v>
      </c>
    </row>
    <row r="175" spans="1:4">
      <c r="A175" t="s">
        <v>157</v>
      </c>
      <c r="B175" t="s">
        <v>23</v>
      </c>
      <c r="C175" t="s">
        <v>106</v>
      </c>
      <c r="D175" t="str">
        <f>CONCATENATE(FinalAllocations[[#This Row],[Program Area]],"; ",FinalAllocations[[#This Row],[Beneficiary]])</f>
        <v>ASP: Laboratory systems strengthening-NSD; Non-Targeted Pop: Not disaggregated</v>
      </c>
    </row>
    <row r="176" spans="1:4">
      <c r="A176" t="s">
        <v>157</v>
      </c>
      <c r="B176" t="s">
        <v>23</v>
      </c>
      <c r="C176" t="s">
        <v>106</v>
      </c>
      <c r="D176" t="str">
        <f>CONCATENATE(FinalAllocations[[#This Row],[Program Area]],"; ",FinalAllocations[[#This Row],[Beneficiary]])</f>
        <v>ASP: Laboratory systems strengthening-NSD; Non-Targeted Pop: Not disaggregated</v>
      </c>
    </row>
    <row r="177" spans="1:4">
      <c r="A177" t="s">
        <v>157</v>
      </c>
      <c r="B177" t="s">
        <v>142</v>
      </c>
      <c r="C177" t="s">
        <v>106</v>
      </c>
      <c r="D177" t="str">
        <f>CONCATENATE(FinalAllocations[[#This Row],[Program Area]],"; ",FinalAllocations[[#This Row],[Beneficiary]])</f>
        <v>ASP: Laboratory systems strengthening-NSD; Non-Targeted Pop: Young people &amp; adolescents</v>
      </c>
    </row>
    <row r="178" spans="1:4">
      <c r="A178" t="s">
        <v>157</v>
      </c>
      <c r="B178" t="s">
        <v>142</v>
      </c>
      <c r="C178" t="s">
        <v>106</v>
      </c>
      <c r="D178" t="str">
        <f>CONCATENATE(FinalAllocations[[#This Row],[Program Area]],"; ",FinalAllocations[[#This Row],[Beneficiary]])</f>
        <v>ASP: Laboratory systems strengthening-NSD; Non-Targeted Pop: Young people &amp; adolescents</v>
      </c>
    </row>
    <row r="179" spans="1:4">
      <c r="A179" t="s">
        <v>157</v>
      </c>
      <c r="B179" t="s">
        <v>143</v>
      </c>
      <c r="C179" t="s">
        <v>106</v>
      </c>
      <c r="D179" t="str">
        <f>CONCATENATE(FinalAllocations[[#This Row],[Program Area]],"; ",FinalAllocations[[#This Row],[Beneficiary]])</f>
        <v>ASP: Laboratory systems strengthening-NSD; OVC: Care givers</v>
      </c>
    </row>
    <row r="180" spans="1:4">
      <c r="A180" t="s">
        <v>157</v>
      </c>
      <c r="B180" t="s">
        <v>143</v>
      </c>
      <c r="C180" t="s">
        <v>106</v>
      </c>
      <c r="D180" t="str">
        <f>CONCATENATE(FinalAllocations[[#This Row],[Program Area]],"; ",FinalAllocations[[#This Row],[Beneficiary]])</f>
        <v>ASP: Laboratory systems strengthening-NSD; OVC: Care givers</v>
      </c>
    </row>
    <row r="181" spans="1:4">
      <c r="A181" t="s">
        <v>157</v>
      </c>
      <c r="B181" t="s">
        <v>144</v>
      </c>
      <c r="C181" t="s">
        <v>106</v>
      </c>
      <c r="D181" t="str">
        <f>CONCATENATE(FinalAllocations[[#This Row],[Program Area]],"; ",FinalAllocations[[#This Row],[Beneficiary]])</f>
        <v>ASP: Laboratory systems strengthening-NSD; OVC: Not disaggregated</v>
      </c>
    </row>
    <row r="182" spans="1:4">
      <c r="A182" t="s">
        <v>157</v>
      </c>
      <c r="B182" t="s">
        <v>144</v>
      </c>
      <c r="C182" t="s">
        <v>106</v>
      </c>
      <c r="D182" t="str">
        <f>CONCATENATE(FinalAllocations[[#This Row],[Program Area]],"; ",FinalAllocations[[#This Row],[Beneficiary]])</f>
        <v>ASP: Laboratory systems strengthening-NSD; OVC: Not disaggregated</v>
      </c>
    </row>
    <row r="183" spans="1:4">
      <c r="A183" t="s">
        <v>157</v>
      </c>
      <c r="B183" t="s">
        <v>145</v>
      </c>
      <c r="C183" t="s">
        <v>106</v>
      </c>
      <c r="D183" t="str">
        <f>CONCATENATE(FinalAllocations[[#This Row],[Program Area]],"; ",FinalAllocations[[#This Row],[Beneficiary]])</f>
        <v>ASP: Laboratory systems strengthening-NSD; OVC: Orphans &amp; vulnerable children</v>
      </c>
    </row>
    <row r="184" spans="1:4">
      <c r="A184" t="s">
        <v>157</v>
      </c>
      <c r="B184" t="s">
        <v>145</v>
      </c>
      <c r="C184" t="s">
        <v>106</v>
      </c>
      <c r="D184" t="str">
        <f>CONCATENATE(FinalAllocations[[#This Row],[Program Area]],"; ",FinalAllocations[[#This Row],[Beneficiary]])</f>
        <v>ASP: Laboratory systems strengthening-NSD; OVC: Orphans &amp; vulnerable children</v>
      </c>
    </row>
    <row r="185" spans="1:4">
      <c r="A185" t="s">
        <v>157</v>
      </c>
      <c r="B185" t="s">
        <v>146</v>
      </c>
      <c r="C185" t="s">
        <v>106</v>
      </c>
      <c r="D185" t="str">
        <f>CONCATENATE(FinalAllocations[[#This Row],[Program Area]],"; ",FinalAllocations[[#This Row],[Beneficiary]])</f>
        <v>ASP: Laboratory systems strengthening-NSD; Pregnant &amp; Breastfeeding Women: Not disaggregated</v>
      </c>
    </row>
    <row r="186" spans="1:4">
      <c r="A186" t="s">
        <v>157</v>
      </c>
      <c r="B186" t="s">
        <v>146</v>
      </c>
      <c r="C186" t="s">
        <v>106</v>
      </c>
      <c r="D186" t="str">
        <f>CONCATENATE(FinalAllocations[[#This Row],[Program Area]],"; ",FinalAllocations[[#This Row],[Beneficiary]])</f>
        <v>ASP: Laboratory systems strengthening-NSD; Pregnant &amp; Breastfeeding Women: Not disaggregated</v>
      </c>
    </row>
    <row r="187" spans="1:4">
      <c r="A187" t="s">
        <v>157</v>
      </c>
      <c r="B187" t="s">
        <v>147</v>
      </c>
      <c r="C187" t="s">
        <v>106</v>
      </c>
      <c r="D187" t="str">
        <f>CONCATENATE(FinalAllocations[[#This Row],[Program Area]],"; ",FinalAllocations[[#This Row],[Beneficiary]])</f>
        <v>ASP: Laboratory systems strengthening-NSD; Priority Pops: Clients of sex workers</v>
      </c>
    </row>
    <row r="188" spans="1:4">
      <c r="A188" t="s">
        <v>157</v>
      </c>
      <c r="B188" t="s">
        <v>147</v>
      </c>
      <c r="C188" t="s">
        <v>106</v>
      </c>
      <c r="D188" t="str">
        <f>CONCATENATE(FinalAllocations[[#This Row],[Program Area]],"; ",FinalAllocations[[#This Row],[Beneficiary]])</f>
        <v>ASP: Laboratory systems strengthening-NSD; Priority Pops: Clients of sex workers</v>
      </c>
    </row>
    <row r="189" spans="1:4">
      <c r="A189" t="s">
        <v>157</v>
      </c>
      <c r="B189" t="s">
        <v>148</v>
      </c>
      <c r="C189" t="s">
        <v>106</v>
      </c>
      <c r="D189" t="str">
        <f>CONCATENATE(FinalAllocations[[#This Row],[Program Area]],"; ",FinalAllocations[[#This Row],[Beneficiary]])</f>
        <v>ASP: Laboratory systems strengthening-NSD; Priority Pops: Displaced persons</v>
      </c>
    </row>
    <row r="190" spans="1:4">
      <c r="A190" t="s">
        <v>157</v>
      </c>
      <c r="B190" t="s">
        <v>148</v>
      </c>
      <c r="C190" t="s">
        <v>106</v>
      </c>
      <c r="D190" t="str">
        <f>CONCATENATE(FinalAllocations[[#This Row],[Program Area]],"; ",FinalAllocations[[#This Row],[Beneficiary]])</f>
        <v>ASP: Laboratory systems strengthening-NSD; Priority Pops: Displaced persons</v>
      </c>
    </row>
    <row r="191" spans="1:4">
      <c r="A191" t="s">
        <v>157</v>
      </c>
      <c r="B191" t="s">
        <v>149</v>
      </c>
      <c r="C191" t="s">
        <v>106</v>
      </c>
      <c r="D191" t="str">
        <f>CONCATENATE(FinalAllocations[[#This Row],[Program Area]],"; ",FinalAllocations[[#This Row],[Beneficiary]])</f>
        <v>ASP: Laboratory systems strengthening-NSD; Priority Pops: Military &amp; other uniformed services</v>
      </c>
    </row>
    <row r="192" spans="1:4">
      <c r="A192" t="s">
        <v>157</v>
      </c>
      <c r="B192" t="s">
        <v>149</v>
      </c>
      <c r="C192" t="s">
        <v>106</v>
      </c>
      <c r="D192" t="str">
        <f>CONCATENATE(FinalAllocations[[#This Row],[Program Area]],"; ",FinalAllocations[[#This Row],[Beneficiary]])</f>
        <v>ASP: Laboratory systems strengthening-NSD; Priority Pops: Military &amp; other uniformed services</v>
      </c>
    </row>
    <row r="193" spans="1:4">
      <c r="A193" t="s">
        <v>157</v>
      </c>
      <c r="B193" t="s">
        <v>150</v>
      </c>
      <c r="C193" t="s">
        <v>106</v>
      </c>
      <c r="D193" t="str">
        <f>CONCATENATE(FinalAllocations[[#This Row],[Program Area]],"; ",FinalAllocations[[#This Row],[Beneficiary]])</f>
        <v xml:space="preserve">ASP: Laboratory systems strengthening-NSD; Priority Pops: Mobile Pops </v>
      </c>
    </row>
    <row r="194" spans="1:4">
      <c r="A194" t="s">
        <v>157</v>
      </c>
      <c r="B194" t="s">
        <v>150</v>
      </c>
      <c r="C194" t="s">
        <v>106</v>
      </c>
      <c r="D194" t="str">
        <f>CONCATENATE(FinalAllocations[[#This Row],[Program Area]],"; ",FinalAllocations[[#This Row],[Beneficiary]])</f>
        <v xml:space="preserve">ASP: Laboratory systems strengthening-NSD; Priority Pops: Mobile Pops </v>
      </c>
    </row>
    <row r="195" spans="1:4">
      <c r="A195" t="s">
        <v>157</v>
      </c>
      <c r="B195" t="s">
        <v>151</v>
      </c>
      <c r="C195" t="s">
        <v>106</v>
      </c>
      <c r="D195" t="str">
        <f>CONCATENATE(FinalAllocations[[#This Row],[Program Area]],"; ",FinalAllocations[[#This Row],[Beneficiary]])</f>
        <v>ASP: Laboratory systems strengthening-NSD; Priority Pops: Not disaggregated</v>
      </c>
    </row>
    <row r="196" spans="1:4">
      <c r="A196" t="s">
        <v>157</v>
      </c>
      <c r="B196" t="s">
        <v>151</v>
      </c>
      <c r="C196" t="s">
        <v>106</v>
      </c>
      <c r="D196" t="str">
        <f>CONCATENATE(FinalAllocations[[#This Row],[Program Area]],"; ",FinalAllocations[[#This Row],[Beneficiary]])</f>
        <v>ASP: Laboratory systems strengthening-NSD; Priority Pops: Not disaggregated</v>
      </c>
    </row>
    <row r="197" spans="1:4">
      <c r="A197" t="s">
        <v>157</v>
      </c>
      <c r="B197" t="s">
        <v>152</v>
      </c>
      <c r="C197" t="s">
        <v>106</v>
      </c>
      <c r="D197" t="str">
        <f>CONCATENATE(FinalAllocations[[#This Row],[Program Area]],"; ",FinalAllocations[[#This Row],[Beneficiary]])</f>
        <v>ASP: Laboratory systems strengthening-NSD; Priority Pops: People in prisons</v>
      </c>
    </row>
    <row r="198" spans="1:4">
      <c r="A198" t="s">
        <v>157</v>
      </c>
      <c r="B198" t="s">
        <v>152</v>
      </c>
      <c r="C198" t="s">
        <v>106</v>
      </c>
      <c r="D198" t="str">
        <f>CONCATENATE(FinalAllocations[[#This Row],[Program Area]],"; ",FinalAllocations[[#This Row],[Beneficiary]])</f>
        <v>ASP: Laboratory systems strengthening-NSD; Priority Pops: People in prisons</v>
      </c>
    </row>
    <row r="199" spans="1:4">
      <c r="A199" t="s">
        <v>158</v>
      </c>
      <c r="B199" t="s">
        <v>126</v>
      </c>
      <c r="C199" t="s">
        <v>105</v>
      </c>
      <c r="D199" t="str">
        <f>CONCATENATE(FinalAllocations[[#This Row],[Program Area]],"; ",FinalAllocations[[#This Row],[Beneficiary]])</f>
        <v>ASP: Laws, regulations &amp; policy environment-NSD; Females: Adult women</v>
      </c>
    </row>
    <row r="200" spans="1:4">
      <c r="A200" t="s">
        <v>158</v>
      </c>
      <c r="B200" t="s">
        <v>127</v>
      </c>
      <c r="C200" t="s">
        <v>105</v>
      </c>
      <c r="D200" t="str">
        <f>CONCATENATE(FinalAllocations[[#This Row],[Program Area]],"; ",FinalAllocations[[#This Row],[Beneficiary]])</f>
        <v>ASP: Laws, regulations &amp; policy environment-NSD; Females: Girls</v>
      </c>
    </row>
    <row r="201" spans="1:4">
      <c r="A201" t="s">
        <v>158</v>
      </c>
      <c r="B201" t="s">
        <v>128</v>
      </c>
      <c r="C201" t="s">
        <v>105</v>
      </c>
      <c r="D201" t="str">
        <f>CONCATENATE(FinalAllocations[[#This Row],[Program Area]],"; ",FinalAllocations[[#This Row],[Beneficiary]])</f>
        <v>ASP: Laws, regulations &amp; policy environment-NSD; Females: Not disaggregated</v>
      </c>
    </row>
    <row r="202" spans="1:4">
      <c r="A202" t="s">
        <v>158</v>
      </c>
      <c r="B202" t="s">
        <v>129</v>
      </c>
      <c r="C202" t="s">
        <v>105</v>
      </c>
      <c r="D202" t="str">
        <f>CONCATENATE(FinalAllocations[[#This Row],[Program Area]],"; ",FinalAllocations[[#This Row],[Beneficiary]])</f>
        <v>ASP: Laws, regulations &amp; policy environment-NSD; Females: Young women &amp; adolescent females</v>
      </c>
    </row>
    <row r="203" spans="1:4">
      <c r="A203" t="s">
        <v>158</v>
      </c>
      <c r="B203" t="s">
        <v>130</v>
      </c>
      <c r="C203" t="s">
        <v>105</v>
      </c>
      <c r="D203" t="str">
        <f>CONCATENATE(FinalAllocations[[#This Row],[Program Area]],"; ",FinalAllocations[[#This Row],[Beneficiary]])</f>
        <v>ASP: Laws, regulations &amp; policy environment-NSD; Key Pops: Men having sex with men</v>
      </c>
    </row>
    <row r="204" spans="1:4">
      <c r="A204" t="s">
        <v>158</v>
      </c>
      <c r="B204" t="s">
        <v>131</v>
      </c>
      <c r="C204" t="s">
        <v>105</v>
      </c>
      <c r="D204" t="str">
        <f>CONCATENATE(FinalAllocations[[#This Row],[Program Area]],"; ",FinalAllocations[[#This Row],[Beneficiary]])</f>
        <v>ASP: Laws, regulations &amp; policy environment-NSD; Key Pops: Not disaggregated</v>
      </c>
    </row>
    <row r="205" spans="1:4">
      <c r="A205" t="s">
        <v>158</v>
      </c>
      <c r="B205" t="s">
        <v>132</v>
      </c>
      <c r="C205" t="s">
        <v>105</v>
      </c>
      <c r="D205" t="str">
        <f>CONCATENATE(FinalAllocations[[#This Row],[Program Area]],"; ",FinalAllocations[[#This Row],[Beneficiary]])</f>
        <v>ASP: Laws, regulations &amp; policy environment-NSD; Key Pops: People in prisons</v>
      </c>
    </row>
    <row r="206" spans="1:4">
      <c r="A206" t="s">
        <v>158</v>
      </c>
      <c r="B206" t="s">
        <v>133</v>
      </c>
      <c r="C206" t="s">
        <v>122</v>
      </c>
      <c r="D206" t="str">
        <f>CONCATENATE(FinalAllocations[[#This Row],[Program Area]],"; ",FinalAllocations[[#This Row],[Beneficiary]])</f>
        <v>ASP: Laws, regulations &amp; policy environment-NSD; Key Pops: People who inject drugs</v>
      </c>
    </row>
    <row r="207" spans="1:4">
      <c r="A207" t="s">
        <v>158</v>
      </c>
      <c r="B207" t="s">
        <v>134</v>
      </c>
      <c r="C207" t="s">
        <v>105</v>
      </c>
      <c r="D207" t="str">
        <f>CONCATENATE(FinalAllocations[[#This Row],[Program Area]],"; ",FinalAllocations[[#This Row],[Beneficiary]])</f>
        <v>ASP: Laws, regulations &amp; policy environment-NSD; Key Pops: Sex workers</v>
      </c>
    </row>
    <row r="208" spans="1:4">
      <c r="A208" t="s">
        <v>158</v>
      </c>
      <c r="B208" t="s">
        <v>135</v>
      </c>
      <c r="C208" t="s">
        <v>105</v>
      </c>
      <c r="D208" t="str">
        <f>CONCATENATE(FinalAllocations[[#This Row],[Program Area]],"; ",FinalAllocations[[#This Row],[Beneficiary]])</f>
        <v>ASP: Laws, regulations &amp; policy environment-NSD; Key Pops: Transgender</v>
      </c>
    </row>
    <row r="209" spans="1:4">
      <c r="A209" t="s">
        <v>158</v>
      </c>
      <c r="B209" t="s">
        <v>136</v>
      </c>
      <c r="C209" t="s">
        <v>105</v>
      </c>
      <c r="D209" t="str">
        <f>CONCATENATE(FinalAllocations[[#This Row],[Program Area]],"; ",FinalAllocations[[#This Row],[Beneficiary]])</f>
        <v>ASP: Laws, regulations &amp; policy environment-NSD; Males: Adult men</v>
      </c>
    </row>
    <row r="210" spans="1:4">
      <c r="A210" t="s">
        <v>158</v>
      </c>
      <c r="B210" t="s">
        <v>137</v>
      </c>
      <c r="C210" t="s">
        <v>105</v>
      </c>
      <c r="D210" t="str">
        <f>CONCATENATE(FinalAllocations[[#This Row],[Program Area]],"; ",FinalAllocations[[#This Row],[Beneficiary]])</f>
        <v>ASP: Laws, regulations &amp; policy environment-NSD; Males: Boys</v>
      </c>
    </row>
    <row r="211" spans="1:4">
      <c r="A211" t="s">
        <v>158</v>
      </c>
      <c r="B211" t="s">
        <v>138</v>
      </c>
      <c r="C211" t="s">
        <v>105</v>
      </c>
      <c r="D211" t="str">
        <f>CONCATENATE(FinalAllocations[[#This Row],[Program Area]],"; ",FinalAllocations[[#This Row],[Beneficiary]])</f>
        <v>ASP: Laws, regulations &amp; policy environment-NSD; Males: Not disaggregated</v>
      </c>
    </row>
    <row r="212" spans="1:4">
      <c r="A212" t="s">
        <v>158</v>
      </c>
      <c r="B212" t="s">
        <v>139</v>
      </c>
      <c r="C212" t="s">
        <v>105</v>
      </c>
      <c r="D212" t="str">
        <f>CONCATENATE(FinalAllocations[[#This Row],[Program Area]],"; ",FinalAllocations[[#This Row],[Beneficiary]])</f>
        <v>ASP: Laws, regulations &amp; policy environment-NSD; Males: Young men &amp; adolescent males</v>
      </c>
    </row>
    <row r="213" spans="1:4">
      <c r="A213" t="s">
        <v>158</v>
      </c>
      <c r="B213" t="s">
        <v>140</v>
      </c>
      <c r="C213" t="s">
        <v>105</v>
      </c>
      <c r="D213" t="str">
        <f>CONCATENATE(FinalAllocations[[#This Row],[Program Area]],"; ",FinalAllocations[[#This Row],[Beneficiary]])</f>
        <v>ASP: Laws, regulations &amp; policy environment-NSD; Non-Targeted Pop: Adults</v>
      </c>
    </row>
    <row r="214" spans="1:4">
      <c r="A214" t="s">
        <v>158</v>
      </c>
      <c r="B214" t="s">
        <v>141</v>
      </c>
      <c r="C214" t="s">
        <v>105</v>
      </c>
      <c r="D214" t="str">
        <f>CONCATENATE(FinalAllocations[[#This Row],[Program Area]],"; ",FinalAllocations[[#This Row],[Beneficiary]])</f>
        <v>ASP: Laws, regulations &amp; policy environment-NSD; Non-Targeted Pop: Children</v>
      </c>
    </row>
    <row r="215" spans="1:4">
      <c r="A215" t="s">
        <v>158</v>
      </c>
      <c r="B215" t="s">
        <v>23</v>
      </c>
      <c r="C215" t="s">
        <v>105</v>
      </c>
      <c r="D215" t="str">
        <f>CONCATENATE(FinalAllocations[[#This Row],[Program Area]],"; ",FinalAllocations[[#This Row],[Beneficiary]])</f>
        <v>ASP: Laws, regulations &amp; policy environment-NSD; Non-Targeted Pop: Not disaggregated</v>
      </c>
    </row>
    <row r="216" spans="1:4">
      <c r="A216" t="s">
        <v>158</v>
      </c>
      <c r="B216" t="s">
        <v>142</v>
      </c>
      <c r="C216" t="s">
        <v>105</v>
      </c>
      <c r="D216" t="str">
        <f>CONCATENATE(FinalAllocations[[#This Row],[Program Area]],"; ",FinalAllocations[[#This Row],[Beneficiary]])</f>
        <v>ASP: Laws, regulations &amp; policy environment-NSD; Non-Targeted Pop: Young people &amp; adolescents</v>
      </c>
    </row>
    <row r="217" spans="1:4">
      <c r="A217" t="s">
        <v>158</v>
      </c>
      <c r="B217" t="s">
        <v>143</v>
      </c>
      <c r="C217" t="s">
        <v>119</v>
      </c>
      <c r="D217" t="str">
        <f>CONCATENATE(FinalAllocations[[#This Row],[Program Area]],"; ",FinalAllocations[[#This Row],[Beneficiary]])</f>
        <v>ASP: Laws, regulations &amp; policy environment-NSD; OVC: Care givers</v>
      </c>
    </row>
    <row r="218" spans="1:4">
      <c r="A218" t="s">
        <v>158</v>
      </c>
      <c r="B218" t="s">
        <v>144</v>
      </c>
      <c r="C218" t="s">
        <v>119</v>
      </c>
      <c r="D218" t="str">
        <f>CONCATENATE(FinalAllocations[[#This Row],[Program Area]],"; ",FinalAllocations[[#This Row],[Beneficiary]])</f>
        <v>ASP: Laws, regulations &amp; policy environment-NSD; OVC: Not disaggregated</v>
      </c>
    </row>
    <row r="219" spans="1:4">
      <c r="A219" t="s">
        <v>158</v>
      </c>
      <c r="B219" t="s">
        <v>145</v>
      </c>
      <c r="C219" t="s">
        <v>119</v>
      </c>
      <c r="D219" t="str">
        <f>CONCATENATE(FinalAllocations[[#This Row],[Program Area]],"; ",FinalAllocations[[#This Row],[Beneficiary]])</f>
        <v>ASP: Laws, regulations &amp; policy environment-NSD; OVC: Orphans &amp; vulnerable children</v>
      </c>
    </row>
    <row r="220" spans="1:4">
      <c r="A220" t="s">
        <v>158</v>
      </c>
      <c r="B220" t="s">
        <v>146</v>
      </c>
      <c r="C220" t="s">
        <v>118</v>
      </c>
      <c r="D220" t="str">
        <f>CONCATENATE(FinalAllocations[[#This Row],[Program Area]],"; ",FinalAllocations[[#This Row],[Beneficiary]])</f>
        <v>ASP: Laws, regulations &amp; policy environment-NSD; Pregnant &amp; Breastfeeding Women: Not disaggregated</v>
      </c>
    </row>
    <row r="221" spans="1:4">
      <c r="A221" t="s">
        <v>158</v>
      </c>
      <c r="B221" t="s">
        <v>147</v>
      </c>
      <c r="C221" t="s">
        <v>105</v>
      </c>
      <c r="D221" t="str">
        <f>CONCATENATE(FinalAllocations[[#This Row],[Program Area]],"; ",FinalAllocations[[#This Row],[Beneficiary]])</f>
        <v>ASP: Laws, regulations &amp; policy environment-NSD; Priority Pops: Clients of sex workers</v>
      </c>
    </row>
    <row r="222" spans="1:4">
      <c r="A222" t="s">
        <v>158</v>
      </c>
      <c r="B222" t="s">
        <v>148</v>
      </c>
      <c r="C222" t="s">
        <v>105</v>
      </c>
      <c r="D222" t="str">
        <f>CONCATENATE(FinalAllocations[[#This Row],[Program Area]],"; ",FinalAllocations[[#This Row],[Beneficiary]])</f>
        <v>ASP: Laws, regulations &amp; policy environment-NSD; Priority Pops: Displaced persons</v>
      </c>
    </row>
    <row r="223" spans="1:4">
      <c r="A223" t="s">
        <v>158</v>
      </c>
      <c r="B223" t="s">
        <v>149</v>
      </c>
      <c r="C223" t="s">
        <v>105</v>
      </c>
      <c r="D223" t="str">
        <f>CONCATENATE(FinalAllocations[[#This Row],[Program Area]],"; ",FinalAllocations[[#This Row],[Beneficiary]])</f>
        <v>ASP: Laws, regulations &amp; policy environment-NSD; Priority Pops: Military &amp; other uniformed services</v>
      </c>
    </row>
    <row r="224" spans="1:4">
      <c r="A224" t="s">
        <v>158</v>
      </c>
      <c r="B224" t="s">
        <v>150</v>
      </c>
      <c r="C224" t="s">
        <v>105</v>
      </c>
      <c r="D224" t="str">
        <f>CONCATENATE(FinalAllocations[[#This Row],[Program Area]],"; ",FinalAllocations[[#This Row],[Beneficiary]])</f>
        <v xml:space="preserve">ASP: Laws, regulations &amp; policy environment-NSD; Priority Pops: Mobile Pops </v>
      </c>
    </row>
    <row r="225" spans="1:4">
      <c r="A225" t="s">
        <v>158</v>
      </c>
      <c r="B225" t="s">
        <v>151</v>
      </c>
      <c r="C225" t="s">
        <v>105</v>
      </c>
      <c r="D225" t="str">
        <f>CONCATENATE(FinalAllocations[[#This Row],[Program Area]],"; ",FinalAllocations[[#This Row],[Beneficiary]])</f>
        <v>ASP: Laws, regulations &amp; policy environment-NSD; Priority Pops: Not disaggregated</v>
      </c>
    </row>
    <row r="226" spans="1:4">
      <c r="A226" t="s">
        <v>158</v>
      </c>
      <c r="B226" t="s">
        <v>152</v>
      </c>
      <c r="C226" t="s">
        <v>105</v>
      </c>
      <c r="D226" t="str">
        <f>CONCATENATE(FinalAllocations[[#This Row],[Program Area]],"; ",FinalAllocations[[#This Row],[Beneficiary]])</f>
        <v>ASP: Laws, regulations &amp; policy environment-NSD; Priority Pops: People in prisons</v>
      </c>
    </row>
    <row r="227" spans="1:4">
      <c r="A227" t="s">
        <v>159</v>
      </c>
      <c r="B227" t="s">
        <v>126</v>
      </c>
      <c r="C227" t="s">
        <v>105</v>
      </c>
      <c r="D227" t="str">
        <f>CONCATENATE(FinalAllocations[[#This Row],[Program Area]],"; ",FinalAllocations[[#This Row],[Beneficiary]])</f>
        <v>ASP: Not Disaggregated-NSD; Females: Adult women</v>
      </c>
    </row>
    <row r="228" spans="1:4">
      <c r="A228" t="s">
        <v>159</v>
      </c>
      <c r="B228" t="s">
        <v>127</v>
      </c>
      <c r="C228" t="s">
        <v>105</v>
      </c>
      <c r="D228" t="str">
        <f>CONCATENATE(FinalAllocations[[#This Row],[Program Area]],"; ",FinalAllocations[[#This Row],[Beneficiary]])</f>
        <v>ASP: Not Disaggregated-NSD; Females: Girls</v>
      </c>
    </row>
    <row r="229" spans="1:4">
      <c r="A229" t="s">
        <v>159</v>
      </c>
      <c r="B229" t="s">
        <v>128</v>
      </c>
      <c r="C229" t="s">
        <v>105</v>
      </c>
      <c r="D229" t="str">
        <f>CONCATENATE(FinalAllocations[[#This Row],[Program Area]],"; ",FinalAllocations[[#This Row],[Beneficiary]])</f>
        <v>ASP: Not Disaggregated-NSD; Females: Not disaggregated</v>
      </c>
    </row>
    <row r="230" spans="1:4">
      <c r="A230" t="s">
        <v>159</v>
      </c>
      <c r="B230" t="s">
        <v>129</v>
      </c>
      <c r="C230" t="s">
        <v>105</v>
      </c>
      <c r="D230" t="str">
        <f>CONCATENATE(FinalAllocations[[#This Row],[Program Area]],"; ",FinalAllocations[[#This Row],[Beneficiary]])</f>
        <v>ASP: Not Disaggregated-NSD; Females: Young women &amp; adolescent females</v>
      </c>
    </row>
    <row r="231" spans="1:4">
      <c r="A231" t="s">
        <v>159</v>
      </c>
      <c r="B231" t="s">
        <v>130</v>
      </c>
      <c r="C231" t="s">
        <v>105</v>
      </c>
      <c r="D231" t="str">
        <f>CONCATENATE(FinalAllocations[[#This Row],[Program Area]],"; ",FinalAllocations[[#This Row],[Beneficiary]])</f>
        <v>ASP: Not Disaggregated-NSD; Key Pops: Men having sex with men</v>
      </c>
    </row>
    <row r="232" spans="1:4">
      <c r="A232" t="s">
        <v>159</v>
      </c>
      <c r="B232" t="s">
        <v>131</v>
      </c>
      <c r="C232" t="s">
        <v>105</v>
      </c>
      <c r="D232" t="str">
        <f>CONCATENATE(FinalAllocations[[#This Row],[Program Area]],"; ",FinalAllocations[[#This Row],[Beneficiary]])</f>
        <v>ASP: Not Disaggregated-NSD; Key Pops: Not disaggregated</v>
      </c>
    </row>
    <row r="233" spans="1:4">
      <c r="A233" t="s">
        <v>159</v>
      </c>
      <c r="B233" t="s">
        <v>132</v>
      </c>
      <c r="C233" t="s">
        <v>105</v>
      </c>
      <c r="D233" t="str">
        <f>CONCATENATE(FinalAllocations[[#This Row],[Program Area]],"; ",FinalAllocations[[#This Row],[Beneficiary]])</f>
        <v>ASP: Not Disaggregated-NSD; Key Pops: People in prisons</v>
      </c>
    </row>
    <row r="234" spans="1:4">
      <c r="A234" t="s">
        <v>159</v>
      </c>
      <c r="B234" t="s">
        <v>133</v>
      </c>
      <c r="C234" t="s">
        <v>122</v>
      </c>
      <c r="D234" t="str">
        <f>CONCATENATE(FinalAllocations[[#This Row],[Program Area]],"; ",FinalAllocations[[#This Row],[Beneficiary]])</f>
        <v>ASP: Not Disaggregated-NSD; Key Pops: People who inject drugs</v>
      </c>
    </row>
    <row r="235" spans="1:4">
      <c r="A235" t="s">
        <v>159</v>
      </c>
      <c r="B235" t="s">
        <v>134</v>
      </c>
      <c r="C235" t="s">
        <v>105</v>
      </c>
      <c r="D235" t="str">
        <f>CONCATENATE(FinalAllocations[[#This Row],[Program Area]],"; ",FinalAllocations[[#This Row],[Beneficiary]])</f>
        <v>ASP: Not Disaggregated-NSD; Key Pops: Sex workers</v>
      </c>
    </row>
    <row r="236" spans="1:4">
      <c r="A236" t="s">
        <v>159</v>
      </c>
      <c r="B236" t="s">
        <v>135</v>
      </c>
      <c r="C236" t="s">
        <v>105</v>
      </c>
      <c r="D236" t="str">
        <f>CONCATENATE(FinalAllocations[[#This Row],[Program Area]],"; ",FinalAllocations[[#This Row],[Beneficiary]])</f>
        <v>ASP: Not Disaggregated-NSD; Key Pops: Transgender</v>
      </c>
    </row>
    <row r="237" spans="1:4">
      <c r="A237" t="s">
        <v>159</v>
      </c>
      <c r="B237" t="s">
        <v>136</v>
      </c>
      <c r="C237" t="s">
        <v>105</v>
      </c>
      <c r="D237" t="str">
        <f>CONCATENATE(FinalAllocations[[#This Row],[Program Area]],"; ",FinalAllocations[[#This Row],[Beneficiary]])</f>
        <v>ASP: Not Disaggregated-NSD; Males: Adult men</v>
      </c>
    </row>
    <row r="238" spans="1:4">
      <c r="A238" t="s">
        <v>159</v>
      </c>
      <c r="B238" t="s">
        <v>137</v>
      </c>
      <c r="C238" t="s">
        <v>105</v>
      </c>
      <c r="D238" t="str">
        <f>CONCATENATE(FinalAllocations[[#This Row],[Program Area]],"; ",FinalAllocations[[#This Row],[Beneficiary]])</f>
        <v>ASP: Not Disaggregated-NSD; Males: Boys</v>
      </c>
    </row>
    <row r="239" spans="1:4">
      <c r="A239" t="s">
        <v>159</v>
      </c>
      <c r="B239" t="s">
        <v>138</v>
      </c>
      <c r="C239" t="s">
        <v>105</v>
      </c>
      <c r="D239" t="str">
        <f>CONCATENATE(FinalAllocations[[#This Row],[Program Area]],"; ",FinalAllocations[[#This Row],[Beneficiary]])</f>
        <v>ASP: Not Disaggregated-NSD; Males: Not disaggregated</v>
      </c>
    </row>
    <row r="240" spans="1:4">
      <c r="A240" t="s">
        <v>159</v>
      </c>
      <c r="B240" t="s">
        <v>139</v>
      </c>
      <c r="C240" t="s">
        <v>105</v>
      </c>
      <c r="D240" t="str">
        <f>CONCATENATE(FinalAllocations[[#This Row],[Program Area]],"; ",FinalAllocations[[#This Row],[Beneficiary]])</f>
        <v>ASP: Not Disaggregated-NSD; Males: Young men &amp; adolescent males</v>
      </c>
    </row>
    <row r="241" spans="1:4">
      <c r="A241" t="s">
        <v>159</v>
      </c>
      <c r="B241" t="s">
        <v>140</v>
      </c>
      <c r="C241" t="s">
        <v>105</v>
      </c>
      <c r="D241" t="str">
        <f>CONCATENATE(FinalAllocations[[#This Row],[Program Area]],"; ",FinalAllocations[[#This Row],[Beneficiary]])</f>
        <v>ASP: Not Disaggregated-NSD; Non-Targeted Pop: Adults</v>
      </c>
    </row>
    <row r="242" spans="1:4">
      <c r="A242" t="s">
        <v>159</v>
      </c>
      <c r="B242" t="s">
        <v>141</v>
      </c>
      <c r="C242" t="s">
        <v>105</v>
      </c>
      <c r="D242" t="str">
        <f>CONCATENATE(FinalAllocations[[#This Row],[Program Area]],"; ",FinalAllocations[[#This Row],[Beneficiary]])</f>
        <v>ASP: Not Disaggregated-NSD; Non-Targeted Pop: Children</v>
      </c>
    </row>
    <row r="243" spans="1:4">
      <c r="A243" t="s">
        <v>159</v>
      </c>
      <c r="B243" t="s">
        <v>23</v>
      </c>
      <c r="C243" t="s">
        <v>105</v>
      </c>
      <c r="D243" t="str">
        <f>CONCATENATE(FinalAllocations[[#This Row],[Program Area]],"; ",FinalAllocations[[#This Row],[Beneficiary]])</f>
        <v>ASP: Not Disaggregated-NSD; Non-Targeted Pop: Not disaggregated</v>
      </c>
    </row>
    <row r="244" spans="1:4">
      <c r="A244" t="s">
        <v>159</v>
      </c>
      <c r="B244" t="s">
        <v>142</v>
      </c>
      <c r="C244" t="s">
        <v>105</v>
      </c>
      <c r="D244" t="str">
        <f>CONCATENATE(FinalAllocations[[#This Row],[Program Area]],"; ",FinalAllocations[[#This Row],[Beneficiary]])</f>
        <v>ASP: Not Disaggregated-NSD; Non-Targeted Pop: Young people &amp; adolescents</v>
      </c>
    </row>
    <row r="245" spans="1:4">
      <c r="A245" t="s">
        <v>159</v>
      </c>
      <c r="B245" t="s">
        <v>143</v>
      </c>
      <c r="C245" t="s">
        <v>105</v>
      </c>
      <c r="D245" t="str">
        <f>CONCATENATE(FinalAllocations[[#This Row],[Program Area]],"; ",FinalAllocations[[#This Row],[Beneficiary]])</f>
        <v>ASP: Not Disaggregated-NSD; OVC: Care givers</v>
      </c>
    </row>
    <row r="246" spans="1:4">
      <c r="A246" t="s">
        <v>159</v>
      </c>
      <c r="B246" t="s">
        <v>144</v>
      </c>
      <c r="C246" t="s">
        <v>105</v>
      </c>
      <c r="D246" t="str">
        <f>CONCATENATE(FinalAllocations[[#This Row],[Program Area]],"; ",FinalAllocations[[#This Row],[Beneficiary]])</f>
        <v>ASP: Not Disaggregated-NSD; OVC: Not disaggregated</v>
      </c>
    </row>
    <row r="247" spans="1:4">
      <c r="A247" t="s">
        <v>159</v>
      </c>
      <c r="B247" t="s">
        <v>145</v>
      </c>
      <c r="C247" t="s">
        <v>105</v>
      </c>
      <c r="D247" t="str">
        <f>CONCATENATE(FinalAllocations[[#This Row],[Program Area]],"; ",FinalAllocations[[#This Row],[Beneficiary]])</f>
        <v>ASP: Not Disaggregated-NSD; OVC: Orphans &amp; vulnerable children</v>
      </c>
    </row>
    <row r="248" spans="1:4">
      <c r="A248" t="s">
        <v>159</v>
      </c>
      <c r="B248" t="s">
        <v>146</v>
      </c>
      <c r="C248" t="s">
        <v>118</v>
      </c>
      <c r="D248" t="str">
        <f>CONCATENATE(FinalAllocations[[#This Row],[Program Area]],"; ",FinalAllocations[[#This Row],[Beneficiary]])</f>
        <v>ASP: Not Disaggregated-NSD; Pregnant &amp; Breastfeeding Women: Not disaggregated</v>
      </c>
    </row>
    <row r="249" spans="1:4">
      <c r="A249" t="s">
        <v>159</v>
      </c>
      <c r="B249" t="s">
        <v>147</v>
      </c>
      <c r="C249" t="s">
        <v>105</v>
      </c>
      <c r="D249" t="str">
        <f>CONCATENATE(FinalAllocations[[#This Row],[Program Area]],"; ",FinalAllocations[[#This Row],[Beneficiary]])</f>
        <v>ASP: Not Disaggregated-NSD; Priority Pops: Clients of sex workers</v>
      </c>
    </row>
    <row r="250" spans="1:4">
      <c r="A250" t="s">
        <v>159</v>
      </c>
      <c r="B250" t="s">
        <v>148</v>
      </c>
      <c r="C250" t="s">
        <v>105</v>
      </c>
      <c r="D250" t="str">
        <f>CONCATENATE(FinalAllocations[[#This Row],[Program Area]],"; ",FinalAllocations[[#This Row],[Beneficiary]])</f>
        <v>ASP: Not Disaggregated-NSD; Priority Pops: Displaced persons</v>
      </c>
    </row>
    <row r="251" spans="1:4">
      <c r="A251" t="s">
        <v>159</v>
      </c>
      <c r="B251" t="s">
        <v>149</v>
      </c>
      <c r="C251" t="s">
        <v>105</v>
      </c>
      <c r="D251" t="str">
        <f>CONCATENATE(FinalAllocations[[#This Row],[Program Area]],"; ",FinalAllocations[[#This Row],[Beneficiary]])</f>
        <v>ASP: Not Disaggregated-NSD; Priority Pops: Military &amp; other uniformed services</v>
      </c>
    </row>
    <row r="252" spans="1:4">
      <c r="A252" t="s">
        <v>159</v>
      </c>
      <c r="B252" t="s">
        <v>150</v>
      </c>
      <c r="C252" t="s">
        <v>105</v>
      </c>
      <c r="D252" t="str">
        <f>CONCATENATE(FinalAllocations[[#This Row],[Program Area]],"; ",FinalAllocations[[#This Row],[Beneficiary]])</f>
        <v xml:space="preserve">ASP: Not Disaggregated-NSD; Priority Pops: Mobile Pops </v>
      </c>
    </row>
    <row r="253" spans="1:4">
      <c r="A253" t="s">
        <v>159</v>
      </c>
      <c r="B253" t="s">
        <v>151</v>
      </c>
      <c r="C253" t="s">
        <v>105</v>
      </c>
      <c r="D253" t="str">
        <f>CONCATENATE(FinalAllocations[[#This Row],[Program Area]],"; ",FinalAllocations[[#This Row],[Beneficiary]])</f>
        <v>ASP: Not Disaggregated-NSD; Priority Pops: Not disaggregated</v>
      </c>
    </row>
    <row r="254" spans="1:4">
      <c r="A254" t="s">
        <v>159</v>
      </c>
      <c r="B254" t="s">
        <v>152</v>
      </c>
      <c r="C254" t="s">
        <v>105</v>
      </c>
      <c r="D254" t="str">
        <f>CONCATENATE(FinalAllocations[[#This Row],[Program Area]],"; ",FinalAllocations[[#This Row],[Beneficiary]])</f>
        <v>ASP: Not Disaggregated-NSD; Priority Pops: People in prisons</v>
      </c>
    </row>
    <row r="255" spans="1:4">
      <c r="A255" t="s">
        <v>160</v>
      </c>
      <c r="B255" t="s">
        <v>126</v>
      </c>
      <c r="C255" t="s">
        <v>105</v>
      </c>
      <c r="D255" t="str">
        <f>CONCATENATE(FinalAllocations[[#This Row],[Program Area]],"; ",FinalAllocations[[#This Row],[Beneficiary]])</f>
        <v>ASP: Policy, planning, coordination &amp; management of disease control programs-NSD; Females: Adult women</v>
      </c>
    </row>
    <row r="256" spans="1:4">
      <c r="A256" t="s">
        <v>160</v>
      </c>
      <c r="B256" t="s">
        <v>127</v>
      </c>
      <c r="C256" t="s">
        <v>105</v>
      </c>
      <c r="D256" t="str">
        <f>CONCATENATE(FinalAllocations[[#This Row],[Program Area]],"; ",FinalAllocations[[#This Row],[Beneficiary]])</f>
        <v>ASP: Policy, planning, coordination &amp; management of disease control programs-NSD; Females: Girls</v>
      </c>
    </row>
    <row r="257" spans="1:4">
      <c r="A257" t="s">
        <v>160</v>
      </c>
      <c r="B257" t="s">
        <v>128</v>
      </c>
      <c r="C257" t="s">
        <v>105</v>
      </c>
      <c r="D257" t="str">
        <f>CONCATENATE(FinalAllocations[[#This Row],[Program Area]],"; ",FinalAllocations[[#This Row],[Beneficiary]])</f>
        <v>ASP: Policy, planning, coordination &amp; management of disease control programs-NSD; Females: Not disaggregated</v>
      </c>
    </row>
    <row r="258" spans="1:4">
      <c r="A258" t="s">
        <v>160</v>
      </c>
      <c r="B258" t="s">
        <v>129</v>
      </c>
      <c r="C258" t="s">
        <v>105</v>
      </c>
      <c r="D258" t="str">
        <f>CONCATENATE(FinalAllocations[[#This Row],[Program Area]],"; ",FinalAllocations[[#This Row],[Beneficiary]])</f>
        <v>ASP: Policy, planning, coordination &amp; management of disease control programs-NSD; Females: Young women &amp; adolescent females</v>
      </c>
    </row>
    <row r="259" spans="1:4">
      <c r="A259" t="s">
        <v>160</v>
      </c>
      <c r="B259" t="s">
        <v>130</v>
      </c>
      <c r="C259" t="s">
        <v>105</v>
      </c>
      <c r="D259" t="str">
        <f>CONCATENATE(FinalAllocations[[#This Row],[Program Area]],"; ",FinalAllocations[[#This Row],[Beneficiary]])</f>
        <v>ASP: Policy, planning, coordination &amp; management of disease control programs-NSD; Key Pops: Men having sex with men</v>
      </c>
    </row>
    <row r="260" spans="1:4">
      <c r="A260" t="s">
        <v>160</v>
      </c>
      <c r="B260" t="s">
        <v>131</v>
      </c>
      <c r="C260" t="s">
        <v>105</v>
      </c>
      <c r="D260" t="str">
        <f>CONCATENATE(FinalAllocations[[#This Row],[Program Area]],"; ",FinalAllocations[[#This Row],[Beneficiary]])</f>
        <v>ASP: Policy, planning, coordination &amp; management of disease control programs-NSD; Key Pops: Not disaggregated</v>
      </c>
    </row>
    <row r="261" spans="1:4">
      <c r="A261" t="s">
        <v>160</v>
      </c>
      <c r="B261" t="s">
        <v>132</v>
      </c>
      <c r="C261" t="s">
        <v>105</v>
      </c>
      <c r="D261" t="str">
        <f>CONCATENATE(FinalAllocations[[#This Row],[Program Area]],"; ",FinalAllocations[[#This Row],[Beneficiary]])</f>
        <v>ASP: Policy, planning, coordination &amp; management of disease control programs-NSD; Key Pops: People in prisons</v>
      </c>
    </row>
    <row r="262" spans="1:4">
      <c r="A262" t="s">
        <v>160</v>
      </c>
      <c r="B262" t="s">
        <v>133</v>
      </c>
      <c r="C262" t="s">
        <v>122</v>
      </c>
      <c r="D262" t="str">
        <f>CONCATENATE(FinalAllocations[[#This Row],[Program Area]],"; ",FinalAllocations[[#This Row],[Beneficiary]])</f>
        <v>ASP: Policy, planning, coordination &amp; management of disease control programs-NSD; Key Pops: People who inject drugs</v>
      </c>
    </row>
    <row r="263" spans="1:4">
      <c r="A263" t="s">
        <v>160</v>
      </c>
      <c r="B263" t="s">
        <v>134</v>
      </c>
      <c r="C263" t="s">
        <v>105</v>
      </c>
      <c r="D263" t="str">
        <f>CONCATENATE(FinalAllocations[[#This Row],[Program Area]],"; ",FinalAllocations[[#This Row],[Beneficiary]])</f>
        <v>ASP: Policy, planning, coordination &amp; management of disease control programs-NSD; Key Pops: Sex workers</v>
      </c>
    </row>
    <row r="264" spans="1:4">
      <c r="A264" t="s">
        <v>160</v>
      </c>
      <c r="B264" t="s">
        <v>135</v>
      </c>
      <c r="C264" t="s">
        <v>105</v>
      </c>
      <c r="D264" t="str">
        <f>CONCATENATE(FinalAllocations[[#This Row],[Program Area]],"; ",FinalAllocations[[#This Row],[Beneficiary]])</f>
        <v>ASP: Policy, planning, coordination &amp; management of disease control programs-NSD; Key Pops: Transgender</v>
      </c>
    </row>
    <row r="265" spans="1:4">
      <c r="A265" t="s">
        <v>160</v>
      </c>
      <c r="B265" t="s">
        <v>136</v>
      </c>
      <c r="C265" t="s">
        <v>105</v>
      </c>
      <c r="D265" t="str">
        <f>CONCATENATE(FinalAllocations[[#This Row],[Program Area]],"; ",FinalAllocations[[#This Row],[Beneficiary]])</f>
        <v>ASP: Policy, planning, coordination &amp; management of disease control programs-NSD; Males: Adult men</v>
      </c>
    </row>
    <row r="266" spans="1:4">
      <c r="A266" t="s">
        <v>160</v>
      </c>
      <c r="B266" t="s">
        <v>137</v>
      </c>
      <c r="C266" t="s">
        <v>105</v>
      </c>
      <c r="D266" t="str">
        <f>CONCATENATE(FinalAllocations[[#This Row],[Program Area]],"; ",FinalAllocations[[#This Row],[Beneficiary]])</f>
        <v>ASP: Policy, planning, coordination &amp; management of disease control programs-NSD; Males: Boys</v>
      </c>
    </row>
    <row r="267" spans="1:4">
      <c r="A267" t="s">
        <v>160</v>
      </c>
      <c r="B267" t="s">
        <v>138</v>
      </c>
      <c r="C267" t="s">
        <v>105</v>
      </c>
      <c r="D267" t="str">
        <f>CONCATENATE(FinalAllocations[[#This Row],[Program Area]],"; ",FinalAllocations[[#This Row],[Beneficiary]])</f>
        <v>ASP: Policy, planning, coordination &amp; management of disease control programs-NSD; Males: Not disaggregated</v>
      </c>
    </row>
    <row r="268" spans="1:4">
      <c r="A268" t="s">
        <v>160</v>
      </c>
      <c r="B268" t="s">
        <v>139</v>
      </c>
      <c r="C268" t="s">
        <v>105</v>
      </c>
      <c r="D268" t="str">
        <f>CONCATENATE(FinalAllocations[[#This Row],[Program Area]],"; ",FinalAllocations[[#This Row],[Beneficiary]])</f>
        <v>ASP: Policy, planning, coordination &amp; management of disease control programs-NSD; Males: Young men &amp; adolescent males</v>
      </c>
    </row>
    <row r="269" spans="1:4">
      <c r="A269" t="s">
        <v>160</v>
      </c>
      <c r="B269" t="s">
        <v>140</v>
      </c>
      <c r="C269" t="s">
        <v>105</v>
      </c>
      <c r="D269" t="str">
        <f>CONCATENATE(FinalAllocations[[#This Row],[Program Area]],"; ",FinalAllocations[[#This Row],[Beneficiary]])</f>
        <v>ASP: Policy, planning, coordination &amp; management of disease control programs-NSD; Non-Targeted Pop: Adults</v>
      </c>
    </row>
    <row r="270" spans="1:4">
      <c r="A270" t="s">
        <v>160</v>
      </c>
      <c r="B270" t="s">
        <v>141</v>
      </c>
      <c r="C270" t="s">
        <v>105</v>
      </c>
      <c r="D270" t="str">
        <f>CONCATENATE(FinalAllocations[[#This Row],[Program Area]],"; ",FinalAllocations[[#This Row],[Beneficiary]])</f>
        <v>ASP: Policy, planning, coordination &amp; management of disease control programs-NSD; Non-Targeted Pop: Children</v>
      </c>
    </row>
    <row r="271" spans="1:4">
      <c r="A271" t="s">
        <v>160</v>
      </c>
      <c r="B271" t="s">
        <v>23</v>
      </c>
      <c r="C271" t="s">
        <v>105</v>
      </c>
      <c r="D271" t="str">
        <f>CONCATENATE(FinalAllocations[[#This Row],[Program Area]],"; ",FinalAllocations[[#This Row],[Beneficiary]])</f>
        <v>ASP: Policy, planning, coordination &amp; management of disease control programs-NSD; Non-Targeted Pop: Not disaggregated</v>
      </c>
    </row>
    <row r="272" spans="1:4">
      <c r="A272" t="s">
        <v>160</v>
      </c>
      <c r="B272" t="s">
        <v>142</v>
      </c>
      <c r="C272" t="s">
        <v>105</v>
      </c>
      <c r="D272" t="str">
        <f>CONCATENATE(FinalAllocations[[#This Row],[Program Area]],"; ",FinalAllocations[[#This Row],[Beneficiary]])</f>
        <v>ASP: Policy, planning, coordination &amp; management of disease control programs-NSD; Non-Targeted Pop: Young people &amp; adolescents</v>
      </c>
    </row>
    <row r="273" spans="1:4">
      <c r="A273" t="s">
        <v>160</v>
      </c>
      <c r="B273" t="s">
        <v>143</v>
      </c>
      <c r="C273" t="s">
        <v>119</v>
      </c>
      <c r="D273" t="str">
        <f>CONCATENATE(FinalAllocations[[#This Row],[Program Area]],"; ",FinalAllocations[[#This Row],[Beneficiary]])</f>
        <v>ASP: Policy, planning, coordination &amp; management of disease control programs-NSD; OVC: Care givers</v>
      </c>
    </row>
    <row r="274" spans="1:4">
      <c r="A274" t="s">
        <v>160</v>
      </c>
      <c r="B274" t="s">
        <v>144</v>
      </c>
      <c r="C274" t="s">
        <v>119</v>
      </c>
      <c r="D274" t="str">
        <f>CONCATENATE(FinalAllocations[[#This Row],[Program Area]],"; ",FinalAllocations[[#This Row],[Beneficiary]])</f>
        <v>ASP: Policy, planning, coordination &amp; management of disease control programs-NSD; OVC: Not disaggregated</v>
      </c>
    </row>
    <row r="275" spans="1:4">
      <c r="A275" t="s">
        <v>160</v>
      </c>
      <c r="B275" t="s">
        <v>145</v>
      </c>
      <c r="C275" t="s">
        <v>119</v>
      </c>
      <c r="D275" t="str">
        <f>CONCATENATE(FinalAllocations[[#This Row],[Program Area]],"; ",FinalAllocations[[#This Row],[Beneficiary]])</f>
        <v>ASP: Policy, planning, coordination &amp; management of disease control programs-NSD; OVC: Orphans &amp; vulnerable children</v>
      </c>
    </row>
    <row r="276" spans="1:4">
      <c r="A276" t="s">
        <v>160</v>
      </c>
      <c r="B276" t="s">
        <v>146</v>
      </c>
      <c r="C276" t="s">
        <v>118</v>
      </c>
      <c r="D276" t="str">
        <f>CONCATENATE(FinalAllocations[[#This Row],[Program Area]],"; ",FinalAllocations[[#This Row],[Beneficiary]])</f>
        <v>ASP: Policy, planning, coordination &amp; management of disease control programs-NSD; Pregnant &amp; Breastfeeding Women: Not disaggregated</v>
      </c>
    </row>
    <row r="277" spans="1:4">
      <c r="A277" t="s">
        <v>160</v>
      </c>
      <c r="B277" t="s">
        <v>147</v>
      </c>
      <c r="C277" t="s">
        <v>105</v>
      </c>
      <c r="D277" t="str">
        <f>CONCATENATE(FinalAllocations[[#This Row],[Program Area]],"; ",FinalAllocations[[#This Row],[Beneficiary]])</f>
        <v>ASP: Policy, planning, coordination &amp; management of disease control programs-NSD; Priority Pops: Clients of sex workers</v>
      </c>
    </row>
    <row r="278" spans="1:4">
      <c r="A278" t="s">
        <v>160</v>
      </c>
      <c r="B278" t="s">
        <v>148</v>
      </c>
      <c r="C278" t="s">
        <v>105</v>
      </c>
      <c r="D278" t="str">
        <f>CONCATENATE(FinalAllocations[[#This Row],[Program Area]],"; ",FinalAllocations[[#This Row],[Beneficiary]])</f>
        <v>ASP: Policy, planning, coordination &amp; management of disease control programs-NSD; Priority Pops: Displaced persons</v>
      </c>
    </row>
    <row r="279" spans="1:4">
      <c r="A279" t="s">
        <v>160</v>
      </c>
      <c r="B279" t="s">
        <v>149</v>
      </c>
      <c r="C279" t="s">
        <v>105</v>
      </c>
      <c r="D279" t="str">
        <f>CONCATENATE(FinalAllocations[[#This Row],[Program Area]],"; ",FinalAllocations[[#This Row],[Beneficiary]])</f>
        <v>ASP: Policy, planning, coordination &amp; management of disease control programs-NSD; Priority Pops: Military &amp; other uniformed services</v>
      </c>
    </row>
    <row r="280" spans="1:4">
      <c r="A280" t="s">
        <v>160</v>
      </c>
      <c r="B280" t="s">
        <v>150</v>
      </c>
      <c r="C280" t="s">
        <v>105</v>
      </c>
      <c r="D280" t="str">
        <f>CONCATENATE(FinalAllocations[[#This Row],[Program Area]],"; ",FinalAllocations[[#This Row],[Beneficiary]])</f>
        <v xml:space="preserve">ASP: Policy, planning, coordination &amp; management of disease control programs-NSD; Priority Pops: Mobile Pops </v>
      </c>
    </row>
    <row r="281" spans="1:4">
      <c r="A281" t="s">
        <v>160</v>
      </c>
      <c r="B281" t="s">
        <v>151</v>
      </c>
      <c r="C281" t="s">
        <v>105</v>
      </c>
      <c r="D281" t="str">
        <f>CONCATENATE(FinalAllocations[[#This Row],[Program Area]],"; ",FinalAllocations[[#This Row],[Beneficiary]])</f>
        <v>ASP: Policy, planning, coordination &amp; management of disease control programs-NSD; Priority Pops: Not disaggregated</v>
      </c>
    </row>
    <row r="282" spans="1:4">
      <c r="A282" t="s">
        <v>160</v>
      </c>
      <c r="B282" t="s">
        <v>152</v>
      </c>
      <c r="C282" t="s">
        <v>105</v>
      </c>
      <c r="D282" t="str">
        <f>CONCATENATE(FinalAllocations[[#This Row],[Program Area]],"; ",FinalAllocations[[#This Row],[Beneficiary]])</f>
        <v>ASP: Policy, planning, coordination &amp; management of disease control programs-NSD; Priority Pops: People in prisons</v>
      </c>
    </row>
    <row r="283" spans="1:4">
      <c r="A283" t="s">
        <v>161</v>
      </c>
      <c r="B283" t="s">
        <v>126</v>
      </c>
      <c r="C283" t="s">
        <v>105</v>
      </c>
      <c r="D283" t="str">
        <f>CONCATENATE(FinalAllocations[[#This Row],[Program Area]],"; ",FinalAllocations[[#This Row],[Beneficiary]])</f>
        <v>ASP: Policy, planning, coordination &amp; management-NSD; Females: Adult women</v>
      </c>
    </row>
    <row r="284" spans="1:4">
      <c r="A284" t="s">
        <v>161</v>
      </c>
      <c r="B284" t="s">
        <v>127</v>
      </c>
      <c r="C284" t="s">
        <v>105</v>
      </c>
      <c r="D284" t="str">
        <f>CONCATENATE(FinalAllocations[[#This Row],[Program Area]],"; ",FinalAllocations[[#This Row],[Beneficiary]])</f>
        <v>ASP: Policy, planning, coordination &amp; management-NSD; Females: Girls</v>
      </c>
    </row>
    <row r="285" spans="1:4">
      <c r="A285" t="s">
        <v>161</v>
      </c>
      <c r="B285" t="s">
        <v>128</v>
      </c>
      <c r="C285" t="s">
        <v>105</v>
      </c>
      <c r="D285" t="str">
        <f>CONCATENATE(FinalAllocations[[#This Row],[Program Area]],"; ",FinalAllocations[[#This Row],[Beneficiary]])</f>
        <v>ASP: Policy, planning, coordination &amp; management-NSD; Females: Not disaggregated</v>
      </c>
    </row>
    <row r="286" spans="1:4">
      <c r="A286" t="s">
        <v>161</v>
      </c>
      <c r="B286" t="s">
        <v>129</v>
      </c>
      <c r="C286" t="s">
        <v>105</v>
      </c>
      <c r="D286" t="str">
        <f>CONCATENATE(FinalAllocations[[#This Row],[Program Area]],"; ",FinalAllocations[[#This Row],[Beneficiary]])</f>
        <v>ASP: Policy, planning, coordination &amp; management-NSD; Females: Young women &amp; adolescent females</v>
      </c>
    </row>
    <row r="287" spans="1:4">
      <c r="A287" t="s">
        <v>161</v>
      </c>
      <c r="B287" t="s">
        <v>130</v>
      </c>
      <c r="C287" t="s">
        <v>105</v>
      </c>
      <c r="D287" t="str">
        <f>CONCATENATE(FinalAllocations[[#This Row],[Program Area]],"; ",FinalAllocations[[#This Row],[Beneficiary]])</f>
        <v>ASP: Policy, planning, coordination &amp; management-NSD; Key Pops: Men having sex with men</v>
      </c>
    </row>
    <row r="288" spans="1:4">
      <c r="A288" t="s">
        <v>161</v>
      </c>
      <c r="B288" t="s">
        <v>131</v>
      </c>
      <c r="C288" t="s">
        <v>105</v>
      </c>
      <c r="D288" t="str">
        <f>CONCATENATE(FinalAllocations[[#This Row],[Program Area]],"; ",FinalAllocations[[#This Row],[Beneficiary]])</f>
        <v>ASP: Policy, planning, coordination &amp; management-NSD; Key Pops: Not disaggregated</v>
      </c>
    </row>
    <row r="289" spans="1:4">
      <c r="A289" t="s">
        <v>161</v>
      </c>
      <c r="B289" t="s">
        <v>132</v>
      </c>
      <c r="C289" t="s">
        <v>105</v>
      </c>
      <c r="D289" t="str">
        <f>CONCATENATE(FinalAllocations[[#This Row],[Program Area]],"; ",FinalAllocations[[#This Row],[Beneficiary]])</f>
        <v>ASP: Policy, planning, coordination &amp; management-NSD; Key Pops: People in prisons</v>
      </c>
    </row>
    <row r="290" spans="1:4">
      <c r="A290" t="s">
        <v>161</v>
      </c>
      <c r="B290" t="s">
        <v>133</v>
      </c>
      <c r="C290" t="s">
        <v>122</v>
      </c>
      <c r="D290" t="str">
        <f>CONCATENATE(FinalAllocations[[#This Row],[Program Area]],"; ",FinalAllocations[[#This Row],[Beneficiary]])</f>
        <v>ASP: Policy, planning, coordination &amp; management-NSD; Key Pops: People who inject drugs</v>
      </c>
    </row>
    <row r="291" spans="1:4">
      <c r="A291" t="s">
        <v>161</v>
      </c>
      <c r="B291" t="s">
        <v>134</v>
      </c>
      <c r="C291" t="s">
        <v>105</v>
      </c>
      <c r="D291" t="str">
        <f>CONCATENATE(FinalAllocations[[#This Row],[Program Area]],"; ",FinalAllocations[[#This Row],[Beneficiary]])</f>
        <v>ASP: Policy, planning, coordination &amp; management-NSD; Key Pops: Sex workers</v>
      </c>
    </row>
    <row r="292" spans="1:4">
      <c r="A292" t="s">
        <v>161</v>
      </c>
      <c r="B292" t="s">
        <v>135</v>
      </c>
      <c r="C292" t="s">
        <v>105</v>
      </c>
      <c r="D292" t="str">
        <f>CONCATENATE(FinalAllocations[[#This Row],[Program Area]],"; ",FinalAllocations[[#This Row],[Beneficiary]])</f>
        <v>ASP: Policy, planning, coordination &amp; management-NSD; Key Pops: Transgender</v>
      </c>
    </row>
    <row r="293" spans="1:4">
      <c r="A293" t="s">
        <v>161</v>
      </c>
      <c r="B293" t="s">
        <v>136</v>
      </c>
      <c r="C293" t="s">
        <v>105</v>
      </c>
      <c r="D293" t="str">
        <f>CONCATENATE(FinalAllocations[[#This Row],[Program Area]],"; ",FinalAllocations[[#This Row],[Beneficiary]])</f>
        <v>ASP: Policy, planning, coordination &amp; management-NSD; Males: Adult men</v>
      </c>
    </row>
    <row r="294" spans="1:4">
      <c r="A294" t="s">
        <v>161</v>
      </c>
      <c r="B294" t="s">
        <v>137</v>
      </c>
      <c r="C294" t="s">
        <v>105</v>
      </c>
      <c r="D294" t="str">
        <f>CONCATENATE(FinalAllocations[[#This Row],[Program Area]],"; ",FinalAllocations[[#This Row],[Beneficiary]])</f>
        <v>ASP: Policy, planning, coordination &amp; management-NSD; Males: Boys</v>
      </c>
    </row>
    <row r="295" spans="1:4">
      <c r="A295" t="s">
        <v>161</v>
      </c>
      <c r="B295" t="s">
        <v>138</v>
      </c>
      <c r="C295" t="s">
        <v>105</v>
      </c>
      <c r="D295" t="str">
        <f>CONCATENATE(FinalAllocations[[#This Row],[Program Area]],"; ",FinalAllocations[[#This Row],[Beneficiary]])</f>
        <v>ASP: Policy, planning, coordination &amp; management-NSD; Males: Not disaggregated</v>
      </c>
    </row>
    <row r="296" spans="1:4">
      <c r="A296" t="s">
        <v>161</v>
      </c>
      <c r="B296" t="s">
        <v>139</v>
      </c>
      <c r="C296" t="s">
        <v>105</v>
      </c>
      <c r="D296" t="str">
        <f>CONCATENATE(FinalAllocations[[#This Row],[Program Area]],"; ",FinalAllocations[[#This Row],[Beneficiary]])</f>
        <v>ASP: Policy, planning, coordination &amp; management-NSD; Males: Young men &amp; adolescent males</v>
      </c>
    </row>
    <row r="297" spans="1:4">
      <c r="A297" t="s">
        <v>161</v>
      </c>
      <c r="B297" t="s">
        <v>140</v>
      </c>
      <c r="C297" t="s">
        <v>105</v>
      </c>
      <c r="D297" t="str">
        <f>CONCATENATE(FinalAllocations[[#This Row],[Program Area]],"; ",FinalAllocations[[#This Row],[Beneficiary]])</f>
        <v>ASP: Policy, planning, coordination &amp; management-NSD; Non-Targeted Pop: Adults</v>
      </c>
    </row>
    <row r="298" spans="1:4">
      <c r="A298" t="s">
        <v>161</v>
      </c>
      <c r="B298" t="s">
        <v>141</v>
      </c>
      <c r="C298" t="s">
        <v>105</v>
      </c>
      <c r="D298" t="str">
        <f>CONCATENATE(FinalAllocations[[#This Row],[Program Area]],"; ",FinalAllocations[[#This Row],[Beneficiary]])</f>
        <v>ASP: Policy, planning, coordination &amp; management-NSD; Non-Targeted Pop: Children</v>
      </c>
    </row>
    <row r="299" spans="1:4">
      <c r="A299" t="s">
        <v>161</v>
      </c>
      <c r="B299" t="s">
        <v>23</v>
      </c>
      <c r="C299" t="s">
        <v>105</v>
      </c>
      <c r="D299" t="str">
        <f>CONCATENATE(FinalAllocations[[#This Row],[Program Area]],"; ",FinalAllocations[[#This Row],[Beneficiary]])</f>
        <v>ASP: Policy, planning, coordination &amp; management-NSD; Non-Targeted Pop: Not disaggregated</v>
      </c>
    </row>
    <row r="300" spans="1:4">
      <c r="A300" t="s">
        <v>161</v>
      </c>
      <c r="B300" t="s">
        <v>142</v>
      </c>
      <c r="C300" t="s">
        <v>105</v>
      </c>
      <c r="D300" t="str">
        <f>CONCATENATE(FinalAllocations[[#This Row],[Program Area]],"; ",FinalAllocations[[#This Row],[Beneficiary]])</f>
        <v>ASP: Policy, planning, coordination &amp; management-NSD; Non-Targeted Pop: Young people &amp; adolescents</v>
      </c>
    </row>
    <row r="301" spans="1:4">
      <c r="A301" t="s">
        <v>161</v>
      </c>
      <c r="B301" t="s">
        <v>143</v>
      </c>
      <c r="C301" t="s">
        <v>119</v>
      </c>
      <c r="D301" t="str">
        <f>CONCATENATE(FinalAllocations[[#This Row],[Program Area]],"; ",FinalAllocations[[#This Row],[Beneficiary]])</f>
        <v>ASP: Policy, planning, coordination &amp; management-NSD; OVC: Care givers</v>
      </c>
    </row>
    <row r="302" spans="1:4">
      <c r="A302" t="s">
        <v>161</v>
      </c>
      <c r="B302" t="s">
        <v>144</v>
      </c>
      <c r="C302" t="s">
        <v>119</v>
      </c>
      <c r="D302" t="str">
        <f>CONCATENATE(FinalAllocations[[#This Row],[Program Area]],"; ",FinalAllocations[[#This Row],[Beneficiary]])</f>
        <v>ASP: Policy, planning, coordination &amp; management-NSD; OVC: Not disaggregated</v>
      </c>
    </row>
    <row r="303" spans="1:4">
      <c r="A303" t="s">
        <v>161</v>
      </c>
      <c r="B303" t="s">
        <v>145</v>
      </c>
      <c r="C303" t="s">
        <v>119</v>
      </c>
      <c r="D303" t="str">
        <f>CONCATENATE(FinalAllocations[[#This Row],[Program Area]],"; ",FinalAllocations[[#This Row],[Beneficiary]])</f>
        <v>ASP: Policy, planning, coordination &amp; management-NSD; OVC: Orphans &amp; vulnerable children</v>
      </c>
    </row>
    <row r="304" spans="1:4">
      <c r="A304" t="s">
        <v>161</v>
      </c>
      <c r="B304" t="s">
        <v>146</v>
      </c>
      <c r="C304" t="s">
        <v>118</v>
      </c>
      <c r="D304" t="str">
        <f>CONCATENATE(FinalAllocations[[#This Row],[Program Area]],"; ",FinalAllocations[[#This Row],[Beneficiary]])</f>
        <v>ASP: Policy, planning, coordination &amp; management-NSD; Pregnant &amp; Breastfeeding Women: Not disaggregated</v>
      </c>
    </row>
    <row r="305" spans="1:4">
      <c r="A305" t="s">
        <v>161</v>
      </c>
      <c r="B305" t="s">
        <v>147</v>
      </c>
      <c r="C305" t="s">
        <v>105</v>
      </c>
      <c r="D305" t="str">
        <f>CONCATENATE(FinalAllocations[[#This Row],[Program Area]],"; ",FinalAllocations[[#This Row],[Beneficiary]])</f>
        <v>ASP: Policy, planning, coordination &amp; management-NSD; Priority Pops: Clients of sex workers</v>
      </c>
    </row>
    <row r="306" spans="1:4">
      <c r="A306" t="s">
        <v>161</v>
      </c>
      <c r="B306" t="s">
        <v>148</v>
      </c>
      <c r="C306" t="s">
        <v>105</v>
      </c>
      <c r="D306" t="str">
        <f>CONCATENATE(FinalAllocations[[#This Row],[Program Area]],"; ",FinalAllocations[[#This Row],[Beneficiary]])</f>
        <v>ASP: Policy, planning, coordination &amp; management-NSD; Priority Pops: Displaced persons</v>
      </c>
    </row>
    <row r="307" spans="1:4">
      <c r="A307" t="s">
        <v>161</v>
      </c>
      <c r="B307" t="s">
        <v>149</v>
      </c>
      <c r="C307" t="s">
        <v>105</v>
      </c>
      <c r="D307" t="str">
        <f>CONCATENATE(FinalAllocations[[#This Row],[Program Area]],"; ",FinalAllocations[[#This Row],[Beneficiary]])</f>
        <v>ASP: Policy, planning, coordination &amp; management-NSD; Priority Pops: Military &amp; other uniformed services</v>
      </c>
    </row>
    <row r="308" spans="1:4">
      <c r="A308" t="s">
        <v>161</v>
      </c>
      <c r="B308" t="s">
        <v>150</v>
      </c>
      <c r="C308" t="s">
        <v>105</v>
      </c>
      <c r="D308" t="str">
        <f>CONCATENATE(FinalAllocations[[#This Row],[Program Area]],"; ",FinalAllocations[[#This Row],[Beneficiary]])</f>
        <v xml:space="preserve">ASP: Policy, planning, coordination &amp; management-NSD; Priority Pops: Mobile Pops </v>
      </c>
    </row>
    <row r="309" spans="1:4">
      <c r="A309" t="s">
        <v>161</v>
      </c>
      <c r="B309" t="s">
        <v>151</v>
      </c>
      <c r="C309" t="s">
        <v>105</v>
      </c>
      <c r="D309" t="str">
        <f>CONCATENATE(FinalAllocations[[#This Row],[Program Area]],"; ",FinalAllocations[[#This Row],[Beneficiary]])</f>
        <v>ASP: Policy, planning, coordination &amp; management-NSD; Priority Pops: Not disaggregated</v>
      </c>
    </row>
    <row r="310" spans="1:4">
      <c r="A310" t="s">
        <v>161</v>
      </c>
      <c r="B310" t="s">
        <v>152</v>
      </c>
      <c r="C310" t="s">
        <v>105</v>
      </c>
      <c r="D310" t="str">
        <f>CONCATENATE(FinalAllocations[[#This Row],[Program Area]],"; ",FinalAllocations[[#This Row],[Beneficiary]])</f>
        <v>ASP: Policy, planning, coordination &amp; management-NSD; Priority Pops: People in prisons</v>
      </c>
    </row>
    <row r="311" spans="1:4">
      <c r="A311" t="s">
        <v>162</v>
      </c>
      <c r="B311" t="s">
        <v>126</v>
      </c>
      <c r="C311" t="s">
        <v>105</v>
      </c>
      <c r="D311" t="str">
        <f>CONCATENATE(FinalAllocations[[#This Row],[Program Area]],"; ",FinalAllocations[[#This Row],[Beneficiary]])</f>
        <v>ASP: Procurement &amp; supply chain management-NSD; Females: Adult women</v>
      </c>
    </row>
    <row r="312" spans="1:4">
      <c r="A312" t="s">
        <v>162</v>
      </c>
      <c r="B312" t="s">
        <v>127</v>
      </c>
      <c r="C312" t="s">
        <v>105</v>
      </c>
      <c r="D312" t="str">
        <f>CONCATENATE(FinalAllocations[[#This Row],[Program Area]],"; ",FinalAllocations[[#This Row],[Beneficiary]])</f>
        <v>ASP: Procurement &amp; supply chain management-NSD; Females: Girls</v>
      </c>
    </row>
    <row r="313" spans="1:4">
      <c r="A313" t="s">
        <v>162</v>
      </c>
      <c r="B313" t="s">
        <v>128</v>
      </c>
      <c r="C313" t="s">
        <v>105</v>
      </c>
      <c r="D313" t="str">
        <f>CONCATENATE(FinalAllocations[[#This Row],[Program Area]],"; ",FinalAllocations[[#This Row],[Beneficiary]])</f>
        <v>ASP: Procurement &amp; supply chain management-NSD; Females: Not disaggregated</v>
      </c>
    </row>
    <row r="314" spans="1:4">
      <c r="A314" t="s">
        <v>162</v>
      </c>
      <c r="B314" t="s">
        <v>129</v>
      </c>
      <c r="C314" t="s">
        <v>105</v>
      </c>
      <c r="D314" t="str">
        <f>CONCATENATE(FinalAllocations[[#This Row],[Program Area]],"; ",FinalAllocations[[#This Row],[Beneficiary]])</f>
        <v>ASP: Procurement &amp; supply chain management-NSD; Females: Young women &amp; adolescent females</v>
      </c>
    </row>
    <row r="315" spans="1:4">
      <c r="A315" t="s">
        <v>162</v>
      </c>
      <c r="B315" t="s">
        <v>130</v>
      </c>
      <c r="C315" t="s">
        <v>105</v>
      </c>
      <c r="D315" t="str">
        <f>CONCATENATE(FinalAllocations[[#This Row],[Program Area]],"; ",FinalAllocations[[#This Row],[Beneficiary]])</f>
        <v>ASP: Procurement &amp; supply chain management-NSD; Key Pops: Men having sex with men</v>
      </c>
    </row>
    <row r="316" spans="1:4">
      <c r="A316" t="s">
        <v>162</v>
      </c>
      <c r="B316" t="s">
        <v>131</v>
      </c>
      <c r="C316" t="s">
        <v>105</v>
      </c>
      <c r="D316" t="str">
        <f>CONCATENATE(FinalAllocations[[#This Row],[Program Area]],"; ",FinalAllocations[[#This Row],[Beneficiary]])</f>
        <v>ASP: Procurement &amp; supply chain management-NSD; Key Pops: Not disaggregated</v>
      </c>
    </row>
    <row r="317" spans="1:4">
      <c r="A317" t="s">
        <v>162</v>
      </c>
      <c r="B317" t="s">
        <v>132</v>
      </c>
      <c r="C317" t="s">
        <v>105</v>
      </c>
      <c r="D317" t="str">
        <f>CONCATENATE(FinalAllocations[[#This Row],[Program Area]],"; ",FinalAllocations[[#This Row],[Beneficiary]])</f>
        <v>ASP: Procurement &amp; supply chain management-NSD; Key Pops: People in prisons</v>
      </c>
    </row>
    <row r="318" spans="1:4">
      <c r="A318" t="s">
        <v>162</v>
      </c>
      <c r="B318" t="s">
        <v>133</v>
      </c>
      <c r="C318" t="s">
        <v>105</v>
      </c>
      <c r="D318" t="str">
        <f>CONCATENATE(FinalAllocations[[#This Row],[Program Area]],"; ",FinalAllocations[[#This Row],[Beneficiary]])</f>
        <v>ASP: Procurement &amp; supply chain management-NSD; Key Pops: People who inject drugs</v>
      </c>
    </row>
    <row r="319" spans="1:4">
      <c r="A319" t="s">
        <v>162</v>
      </c>
      <c r="B319" t="s">
        <v>134</v>
      </c>
      <c r="C319" t="s">
        <v>105</v>
      </c>
      <c r="D319" t="str">
        <f>CONCATENATE(FinalAllocations[[#This Row],[Program Area]],"; ",FinalAllocations[[#This Row],[Beneficiary]])</f>
        <v>ASP: Procurement &amp; supply chain management-NSD; Key Pops: Sex workers</v>
      </c>
    </row>
    <row r="320" spans="1:4">
      <c r="A320" t="s">
        <v>162</v>
      </c>
      <c r="B320" t="s">
        <v>135</v>
      </c>
      <c r="C320" t="s">
        <v>105</v>
      </c>
      <c r="D320" t="str">
        <f>CONCATENATE(FinalAllocations[[#This Row],[Program Area]],"; ",FinalAllocations[[#This Row],[Beneficiary]])</f>
        <v>ASP: Procurement &amp; supply chain management-NSD; Key Pops: Transgender</v>
      </c>
    </row>
    <row r="321" spans="1:4">
      <c r="A321" t="s">
        <v>162</v>
      </c>
      <c r="B321" t="s">
        <v>136</v>
      </c>
      <c r="C321" t="s">
        <v>105</v>
      </c>
      <c r="D321" t="str">
        <f>CONCATENATE(FinalAllocations[[#This Row],[Program Area]],"; ",FinalAllocations[[#This Row],[Beneficiary]])</f>
        <v>ASP: Procurement &amp; supply chain management-NSD; Males: Adult men</v>
      </c>
    </row>
    <row r="322" spans="1:4">
      <c r="A322" t="s">
        <v>162</v>
      </c>
      <c r="B322" t="s">
        <v>137</v>
      </c>
      <c r="C322" t="s">
        <v>105</v>
      </c>
      <c r="D322" t="str">
        <f>CONCATENATE(FinalAllocations[[#This Row],[Program Area]],"; ",FinalAllocations[[#This Row],[Beneficiary]])</f>
        <v>ASP: Procurement &amp; supply chain management-NSD; Males: Boys</v>
      </c>
    </row>
    <row r="323" spans="1:4">
      <c r="A323" t="s">
        <v>162</v>
      </c>
      <c r="B323" t="s">
        <v>138</v>
      </c>
      <c r="C323" t="s">
        <v>105</v>
      </c>
      <c r="D323" t="str">
        <f>CONCATENATE(FinalAllocations[[#This Row],[Program Area]],"; ",FinalAllocations[[#This Row],[Beneficiary]])</f>
        <v>ASP: Procurement &amp; supply chain management-NSD; Males: Not disaggregated</v>
      </c>
    </row>
    <row r="324" spans="1:4">
      <c r="A324" t="s">
        <v>162</v>
      </c>
      <c r="B324" t="s">
        <v>139</v>
      </c>
      <c r="C324" t="s">
        <v>105</v>
      </c>
      <c r="D324" t="str">
        <f>CONCATENATE(FinalAllocations[[#This Row],[Program Area]],"; ",FinalAllocations[[#This Row],[Beneficiary]])</f>
        <v>ASP: Procurement &amp; supply chain management-NSD; Males: Young men &amp; adolescent males</v>
      </c>
    </row>
    <row r="325" spans="1:4">
      <c r="A325" t="s">
        <v>162</v>
      </c>
      <c r="B325" t="s">
        <v>140</v>
      </c>
      <c r="C325" t="s">
        <v>105</v>
      </c>
      <c r="D325" t="str">
        <f>CONCATENATE(FinalAllocations[[#This Row],[Program Area]],"; ",FinalAllocations[[#This Row],[Beneficiary]])</f>
        <v>ASP: Procurement &amp; supply chain management-NSD; Non-Targeted Pop: Adults</v>
      </c>
    </row>
    <row r="326" spans="1:4">
      <c r="A326" t="s">
        <v>162</v>
      </c>
      <c r="B326" t="s">
        <v>141</v>
      </c>
      <c r="C326" t="s">
        <v>105</v>
      </c>
      <c r="D326" t="str">
        <f>CONCATENATE(FinalAllocations[[#This Row],[Program Area]],"; ",FinalAllocations[[#This Row],[Beneficiary]])</f>
        <v>ASP: Procurement &amp; supply chain management-NSD; Non-Targeted Pop: Children</v>
      </c>
    </row>
    <row r="327" spans="1:4">
      <c r="A327" t="s">
        <v>162</v>
      </c>
      <c r="B327" t="s">
        <v>23</v>
      </c>
      <c r="C327" t="s">
        <v>105</v>
      </c>
      <c r="D327" t="str">
        <f>CONCATENATE(FinalAllocations[[#This Row],[Program Area]],"; ",FinalAllocations[[#This Row],[Beneficiary]])</f>
        <v>ASP: Procurement &amp; supply chain management-NSD; Non-Targeted Pop: Not disaggregated</v>
      </c>
    </row>
    <row r="328" spans="1:4">
      <c r="A328" t="s">
        <v>162</v>
      </c>
      <c r="B328" t="s">
        <v>142</v>
      </c>
      <c r="C328" t="s">
        <v>105</v>
      </c>
      <c r="D328" t="str">
        <f>CONCATENATE(FinalAllocations[[#This Row],[Program Area]],"; ",FinalAllocations[[#This Row],[Beneficiary]])</f>
        <v>ASP: Procurement &amp; supply chain management-NSD; Non-Targeted Pop: Young people &amp; adolescents</v>
      </c>
    </row>
    <row r="329" spans="1:4">
      <c r="A329" t="s">
        <v>162</v>
      </c>
      <c r="B329" t="s">
        <v>143</v>
      </c>
      <c r="C329" t="s">
        <v>105</v>
      </c>
      <c r="D329" t="str">
        <f>CONCATENATE(FinalAllocations[[#This Row],[Program Area]],"; ",FinalAllocations[[#This Row],[Beneficiary]])</f>
        <v>ASP: Procurement &amp; supply chain management-NSD; OVC: Care givers</v>
      </c>
    </row>
    <row r="330" spans="1:4">
      <c r="A330" t="s">
        <v>162</v>
      </c>
      <c r="B330" t="s">
        <v>144</v>
      </c>
      <c r="C330" t="s">
        <v>105</v>
      </c>
      <c r="D330" t="str">
        <f>CONCATENATE(FinalAllocations[[#This Row],[Program Area]],"; ",FinalAllocations[[#This Row],[Beneficiary]])</f>
        <v>ASP: Procurement &amp; supply chain management-NSD; OVC: Not disaggregated</v>
      </c>
    </row>
    <row r="331" spans="1:4">
      <c r="A331" t="s">
        <v>162</v>
      </c>
      <c r="B331" t="s">
        <v>145</v>
      </c>
      <c r="C331" t="s">
        <v>105</v>
      </c>
      <c r="D331" t="str">
        <f>CONCATENATE(FinalAllocations[[#This Row],[Program Area]],"; ",FinalAllocations[[#This Row],[Beneficiary]])</f>
        <v>ASP: Procurement &amp; supply chain management-NSD; OVC: Orphans &amp; vulnerable children</v>
      </c>
    </row>
    <row r="332" spans="1:4">
      <c r="A332" t="s">
        <v>162</v>
      </c>
      <c r="B332" t="s">
        <v>146</v>
      </c>
      <c r="C332" t="s">
        <v>105</v>
      </c>
      <c r="D332" t="str">
        <f>CONCATENATE(FinalAllocations[[#This Row],[Program Area]],"; ",FinalAllocations[[#This Row],[Beneficiary]])</f>
        <v>ASP: Procurement &amp; supply chain management-NSD; Pregnant &amp; Breastfeeding Women: Not disaggregated</v>
      </c>
    </row>
    <row r="333" spans="1:4">
      <c r="A333" t="s">
        <v>162</v>
      </c>
      <c r="B333" t="s">
        <v>147</v>
      </c>
      <c r="C333" t="s">
        <v>105</v>
      </c>
      <c r="D333" t="str">
        <f>CONCATENATE(FinalAllocations[[#This Row],[Program Area]],"; ",FinalAllocations[[#This Row],[Beneficiary]])</f>
        <v>ASP: Procurement &amp; supply chain management-NSD; Priority Pops: Clients of sex workers</v>
      </c>
    </row>
    <row r="334" spans="1:4">
      <c r="A334" t="s">
        <v>162</v>
      </c>
      <c r="B334" t="s">
        <v>148</v>
      </c>
      <c r="C334" t="s">
        <v>105</v>
      </c>
      <c r="D334" t="str">
        <f>CONCATENATE(FinalAllocations[[#This Row],[Program Area]],"; ",FinalAllocations[[#This Row],[Beneficiary]])</f>
        <v>ASP: Procurement &amp; supply chain management-NSD; Priority Pops: Displaced persons</v>
      </c>
    </row>
    <row r="335" spans="1:4">
      <c r="A335" t="s">
        <v>162</v>
      </c>
      <c r="B335" t="s">
        <v>149</v>
      </c>
      <c r="C335" t="s">
        <v>105</v>
      </c>
      <c r="D335" t="str">
        <f>CONCATENATE(FinalAllocations[[#This Row],[Program Area]],"; ",FinalAllocations[[#This Row],[Beneficiary]])</f>
        <v>ASP: Procurement &amp; supply chain management-NSD; Priority Pops: Military &amp; other uniformed services</v>
      </c>
    </row>
    <row r="336" spans="1:4">
      <c r="A336" t="s">
        <v>162</v>
      </c>
      <c r="B336" t="s">
        <v>150</v>
      </c>
      <c r="C336" t="s">
        <v>105</v>
      </c>
      <c r="D336" t="str">
        <f>CONCATENATE(FinalAllocations[[#This Row],[Program Area]],"; ",FinalAllocations[[#This Row],[Beneficiary]])</f>
        <v xml:space="preserve">ASP: Procurement &amp; supply chain management-NSD; Priority Pops: Mobile Pops </v>
      </c>
    </row>
    <row r="337" spans="1:4">
      <c r="A337" t="s">
        <v>162</v>
      </c>
      <c r="B337" t="s">
        <v>151</v>
      </c>
      <c r="C337" t="s">
        <v>105</v>
      </c>
      <c r="D337" t="str">
        <f>CONCATENATE(FinalAllocations[[#This Row],[Program Area]],"; ",FinalAllocations[[#This Row],[Beneficiary]])</f>
        <v>ASP: Procurement &amp; supply chain management-NSD; Priority Pops: Not disaggregated</v>
      </c>
    </row>
    <row r="338" spans="1:4">
      <c r="A338" t="s">
        <v>162</v>
      </c>
      <c r="B338" t="s">
        <v>152</v>
      </c>
      <c r="C338" t="s">
        <v>105</v>
      </c>
      <c r="D338" t="str">
        <f>CONCATENATE(FinalAllocations[[#This Row],[Program Area]],"; ",FinalAllocations[[#This Row],[Beneficiary]])</f>
        <v>ASP: Procurement &amp; supply chain management-NSD; Priority Pops: People in prisons</v>
      </c>
    </row>
    <row r="339" spans="1:4">
      <c r="A339" t="s">
        <v>163</v>
      </c>
      <c r="B339" t="s">
        <v>126</v>
      </c>
      <c r="C339" t="s">
        <v>105</v>
      </c>
      <c r="D339" t="str">
        <f>CONCATENATE(FinalAllocations[[#This Row],[Program Area]],"; ",FinalAllocations[[#This Row],[Beneficiary]])</f>
        <v>ASP: Public financial management strengthening-NSD; Females: Adult women</v>
      </c>
    </row>
    <row r="340" spans="1:4">
      <c r="A340" t="s">
        <v>163</v>
      </c>
      <c r="B340" t="s">
        <v>127</v>
      </c>
      <c r="C340" t="s">
        <v>105</v>
      </c>
      <c r="D340" t="str">
        <f>CONCATENATE(FinalAllocations[[#This Row],[Program Area]],"; ",FinalAllocations[[#This Row],[Beneficiary]])</f>
        <v>ASP: Public financial management strengthening-NSD; Females: Girls</v>
      </c>
    </row>
    <row r="341" spans="1:4">
      <c r="A341" t="s">
        <v>163</v>
      </c>
      <c r="B341" t="s">
        <v>128</v>
      </c>
      <c r="C341" t="s">
        <v>105</v>
      </c>
      <c r="D341" t="str">
        <f>CONCATENATE(FinalAllocations[[#This Row],[Program Area]],"; ",FinalAllocations[[#This Row],[Beneficiary]])</f>
        <v>ASP: Public financial management strengthening-NSD; Females: Not disaggregated</v>
      </c>
    </row>
    <row r="342" spans="1:4">
      <c r="A342" t="s">
        <v>163</v>
      </c>
      <c r="B342" t="s">
        <v>129</v>
      </c>
      <c r="C342" t="s">
        <v>105</v>
      </c>
      <c r="D342" t="str">
        <f>CONCATENATE(FinalAllocations[[#This Row],[Program Area]],"; ",FinalAllocations[[#This Row],[Beneficiary]])</f>
        <v>ASP: Public financial management strengthening-NSD; Females: Young women &amp; adolescent females</v>
      </c>
    </row>
    <row r="343" spans="1:4">
      <c r="A343" t="s">
        <v>163</v>
      </c>
      <c r="B343" t="s">
        <v>130</v>
      </c>
      <c r="C343" t="s">
        <v>105</v>
      </c>
      <c r="D343" t="str">
        <f>CONCATENATE(FinalAllocations[[#This Row],[Program Area]],"; ",FinalAllocations[[#This Row],[Beneficiary]])</f>
        <v>ASP: Public financial management strengthening-NSD; Key Pops: Men having sex with men</v>
      </c>
    </row>
    <row r="344" spans="1:4">
      <c r="A344" t="s">
        <v>163</v>
      </c>
      <c r="B344" t="s">
        <v>131</v>
      </c>
      <c r="C344" t="s">
        <v>105</v>
      </c>
      <c r="D344" t="str">
        <f>CONCATENATE(FinalAllocations[[#This Row],[Program Area]],"; ",FinalAllocations[[#This Row],[Beneficiary]])</f>
        <v>ASP: Public financial management strengthening-NSD; Key Pops: Not disaggregated</v>
      </c>
    </row>
    <row r="345" spans="1:4">
      <c r="A345" t="s">
        <v>163</v>
      </c>
      <c r="B345" t="s">
        <v>132</v>
      </c>
      <c r="C345" t="s">
        <v>105</v>
      </c>
      <c r="D345" t="str">
        <f>CONCATENATE(FinalAllocations[[#This Row],[Program Area]],"; ",FinalAllocations[[#This Row],[Beneficiary]])</f>
        <v>ASP: Public financial management strengthening-NSD; Key Pops: People in prisons</v>
      </c>
    </row>
    <row r="346" spans="1:4">
      <c r="A346" t="s">
        <v>163</v>
      </c>
      <c r="B346" t="s">
        <v>133</v>
      </c>
      <c r="C346" t="s">
        <v>122</v>
      </c>
      <c r="D346" t="str">
        <f>CONCATENATE(FinalAllocations[[#This Row],[Program Area]],"; ",FinalAllocations[[#This Row],[Beneficiary]])</f>
        <v>ASP: Public financial management strengthening-NSD; Key Pops: People who inject drugs</v>
      </c>
    </row>
    <row r="347" spans="1:4">
      <c r="A347" t="s">
        <v>163</v>
      </c>
      <c r="B347" t="s">
        <v>134</v>
      </c>
      <c r="C347" t="s">
        <v>105</v>
      </c>
      <c r="D347" t="str">
        <f>CONCATENATE(FinalAllocations[[#This Row],[Program Area]],"; ",FinalAllocations[[#This Row],[Beneficiary]])</f>
        <v>ASP: Public financial management strengthening-NSD; Key Pops: Sex workers</v>
      </c>
    </row>
    <row r="348" spans="1:4">
      <c r="A348" t="s">
        <v>163</v>
      </c>
      <c r="B348" t="s">
        <v>135</v>
      </c>
      <c r="C348" t="s">
        <v>105</v>
      </c>
      <c r="D348" t="str">
        <f>CONCATENATE(FinalAllocations[[#This Row],[Program Area]],"; ",FinalAllocations[[#This Row],[Beneficiary]])</f>
        <v>ASP: Public financial management strengthening-NSD; Key Pops: Transgender</v>
      </c>
    </row>
    <row r="349" spans="1:4">
      <c r="A349" t="s">
        <v>163</v>
      </c>
      <c r="B349" t="s">
        <v>136</v>
      </c>
      <c r="C349" t="s">
        <v>105</v>
      </c>
      <c r="D349" t="str">
        <f>CONCATENATE(FinalAllocations[[#This Row],[Program Area]],"; ",FinalAllocations[[#This Row],[Beneficiary]])</f>
        <v>ASP: Public financial management strengthening-NSD; Males: Adult men</v>
      </c>
    </row>
    <row r="350" spans="1:4">
      <c r="A350" t="s">
        <v>163</v>
      </c>
      <c r="B350" t="s">
        <v>137</v>
      </c>
      <c r="C350" t="s">
        <v>105</v>
      </c>
      <c r="D350" t="str">
        <f>CONCATENATE(FinalAllocations[[#This Row],[Program Area]],"; ",FinalAllocations[[#This Row],[Beneficiary]])</f>
        <v>ASP: Public financial management strengthening-NSD; Males: Boys</v>
      </c>
    </row>
    <row r="351" spans="1:4">
      <c r="A351" t="s">
        <v>163</v>
      </c>
      <c r="B351" t="s">
        <v>138</v>
      </c>
      <c r="C351" t="s">
        <v>105</v>
      </c>
      <c r="D351" t="str">
        <f>CONCATENATE(FinalAllocations[[#This Row],[Program Area]],"; ",FinalAllocations[[#This Row],[Beneficiary]])</f>
        <v>ASP: Public financial management strengthening-NSD; Males: Not disaggregated</v>
      </c>
    </row>
    <row r="352" spans="1:4">
      <c r="A352" t="s">
        <v>163</v>
      </c>
      <c r="B352" t="s">
        <v>139</v>
      </c>
      <c r="C352" t="s">
        <v>105</v>
      </c>
      <c r="D352" t="str">
        <f>CONCATENATE(FinalAllocations[[#This Row],[Program Area]],"; ",FinalAllocations[[#This Row],[Beneficiary]])</f>
        <v>ASP: Public financial management strengthening-NSD; Males: Young men &amp; adolescent males</v>
      </c>
    </row>
    <row r="353" spans="1:4">
      <c r="A353" t="s">
        <v>163</v>
      </c>
      <c r="B353" t="s">
        <v>140</v>
      </c>
      <c r="C353" t="s">
        <v>105</v>
      </c>
      <c r="D353" t="str">
        <f>CONCATENATE(FinalAllocations[[#This Row],[Program Area]],"; ",FinalAllocations[[#This Row],[Beneficiary]])</f>
        <v>ASP: Public financial management strengthening-NSD; Non-Targeted Pop: Adults</v>
      </c>
    </row>
    <row r="354" spans="1:4">
      <c r="A354" t="s">
        <v>163</v>
      </c>
      <c r="B354" t="s">
        <v>141</v>
      </c>
      <c r="C354" t="s">
        <v>105</v>
      </c>
      <c r="D354" t="str">
        <f>CONCATENATE(FinalAllocations[[#This Row],[Program Area]],"; ",FinalAllocations[[#This Row],[Beneficiary]])</f>
        <v>ASP: Public financial management strengthening-NSD; Non-Targeted Pop: Children</v>
      </c>
    </row>
    <row r="355" spans="1:4">
      <c r="A355" t="s">
        <v>163</v>
      </c>
      <c r="B355" t="s">
        <v>23</v>
      </c>
      <c r="C355" t="s">
        <v>105</v>
      </c>
      <c r="D355" t="str">
        <f>CONCATENATE(FinalAllocations[[#This Row],[Program Area]],"; ",FinalAllocations[[#This Row],[Beneficiary]])</f>
        <v>ASP: Public financial management strengthening-NSD; Non-Targeted Pop: Not disaggregated</v>
      </c>
    </row>
    <row r="356" spans="1:4">
      <c r="A356" t="s">
        <v>163</v>
      </c>
      <c r="B356" t="s">
        <v>142</v>
      </c>
      <c r="C356" t="s">
        <v>105</v>
      </c>
      <c r="D356" t="str">
        <f>CONCATENATE(FinalAllocations[[#This Row],[Program Area]],"; ",FinalAllocations[[#This Row],[Beneficiary]])</f>
        <v>ASP: Public financial management strengthening-NSD; Non-Targeted Pop: Young people &amp; adolescents</v>
      </c>
    </row>
    <row r="357" spans="1:4">
      <c r="A357" t="s">
        <v>163</v>
      </c>
      <c r="B357" t="s">
        <v>143</v>
      </c>
      <c r="C357" t="s">
        <v>105</v>
      </c>
      <c r="D357" t="str">
        <f>CONCATENATE(FinalAllocations[[#This Row],[Program Area]],"; ",FinalAllocations[[#This Row],[Beneficiary]])</f>
        <v>ASP: Public financial management strengthening-NSD; OVC: Care givers</v>
      </c>
    </row>
    <row r="358" spans="1:4">
      <c r="A358" t="s">
        <v>163</v>
      </c>
      <c r="B358" t="s">
        <v>144</v>
      </c>
      <c r="C358" t="s">
        <v>105</v>
      </c>
      <c r="D358" t="str">
        <f>CONCATENATE(FinalAllocations[[#This Row],[Program Area]],"; ",FinalAllocations[[#This Row],[Beneficiary]])</f>
        <v>ASP: Public financial management strengthening-NSD; OVC: Not disaggregated</v>
      </c>
    </row>
    <row r="359" spans="1:4">
      <c r="A359" t="s">
        <v>163</v>
      </c>
      <c r="B359" t="s">
        <v>145</v>
      </c>
      <c r="C359" t="s">
        <v>105</v>
      </c>
      <c r="D359" t="str">
        <f>CONCATENATE(FinalAllocations[[#This Row],[Program Area]],"; ",FinalAllocations[[#This Row],[Beneficiary]])</f>
        <v>ASP: Public financial management strengthening-NSD; OVC: Orphans &amp; vulnerable children</v>
      </c>
    </row>
    <row r="360" spans="1:4">
      <c r="A360" t="s">
        <v>163</v>
      </c>
      <c r="B360" t="s">
        <v>146</v>
      </c>
      <c r="C360" t="s">
        <v>118</v>
      </c>
      <c r="D360" t="str">
        <f>CONCATENATE(FinalAllocations[[#This Row],[Program Area]],"; ",FinalAllocations[[#This Row],[Beneficiary]])</f>
        <v>ASP: Public financial management strengthening-NSD; Pregnant &amp; Breastfeeding Women: Not disaggregated</v>
      </c>
    </row>
    <row r="361" spans="1:4">
      <c r="A361" t="s">
        <v>163</v>
      </c>
      <c r="B361" t="s">
        <v>147</v>
      </c>
      <c r="C361" t="s">
        <v>105</v>
      </c>
      <c r="D361" t="str">
        <f>CONCATENATE(FinalAllocations[[#This Row],[Program Area]],"; ",FinalAllocations[[#This Row],[Beneficiary]])</f>
        <v>ASP: Public financial management strengthening-NSD; Priority Pops: Clients of sex workers</v>
      </c>
    </row>
    <row r="362" spans="1:4">
      <c r="A362" t="s">
        <v>163</v>
      </c>
      <c r="B362" t="s">
        <v>148</v>
      </c>
      <c r="C362" t="s">
        <v>105</v>
      </c>
      <c r="D362" t="str">
        <f>CONCATENATE(FinalAllocations[[#This Row],[Program Area]],"; ",FinalAllocations[[#This Row],[Beneficiary]])</f>
        <v>ASP: Public financial management strengthening-NSD; Priority Pops: Displaced persons</v>
      </c>
    </row>
    <row r="363" spans="1:4">
      <c r="A363" t="s">
        <v>163</v>
      </c>
      <c r="B363" t="s">
        <v>149</v>
      </c>
      <c r="C363" t="s">
        <v>105</v>
      </c>
      <c r="D363" t="str">
        <f>CONCATENATE(FinalAllocations[[#This Row],[Program Area]],"; ",FinalAllocations[[#This Row],[Beneficiary]])</f>
        <v>ASP: Public financial management strengthening-NSD; Priority Pops: Military &amp; other uniformed services</v>
      </c>
    </row>
    <row r="364" spans="1:4">
      <c r="A364" t="s">
        <v>163</v>
      </c>
      <c r="B364" t="s">
        <v>150</v>
      </c>
      <c r="C364" t="s">
        <v>105</v>
      </c>
      <c r="D364" t="str">
        <f>CONCATENATE(FinalAllocations[[#This Row],[Program Area]],"; ",FinalAllocations[[#This Row],[Beneficiary]])</f>
        <v xml:space="preserve">ASP: Public financial management strengthening-NSD; Priority Pops: Mobile Pops </v>
      </c>
    </row>
    <row r="365" spans="1:4">
      <c r="A365" t="s">
        <v>163</v>
      </c>
      <c r="B365" t="s">
        <v>151</v>
      </c>
      <c r="C365" t="s">
        <v>105</v>
      </c>
      <c r="D365" t="str">
        <f>CONCATENATE(FinalAllocations[[#This Row],[Program Area]],"; ",FinalAllocations[[#This Row],[Beneficiary]])</f>
        <v>ASP: Public financial management strengthening-NSD; Priority Pops: Not disaggregated</v>
      </c>
    </row>
    <row r="366" spans="1:4">
      <c r="A366" t="s">
        <v>163</v>
      </c>
      <c r="B366" t="s">
        <v>152</v>
      </c>
      <c r="C366" t="s">
        <v>105</v>
      </c>
      <c r="D366" t="str">
        <f>CONCATENATE(FinalAllocations[[#This Row],[Program Area]],"; ",FinalAllocations[[#This Row],[Beneficiary]])</f>
        <v>ASP: Public financial management strengthening-NSD; Priority Pops: People in prisons</v>
      </c>
    </row>
    <row r="367" spans="1:4">
      <c r="A367" t="s">
        <v>164</v>
      </c>
      <c r="B367" t="s">
        <v>126</v>
      </c>
      <c r="C367" t="s">
        <v>109</v>
      </c>
      <c r="D367" t="str">
        <f>CONCATENATE(FinalAllocations[[#This Row],[Program Area]],"; ",FinalAllocations[[#This Row],[Beneficiary]])</f>
        <v>C&amp;T: HIV Clinical Services-NSD; Females: Adult women</v>
      </c>
    </row>
    <row r="368" spans="1:4">
      <c r="A368" t="s">
        <v>164</v>
      </c>
      <c r="B368" t="s">
        <v>127</v>
      </c>
      <c r="C368" t="s">
        <v>120</v>
      </c>
      <c r="D368" t="str">
        <f>CONCATENATE(FinalAllocations[[#This Row],[Program Area]],"; ",FinalAllocations[[#This Row],[Beneficiary]])</f>
        <v>C&amp;T: HIV Clinical Services-NSD; Females: Girls</v>
      </c>
    </row>
    <row r="369" spans="1:4">
      <c r="A369" t="s">
        <v>164</v>
      </c>
      <c r="B369" t="s">
        <v>128</v>
      </c>
      <c r="C369" t="s">
        <v>109</v>
      </c>
      <c r="D369" t="str">
        <f>CONCATENATE(FinalAllocations[[#This Row],[Program Area]],"; ",FinalAllocations[[#This Row],[Beneficiary]])</f>
        <v>C&amp;T: HIV Clinical Services-NSD; Females: Not disaggregated</v>
      </c>
    </row>
    <row r="370" spans="1:4">
      <c r="A370" t="s">
        <v>164</v>
      </c>
      <c r="B370" t="s">
        <v>129</v>
      </c>
      <c r="C370" t="s">
        <v>109</v>
      </c>
      <c r="D370" t="str">
        <f>CONCATENATE(FinalAllocations[[#This Row],[Program Area]],"; ",FinalAllocations[[#This Row],[Beneficiary]])</f>
        <v>C&amp;T: HIV Clinical Services-NSD; Females: Young women &amp; adolescent females</v>
      </c>
    </row>
    <row r="371" spans="1:4">
      <c r="A371" t="s">
        <v>164</v>
      </c>
      <c r="B371" t="s">
        <v>130</v>
      </c>
      <c r="C371" t="s">
        <v>109</v>
      </c>
      <c r="D371" t="str">
        <f>CONCATENATE(FinalAllocations[[#This Row],[Program Area]],"; ",FinalAllocations[[#This Row],[Beneficiary]])</f>
        <v>C&amp;T: HIV Clinical Services-NSD; Key Pops: Men having sex with men</v>
      </c>
    </row>
    <row r="372" spans="1:4">
      <c r="A372" t="s">
        <v>164</v>
      </c>
      <c r="B372" t="s">
        <v>131</v>
      </c>
      <c r="C372" t="s">
        <v>109</v>
      </c>
      <c r="D372" t="str">
        <f>CONCATENATE(FinalAllocations[[#This Row],[Program Area]],"; ",FinalAllocations[[#This Row],[Beneficiary]])</f>
        <v>C&amp;T: HIV Clinical Services-NSD; Key Pops: Not disaggregated</v>
      </c>
    </row>
    <row r="373" spans="1:4">
      <c r="A373" t="s">
        <v>164</v>
      </c>
      <c r="B373" t="s">
        <v>132</v>
      </c>
      <c r="C373" t="s">
        <v>109</v>
      </c>
      <c r="D373" t="str">
        <f>CONCATENATE(FinalAllocations[[#This Row],[Program Area]],"; ",FinalAllocations[[#This Row],[Beneficiary]])</f>
        <v>C&amp;T: HIV Clinical Services-NSD; Key Pops: People in prisons</v>
      </c>
    </row>
    <row r="374" spans="1:4">
      <c r="A374" t="s">
        <v>164</v>
      </c>
      <c r="B374" t="s">
        <v>133</v>
      </c>
      <c r="C374" t="s">
        <v>109</v>
      </c>
      <c r="D374" t="str">
        <f>CONCATENATE(FinalAllocations[[#This Row],[Program Area]],"; ",FinalAllocations[[#This Row],[Beneficiary]])</f>
        <v>C&amp;T: HIV Clinical Services-NSD; Key Pops: People who inject drugs</v>
      </c>
    </row>
    <row r="375" spans="1:4">
      <c r="A375" t="s">
        <v>164</v>
      </c>
      <c r="B375" t="s">
        <v>134</v>
      </c>
      <c r="C375" t="s">
        <v>109</v>
      </c>
      <c r="D375" t="str">
        <f>CONCATENATE(FinalAllocations[[#This Row],[Program Area]],"; ",FinalAllocations[[#This Row],[Beneficiary]])</f>
        <v>C&amp;T: HIV Clinical Services-NSD; Key Pops: Sex workers</v>
      </c>
    </row>
    <row r="376" spans="1:4">
      <c r="A376" t="s">
        <v>164</v>
      </c>
      <c r="B376" t="s">
        <v>135</v>
      </c>
      <c r="C376" t="s">
        <v>109</v>
      </c>
      <c r="D376" t="str">
        <f>CONCATENATE(FinalAllocations[[#This Row],[Program Area]],"; ",FinalAllocations[[#This Row],[Beneficiary]])</f>
        <v>C&amp;T: HIV Clinical Services-NSD; Key Pops: Transgender</v>
      </c>
    </row>
    <row r="377" spans="1:4">
      <c r="A377" t="s">
        <v>164</v>
      </c>
      <c r="B377" t="s">
        <v>136</v>
      </c>
      <c r="C377" t="s">
        <v>109</v>
      </c>
      <c r="D377" t="str">
        <f>CONCATENATE(FinalAllocations[[#This Row],[Program Area]],"; ",FinalAllocations[[#This Row],[Beneficiary]])</f>
        <v>C&amp;T: HIV Clinical Services-NSD; Males: Adult men</v>
      </c>
    </row>
    <row r="378" spans="1:4">
      <c r="A378" t="s">
        <v>164</v>
      </c>
      <c r="B378" t="s">
        <v>137</v>
      </c>
      <c r="C378" t="s">
        <v>120</v>
      </c>
      <c r="D378" t="str">
        <f>CONCATENATE(FinalAllocations[[#This Row],[Program Area]],"; ",FinalAllocations[[#This Row],[Beneficiary]])</f>
        <v>C&amp;T: HIV Clinical Services-NSD; Males: Boys</v>
      </c>
    </row>
    <row r="379" spans="1:4">
      <c r="A379" t="s">
        <v>164</v>
      </c>
      <c r="B379" t="s">
        <v>138</v>
      </c>
      <c r="C379" t="s">
        <v>109</v>
      </c>
      <c r="D379" t="str">
        <f>CONCATENATE(FinalAllocations[[#This Row],[Program Area]],"; ",FinalAllocations[[#This Row],[Beneficiary]])</f>
        <v>C&amp;T: HIV Clinical Services-NSD; Males: Not disaggregated</v>
      </c>
    </row>
    <row r="380" spans="1:4">
      <c r="A380" t="s">
        <v>164</v>
      </c>
      <c r="B380" t="s">
        <v>139</v>
      </c>
      <c r="C380" t="s">
        <v>109</v>
      </c>
      <c r="D380" t="str">
        <f>CONCATENATE(FinalAllocations[[#This Row],[Program Area]],"; ",FinalAllocations[[#This Row],[Beneficiary]])</f>
        <v>C&amp;T: HIV Clinical Services-NSD; Males: Young men &amp; adolescent males</v>
      </c>
    </row>
    <row r="381" spans="1:4">
      <c r="A381" t="s">
        <v>164</v>
      </c>
      <c r="B381" t="s">
        <v>140</v>
      </c>
      <c r="C381" t="s">
        <v>109</v>
      </c>
      <c r="D381" t="str">
        <f>CONCATENATE(FinalAllocations[[#This Row],[Program Area]],"; ",FinalAllocations[[#This Row],[Beneficiary]])</f>
        <v>C&amp;T: HIV Clinical Services-NSD; Non-Targeted Pop: Adults</v>
      </c>
    </row>
    <row r="382" spans="1:4">
      <c r="A382" t="s">
        <v>164</v>
      </c>
      <c r="B382" t="s">
        <v>141</v>
      </c>
      <c r="C382" t="s">
        <v>120</v>
      </c>
      <c r="D382" t="str">
        <f>CONCATENATE(FinalAllocations[[#This Row],[Program Area]],"; ",FinalAllocations[[#This Row],[Beneficiary]])</f>
        <v>C&amp;T: HIV Clinical Services-NSD; Non-Targeted Pop: Children</v>
      </c>
    </row>
    <row r="383" spans="1:4">
      <c r="A383" t="s">
        <v>164</v>
      </c>
      <c r="B383" t="s">
        <v>23</v>
      </c>
      <c r="C383" t="s">
        <v>109</v>
      </c>
      <c r="D383" t="str">
        <f>CONCATENATE(FinalAllocations[[#This Row],[Program Area]],"; ",FinalAllocations[[#This Row],[Beneficiary]])</f>
        <v>C&amp;T: HIV Clinical Services-NSD; Non-Targeted Pop: Not disaggregated</v>
      </c>
    </row>
    <row r="384" spans="1:4">
      <c r="A384" t="s">
        <v>164</v>
      </c>
      <c r="B384" t="s">
        <v>142</v>
      </c>
      <c r="C384" t="s">
        <v>109</v>
      </c>
      <c r="D384" t="str">
        <f>CONCATENATE(FinalAllocations[[#This Row],[Program Area]],"; ",FinalAllocations[[#This Row],[Beneficiary]])</f>
        <v>C&amp;T: HIV Clinical Services-NSD; Non-Targeted Pop: Young people &amp; adolescents</v>
      </c>
    </row>
    <row r="385" spans="1:4">
      <c r="A385" t="s">
        <v>164</v>
      </c>
      <c r="B385" t="s">
        <v>144</v>
      </c>
      <c r="C385" t="s">
        <v>123</v>
      </c>
      <c r="D385" t="str">
        <f>CONCATENATE(FinalAllocations[[#This Row],[Program Area]],"; ",FinalAllocations[[#This Row],[Beneficiary]])</f>
        <v>C&amp;T: HIV Clinical Services-NSD; OVC: Not disaggregated</v>
      </c>
    </row>
    <row r="386" spans="1:4">
      <c r="A386" t="s">
        <v>164</v>
      </c>
      <c r="B386" t="s">
        <v>145</v>
      </c>
      <c r="C386" t="s">
        <v>123</v>
      </c>
      <c r="D386" t="str">
        <f>CONCATENATE(FinalAllocations[[#This Row],[Program Area]],"; ",FinalAllocations[[#This Row],[Beneficiary]])</f>
        <v>C&amp;T: HIV Clinical Services-NSD; OVC: Orphans &amp; vulnerable children</v>
      </c>
    </row>
    <row r="387" spans="1:4">
      <c r="A387" t="s">
        <v>164</v>
      </c>
      <c r="B387" t="s">
        <v>146</v>
      </c>
      <c r="C387" t="s">
        <v>109</v>
      </c>
      <c r="D387" t="str">
        <f>CONCATENATE(FinalAllocations[[#This Row],[Program Area]],"; ",FinalAllocations[[#This Row],[Beneficiary]])</f>
        <v>C&amp;T: HIV Clinical Services-NSD; Pregnant &amp; Breastfeeding Women: Not disaggregated</v>
      </c>
    </row>
    <row r="388" spans="1:4">
      <c r="A388" t="s">
        <v>164</v>
      </c>
      <c r="B388" t="s">
        <v>148</v>
      </c>
      <c r="C388" t="s">
        <v>109</v>
      </c>
      <c r="D388" t="str">
        <f>CONCATENATE(FinalAllocations[[#This Row],[Program Area]],"; ",FinalAllocations[[#This Row],[Beneficiary]])</f>
        <v>C&amp;T: HIV Clinical Services-NSD; Priority Pops: Displaced persons</v>
      </c>
    </row>
    <row r="389" spans="1:4">
      <c r="A389" t="s">
        <v>164</v>
      </c>
      <c r="B389" t="s">
        <v>149</v>
      </c>
      <c r="C389" t="s">
        <v>109</v>
      </c>
      <c r="D389" t="str">
        <f>CONCATENATE(FinalAllocations[[#This Row],[Program Area]],"; ",FinalAllocations[[#This Row],[Beneficiary]])</f>
        <v>C&amp;T: HIV Clinical Services-NSD; Priority Pops: Military &amp; other uniformed services</v>
      </c>
    </row>
    <row r="390" spans="1:4">
      <c r="A390" t="s">
        <v>164</v>
      </c>
      <c r="B390" t="s">
        <v>151</v>
      </c>
      <c r="C390" t="s">
        <v>109</v>
      </c>
      <c r="D390" t="str">
        <f>CONCATENATE(FinalAllocations[[#This Row],[Program Area]],"; ",FinalAllocations[[#This Row],[Beneficiary]])</f>
        <v>C&amp;T: HIV Clinical Services-NSD; Priority Pops: Not disaggregated</v>
      </c>
    </row>
    <row r="391" spans="1:4">
      <c r="A391" t="s">
        <v>164</v>
      </c>
      <c r="B391" t="s">
        <v>152</v>
      </c>
      <c r="C391" t="s">
        <v>109</v>
      </c>
      <c r="D391" t="str">
        <f>CONCATENATE(FinalAllocations[[#This Row],[Program Area]],"; ",FinalAllocations[[#This Row],[Beneficiary]])</f>
        <v>C&amp;T: HIV Clinical Services-NSD; Priority Pops: People in prisons</v>
      </c>
    </row>
    <row r="392" spans="1:4">
      <c r="A392" t="s">
        <v>165</v>
      </c>
      <c r="B392" t="s">
        <v>126</v>
      </c>
      <c r="C392" t="s">
        <v>109</v>
      </c>
      <c r="D392" t="str">
        <f>CONCATENATE(FinalAllocations[[#This Row],[Program Area]],"; ",FinalAllocations[[#This Row],[Beneficiary]])</f>
        <v>C&amp;T: HIV Clinical Services-SD; Females: Adult women</v>
      </c>
    </row>
    <row r="393" spans="1:4">
      <c r="A393" t="s">
        <v>165</v>
      </c>
      <c r="B393" t="s">
        <v>127</v>
      </c>
      <c r="C393" t="s">
        <v>120</v>
      </c>
      <c r="D393" t="str">
        <f>CONCATENATE(FinalAllocations[[#This Row],[Program Area]],"; ",FinalAllocations[[#This Row],[Beneficiary]])</f>
        <v>C&amp;T: HIV Clinical Services-SD; Females: Girls</v>
      </c>
    </row>
    <row r="394" spans="1:4">
      <c r="A394" t="s">
        <v>165</v>
      </c>
      <c r="B394" t="s">
        <v>128</v>
      </c>
      <c r="C394" t="s">
        <v>109</v>
      </c>
      <c r="D394" t="str">
        <f>CONCATENATE(FinalAllocations[[#This Row],[Program Area]],"; ",FinalAllocations[[#This Row],[Beneficiary]])</f>
        <v>C&amp;T: HIV Clinical Services-SD; Females: Not disaggregated</v>
      </c>
    </row>
    <row r="395" spans="1:4">
      <c r="A395" t="s">
        <v>165</v>
      </c>
      <c r="B395" t="s">
        <v>129</v>
      </c>
      <c r="C395" t="s">
        <v>109</v>
      </c>
      <c r="D395" t="str">
        <f>CONCATENATE(FinalAllocations[[#This Row],[Program Area]],"; ",FinalAllocations[[#This Row],[Beneficiary]])</f>
        <v>C&amp;T: HIV Clinical Services-SD; Females: Young women &amp; adolescent females</v>
      </c>
    </row>
    <row r="396" spans="1:4">
      <c r="A396" t="s">
        <v>165</v>
      </c>
      <c r="B396" t="s">
        <v>130</v>
      </c>
      <c r="C396" t="s">
        <v>109</v>
      </c>
      <c r="D396" t="str">
        <f>CONCATENATE(FinalAllocations[[#This Row],[Program Area]],"; ",FinalAllocations[[#This Row],[Beneficiary]])</f>
        <v>C&amp;T: HIV Clinical Services-SD; Key Pops: Men having sex with men</v>
      </c>
    </row>
    <row r="397" spans="1:4">
      <c r="A397" t="s">
        <v>165</v>
      </c>
      <c r="B397" t="s">
        <v>131</v>
      </c>
      <c r="C397" t="s">
        <v>109</v>
      </c>
      <c r="D397" t="str">
        <f>CONCATENATE(FinalAllocations[[#This Row],[Program Area]],"; ",FinalAllocations[[#This Row],[Beneficiary]])</f>
        <v>C&amp;T: HIV Clinical Services-SD; Key Pops: Not disaggregated</v>
      </c>
    </row>
    <row r="398" spans="1:4">
      <c r="A398" t="s">
        <v>165</v>
      </c>
      <c r="B398" t="s">
        <v>132</v>
      </c>
      <c r="C398" t="s">
        <v>109</v>
      </c>
      <c r="D398" t="str">
        <f>CONCATENATE(FinalAllocations[[#This Row],[Program Area]],"; ",FinalAllocations[[#This Row],[Beneficiary]])</f>
        <v>C&amp;T: HIV Clinical Services-SD; Key Pops: People in prisons</v>
      </c>
    </row>
    <row r="399" spans="1:4">
      <c r="A399" t="s">
        <v>165</v>
      </c>
      <c r="B399" t="s">
        <v>133</v>
      </c>
      <c r="C399" t="s">
        <v>109</v>
      </c>
      <c r="D399" t="str">
        <f>CONCATENATE(FinalAllocations[[#This Row],[Program Area]],"; ",FinalAllocations[[#This Row],[Beneficiary]])</f>
        <v>C&amp;T: HIV Clinical Services-SD; Key Pops: People who inject drugs</v>
      </c>
    </row>
    <row r="400" spans="1:4">
      <c r="A400" t="s">
        <v>165</v>
      </c>
      <c r="B400" t="s">
        <v>134</v>
      </c>
      <c r="C400" t="s">
        <v>109</v>
      </c>
      <c r="D400" t="str">
        <f>CONCATENATE(FinalAllocations[[#This Row],[Program Area]],"; ",FinalAllocations[[#This Row],[Beneficiary]])</f>
        <v>C&amp;T: HIV Clinical Services-SD; Key Pops: Sex workers</v>
      </c>
    </row>
    <row r="401" spans="1:4">
      <c r="A401" t="s">
        <v>165</v>
      </c>
      <c r="B401" t="s">
        <v>135</v>
      </c>
      <c r="C401" t="s">
        <v>109</v>
      </c>
      <c r="D401" t="str">
        <f>CONCATENATE(FinalAllocations[[#This Row],[Program Area]],"; ",FinalAllocations[[#This Row],[Beneficiary]])</f>
        <v>C&amp;T: HIV Clinical Services-SD; Key Pops: Transgender</v>
      </c>
    </row>
    <row r="402" spans="1:4">
      <c r="A402" t="s">
        <v>165</v>
      </c>
      <c r="B402" t="s">
        <v>136</v>
      </c>
      <c r="C402" t="s">
        <v>109</v>
      </c>
      <c r="D402" t="str">
        <f>CONCATENATE(FinalAllocations[[#This Row],[Program Area]],"; ",FinalAllocations[[#This Row],[Beneficiary]])</f>
        <v>C&amp;T: HIV Clinical Services-SD; Males: Adult men</v>
      </c>
    </row>
    <row r="403" spans="1:4">
      <c r="A403" t="s">
        <v>165</v>
      </c>
      <c r="B403" t="s">
        <v>137</v>
      </c>
      <c r="C403" t="s">
        <v>120</v>
      </c>
      <c r="D403" t="str">
        <f>CONCATENATE(FinalAllocations[[#This Row],[Program Area]],"; ",FinalAllocations[[#This Row],[Beneficiary]])</f>
        <v>C&amp;T: HIV Clinical Services-SD; Males: Boys</v>
      </c>
    </row>
    <row r="404" spans="1:4">
      <c r="A404" t="s">
        <v>165</v>
      </c>
      <c r="B404" t="s">
        <v>138</v>
      </c>
      <c r="C404" t="s">
        <v>109</v>
      </c>
      <c r="D404" t="str">
        <f>CONCATENATE(FinalAllocations[[#This Row],[Program Area]],"; ",FinalAllocations[[#This Row],[Beneficiary]])</f>
        <v>C&amp;T: HIV Clinical Services-SD; Males: Not disaggregated</v>
      </c>
    </row>
    <row r="405" spans="1:4">
      <c r="A405" t="s">
        <v>165</v>
      </c>
      <c r="B405" t="s">
        <v>139</v>
      </c>
      <c r="C405" t="s">
        <v>109</v>
      </c>
      <c r="D405" t="str">
        <f>CONCATENATE(FinalAllocations[[#This Row],[Program Area]],"; ",FinalAllocations[[#This Row],[Beneficiary]])</f>
        <v>C&amp;T: HIV Clinical Services-SD; Males: Young men &amp; adolescent males</v>
      </c>
    </row>
    <row r="406" spans="1:4">
      <c r="A406" t="s">
        <v>165</v>
      </c>
      <c r="B406" t="s">
        <v>140</v>
      </c>
      <c r="C406" t="s">
        <v>109</v>
      </c>
      <c r="D406" t="str">
        <f>CONCATENATE(FinalAllocations[[#This Row],[Program Area]],"; ",FinalAllocations[[#This Row],[Beneficiary]])</f>
        <v>C&amp;T: HIV Clinical Services-SD; Non-Targeted Pop: Adults</v>
      </c>
    </row>
    <row r="407" spans="1:4">
      <c r="A407" t="s">
        <v>165</v>
      </c>
      <c r="B407" t="s">
        <v>141</v>
      </c>
      <c r="C407" t="s">
        <v>120</v>
      </c>
      <c r="D407" t="str">
        <f>CONCATENATE(FinalAllocations[[#This Row],[Program Area]],"; ",FinalAllocations[[#This Row],[Beneficiary]])</f>
        <v>C&amp;T: HIV Clinical Services-SD; Non-Targeted Pop: Children</v>
      </c>
    </row>
    <row r="408" spans="1:4">
      <c r="A408" t="s">
        <v>165</v>
      </c>
      <c r="B408" t="s">
        <v>23</v>
      </c>
      <c r="C408" t="s">
        <v>109</v>
      </c>
      <c r="D408" t="str">
        <f>CONCATENATE(FinalAllocations[[#This Row],[Program Area]],"; ",FinalAllocations[[#This Row],[Beneficiary]])</f>
        <v>C&amp;T: HIV Clinical Services-SD; Non-Targeted Pop: Not disaggregated</v>
      </c>
    </row>
    <row r="409" spans="1:4">
      <c r="A409" t="s">
        <v>165</v>
      </c>
      <c r="B409" t="s">
        <v>142</v>
      </c>
      <c r="C409" t="s">
        <v>109</v>
      </c>
      <c r="D409" t="str">
        <f>CONCATENATE(FinalAllocations[[#This Row],[Program Area]],"; ",FinalAllocations[[#This Row],[Beneficiary]])</f>
        <v>C&amp;T: HIV Clinical Services-SD; Non-Targeted Pop: Young people &amp; adolescents</v>
      </c>
    </row>
    <row r="410" spans="1:4">
      <c r="A410" t="s">
        <v>165</v>
      </c>
      <c r="B410" t="s">
        <v>143</v>
      </c>
      <c r="C410" t="s">
        <v>109</v>
      </c>
      <c r="D410" t="e">
        <f ca="1">_xlfn.CONCAT(FinalAllocations[[#This Row],[Program Area]],"; ",FinalAllocations[[#This Row],[Beneficiary]])</f>
        <v>#NAME?</v>
      </c>
    </row>
    <row r="411" spans="1:4">
      <c r="A411" t="s">
        <v>165</v>
      </c>
      <c r="B411" t="s">
        <v>144</v>
      </c>
      <c r="C411" t="s">
        <v>123</v>
      </c>
      <c r="D411" t="str">
        <f>CONCATENATE(FinalAllocations[[#This Row],[Program Area]],"; ",FinalAllocations[[#This Row],[Beneficiary]])</f>
        <v>C&amp;T: HIV Clinical Services-SD; OVC: Not disaggregated</v>
      </c>
    </row>
    <row r="412" spans="1:4">
      <c r="A412" t="s">
        <v>165</v>
      </c>
      <c r="B412" t="s">
        <v>145</v>
      </c>
      <c r="C412" t="s">
        <v>123</v>
      </c>
      <c r="D412" t="str">
        <f>CONCATENATE(FinalAllocations[[#This Row],[Program Area]],"; ",FinalAllocations[[#This Row],[Beneficiary]])</f>
        <v>C&amp;T: HIV Clinical Services-SD; OVC: Orphans &amp; vulnerable children</v>
      </c>
    </row>
    <row r="413" spans="1:4">
      <c r="A413" t="s">
        <v>165</v>
      </c>
      <c r="B413" t="s">
        <v>146</v>
      </c>
      <c r="C413" t="s">
        <v>109</v>
      </c>
      <c r="D413" t="str">
        <f>CONCATENATE(FinalAllocations[[#This Row],[Program Area]],"; ",FinalAllocations[[#This Row],[Beneficiary]])</f>
        <v>C&amp;T: HIV Clinical Services-SD; Pregnant &amp; Breastfeeding Women: Not disaggregated</v>
      </c>
    </row>
    <row r="414" spans="1:4">
      <c r="A414" t="s">
        <v>165</v>
      </c>
      <c r="B414" t="s">
        <v>147</v>
      </c>
      <c r="C414" t="s">
        <v>109</v>
      </c>
      <c r="D414" t="e">
        <f ca="1">_xlfn.CONCAT(FinalAllocations[[#This Row],[Program Area]],"; ",FinalAllocations[[#This Row],[Beneficiary]])</f>
        <v>#NAME?</v>
      </c>
    </row>
    <row r="415" spans="1:4">
      <c r="A415" t="s">
        <v>165</v>
      </c>
      <c r="B415" t="s">
        <v>148</v>
      </c>
      <c r="C415" t="s">
        <v>109</v>
      </c>
      <c r="D415" t="str">
        <f>CONCATENATE(FinalAllocations[[#This Row],[Program Area]],"; ",FinalAllocations[[#This Row],[Beneficiary]])</f>
        <v>C&amp;T: HIV Clinical Services-SD; Priority Pops: Displaced persons</v>
      </c>
    </row>
    <row r="416" spans="1:4">
      <c r="A416" t="s">
        <v>165</v>
      </c>
      <c r="B416" t="s">
        <v>149</v>
      </c>
      <c r="C416" t="s">
        <v>109</v>
      </c>
      <c r="D416" t="str">
        <f>CONCATENATE(FinalAllocations[[#This Row],[Program Area]],"; ",FinalAllocations[[#This Row],[Beneficiary]])</f>
        <v>C&amp;T: HIV Clinical Services-SD; Priority Pops: Military &amp; other uniformed services</v>
      </c>
    </row>
    <row r="417" spans="1:4">
      <c r="A417" t="s">
        <v>165</v>
      </c>
      <c r="B417" t="s">
        <v>150</v>
      </c>
      <c r="C417" t="s">
        <v>109</v>
      </c>
      <c r="D417" t="e">
        <f ca="1">_xlfn.CONCAT(FinalAllocations[[#This Row],[Program Area]],"; ",FinalAllocations[[#This Row],[Beneficiary]])</f>
        <v>#NAME?</v>
      </c>
    </row>
    <row r="418" spans="1:4">
      <c r="A418" t="s">
        <v>165</v>
      </c>
      <c r="B418" t="s">
        <v>151</v>
      </c>
      <c r="C418" t="s">
        <v>109</v>
      </c>
      <c r="D418" t="str">
        <f>CONCATENATE(FinalAllocations[[#This Row],[Program Area]],"; ",FinalAllocations[[#This Row],[Beneficiary]])</f>
        <v>C&amp;T: HIV Clinical Services-SD; Priority Pops: Not disaggregated</v>
      </c>
    </row>
    <row r="419" spans="1:4">
      <c r="A419" t="s">
        <v>165</v>
      </c>
      <c r="B419" t="s">
        <v>152</v>
      </c>
      <c r="C419" t="s">
        <v>109</v>
      </c>
      <c r="D419" t="str">
        <f>CONCATENATE(FinalAllocations[[#This Row],[Program Area]],"; ",FinalAllocations[[#This Row],[Beneficiary]])</f>
        <v>C&amp;T: HIV Clinical Services-SD; Priority Pops: People in prisons</v>
      </c>
    </row>
    <row r="420" spans="1:4">
      <c r="A420" t="s">
        <v>166</v>
      </c>
      <c r="B420" t="s">
        <v>126</v>
      </c>
      <c r="C420" t="s">
        <v>109</v>
      </c>
      <c r="D420" t="str">
        <f>CONCATENATE(FinalAllocations[[#This Row],[Program Area]],"; ",FinalAllocations[[#This Row],[Beneficiary]])</f>
        <v>C&amp;T: HIV Drugs-NSD; Females: Adult women</v>
      </c>
    </row>
    <row r="421" spans="1:4">
      <c r="A421" t="s">
        <v>166</v>
      </c>
      <c r="B421" t="s">
        <v>127</v>
      </c>
      <c r="C421" t="s">
        <v>123</v>
      </c>
      <c r="D421" t="str">
        <f>CONCATENATE(FinalAllocations[[#This Row],[Program Area]],"; ",FinalAllocations[[#This Row],[Beneficiary]])</f>
        <v>C&amp;T: HIV Drugs-NSD; Females: Girls</v>
      </c>
    </row>
    <row r="422" spans="1:4">
      <c r="A422" t="s">
        <v>166</v>
      </c>
      <c r="B422" t="s">
        <v>128</v>
      </c>
      <c r="C422" t="s">
        <v>109</v>
      </c>
      <c r="D422" t="str">
        <f>CONCATENATE(FinalAllocations[[#This Row],[Program Area]],"; ",FinalAllocations[[#This Row],[Beneficiary]])</f>
        <v>C&amp;T: HIV Drugs-NSD; Females: Not disaggregated</v>
      </c>
    </row>
    <row r="423" spans="1:4">
      <c r="A423" t="s">
        <v>166</v>
      </c>
      <c r="B423" t="s">
        <v>129</v>
      </c>
      <c r="C423" t="s">
        <v>109</v>
      </c>
      <c r="D423" t="str">
        <f>CONCATENATE(FinalAllocations[[#This Row],[Program Area]],"; ",FinalAllocations[[#This Row],[Beneficiary]])</f>
        <v>C&amp;T: HIV Drugs-NSD; Females: Young women &amp; adolescent females</v>
      </c>
    </row>
    <row r="424" spans="1:4">
      <c r="A424" t="s">
        <v>166</v>
      </c>
      <c r="B424" t="s">
        <v>130</v>
      </c>
      <c r="C424" t="s">
        <v>109</v>
      </c>
      <c r="D424" t="str">
        <f>CONCATENATE(FinalAllocations[[#This Row],[Program Area]],"; ",FinalAllocations[[#This Row],[Beneficiary]])</f>
        <v>C&amp;T: HIV Drugs-NSD; Key Pops: Men having sex with men</v>
      </c>
    </row>
    <row r="425" spans="1:4">
      <c r="A425" t="s">
        <v>166</v>
      </c>
      <c r="B425" t="s">
        <v>131</v>
      </c>
      <c r="C425" t="s">
        <v>109</v>
      </c>
      <c r="D425" t="str">
        <f>CONCATENATE(FinalAllocations[[#This Row],[Program Area]],"; ",FinalAllocations[[#This Row],[Beneficiary]])</f>
        <v>C&amp;T: HIV Drugs-NSD; Key Pops: Not disaggregated</v>
      </c>
    </row>
    <row r="426" spans="1:4">
      <c r="A426" t="s">
        <v>166</v>
      </c>
      <c r="B426" t="s">
        <v>132</v>
      </c>
      <c r="C426" t="s">
        <v>109</v>
      </c>
      <c r="D426" t="str">
        <f>CONCATENATE(FinalAllocations[[#This Row],[Program Area]],"; ",FinalAllocations[[#This Row],[Beneficiary]])</f>
        <v>C&amp;T: HIV Drugs-NSD; Key Pops: People in prisons</v>
      </c>
    </row>
    <row r="427" spans="1:4">
      <c r="A427" t="s">
        <v>166</v>
      </c>
      <c r="B427" t="s">
        <v>133</v>
      </c>
      <c r="C427" t="s">
        <v>109</v>
      </c>
      <c r="D427" t="str">
        <f>CONCATENATE(FinalAllocations[[#This Row],[Program Area]],"; ",FinalAllocations[[#This Row],[Beneficiary]])</f>
        <v>C&amp;T: HIV Drugs-NSD; Key Pops: People who inject drugs</v>
      </c>
    </row>
    <row r="428" spans="1:4">
      <c r="A428" t="s">
        <v>166</v>
      </c>
      <c r="B428" t="s">
        <v>134</v>
      </c>
      <c r="C428" t="s">
        <v>109</v>
      </c>
      <c r="D428" t="str">
        <f>CONCATENATE(FinalAllocations[[#This Row],[Program Area]],"; ",FinalAllocations[[#This Row],[Beneficiary]])</f>
        <v>C&amp;T: HIV Drugs-NSD; Key Pops: Sex workers</v>
      </c>
    </row>
    <row r="429" spans="1:4">
      <c r="A429" t="s">
        <v>166</v>
      </c>
      <c r="B429" t="s">
        <v>135</v>
      </c>
      <c r="C429" t="s">
        <v>109</v>
      </c>
      <c r="D429" t="str">
        <f>CONCATENATE(FinalAllocations[[#This Row],[Program Area]],"; ",FinalAllocations[[#This Row],[Beneficiary]])</f>
        <v>C&amp;T: HIV Drugs-NSD; Key Pops: Transgender</v>
      </c>
    </row>
    <row r="430" spans="1:4">
      <c r="A430" t="s">
        <v>166</v>
      </c>
      <c r="B430" t="s">
        <v>136</v>
      </c>
      <c r="C430" t="s">
        <v>109</v>
      </c>
      <c r="D430" t="str">
        <f>CONCATENATE(FinalAllocations[[#This Row],[Program Area]],"; ",FinalAllocations[[#This Row],[Beneficiary]])</f>
        <v>C&amp;T: HIV Drugs-NSD; Males: Adult men</v>
      </c>
    </row>
    <row r="431" spans="1:4">
      <c r="A431" t="s">
        <v>166</v>
      </c>
      <c r="B431" t="s">
        <v>137</v>
      </c>
      <c r="C431" t="s">
        <v>123</v>
      </c>
      <c r="D431" t="str">
        <f>CONCATENATE(FinalAllocations[[#This Row],[Program Area]],"; ",FinalAllocations[[#This Row],[Beneficiary]])</f>
        <v>C&amp;T: HIV Drugs-NSD; Males: Boys</v>
      </c>
    </row>
    <row r="432" spans="1:4">
      <c r="A432" t="s">
        <v>166</v>
      </c>
      <c r="B432" t="s">
        <v>138</v>
      </c>
      <c r="C432" t="s">
        <v>109</v>
      </c>
      <c r="D432" t="str">
        <f>CONCATENATE(FinalAllocations[[#This Row],[Program Area]],"; ",FinalAllocations[[#This Row],[Beneficiary]])</f>
        <v>C&amp;T: HIV Drugs-NSD; Males: Not disaggregated</v>
      </c>
    </row>
    <row r="433" spans="1:4">
      <c r="A433" t="s">
        <v>166</v>
      </c>
      <c r="B433" t="s">
        <v>139</v>
      </c>
      <c r="C433" t="s">
        <v>109</v>
      </c>
      <c r="D433" t="str">
        <f>CONCATENATE(FinalAllocations[[#This Row],[Program Area]],"; ",FinalAllocations[[#This Row],[Beneficiary]])</f>
        <v>C&amp;T: HIV Drugs-NSD; Males: Young men &amp; adolescent males</v>
      </c>
    </row>
    <row r="434" spans="1:4">
      <c r="A434" t="s">
        <v>166</v>
      </c>
      <c r="B434" t="s">
        <v>140</v>
      </c>
      <c r="C434" t="s">
        <v>109</v>
      </c>
      <c r="D434" t="str">
        <f>CONCATENATE(FinalAllocations[[#This Row],[Program Area]],"; ",FinalAllocations[[#This Row],[Beneficiary]])</f>
        <v>C&amp;T: HIV Drugs-NSD; Non-Targeted Pop: Adults</v>
      </c>
    </row>
    <row r="435" spans="1:4">
      <c r="A435" t="s">
        <v>166</v>
      </c>
      <c r="B435" t="s">
        <v>141</v>
      </c>
      <c r="C435" t="s">
        <v>123</v>
      </c>
      <c r="D435" t="str">
        <f>CONCATENATE(FinalAllocations[[#This Row],[Program Area]],"; ",FinalAllocations[[#This Row],[Beneficiary]])</f>
        <v>C&amp;T: HIV Drugs-NSD; Non-Targeted Pop: Children</v>
      </c>
    </row>
    <row r="436" spans="1:4">
      <c r="A436" t="s">
        <v>166</v>
      </c>
      <c r="B436" t="s">
        <v>23</v>
      </c>
      <c r="C436" t="s">
        <v>109</v>
      </c>
      <c r="D436" t="str">
        <f>CONCATENATE(FinalAllocations[[#This Row],[Program Area]],"; ",FinalAllocations[[#This Row],[Beneficiary]])</f>
        <v>C&amp;T: HIV Drugs-NSD; Non-Targeted Pop: Not disaggregated</v>
      </c>
    </row>
    <row r="437" spans="1:4">
      <c r="A437" t="s">
        <v>166</v>
      </c>
      <c r="B437" t="s">
        <v>142</v>
      </c>
      <c r="C437" t="s">
        <v>109</v>
      </c>
      <c r="D437" t="str">
        <f>CONCATENATE(FinalAllocations[[#This Row],[Program Area]],"; ",FinalAllocations[[#This Row],[Beneficiary]])</f>
        <v>C&amp;T: HIV Drugs-NSD; Non-Targeted Pop: Young people &amp; adolescents</v>
      </c>
    </row>
    <row r="438" spans="1:4">
      <c r="A438" t="s">
        <v>166</v>
      </c>
      <c r="B438" t="s">
        <v>144</v>
      </c>
      <c r="C438" t="s">
        <v>109</v>
      </c>
      <c r="D438" t="str">
        <f>CONCATENATE(FinalAllocations[[#This Row],[Program Area]],"; ",FinalAllocations[[#This Row],[Beneficiary]])</f>
        <v>C&amp;T: HIV Drugs-NSD; OVC: Not disaggregated</v>
      </c>
    </row>
    <row r="439" spans="1:4">
      <c r="A439" t="s">
        <v>166</v>
      </c>
      <c r="B439" t="s">
        <v>145</v>
      </c>
      <c r="C439" t="s">
        <v>109</v>
      </c>
      <c r="D439" t="str">
        <f>CONCATENATE(FinalAllocations[[#This Row],[Program Area]],"; ",FinalAllocations[[#This Row],[Beneficiary]])</f>
        <v>C&amp;T: HIV Drugs-NSD; OVC: Orphans &amp; vulnerable children</v>
      </c>
    </row>
    <row r="440" spans="1:4">
      <c r="A440" t="s">
        <v>166</v>
      </c>
      <c r="B440" t="s">
        <v>146</v>
      </c>
      <c r="C440" t="s">
        <v>109</v>
      </c>
      <c r="D440" t="str">
        <f>CONCATENATE(FinalAllocations[[#This Row],[Program Area]],"; ",FinalAllocations[[#This Row],[Beneficiary]])</f>
        <v>C&amp;T: HIV Drugs-NSD; Pregnant &amp; Breastfeeding Women: Not disaggregated</v>
      </c>
    </row>
    <row r="441" spans="1:4">
      <c r="A441" t="s">
        <v>166</v>
      </c>
      <c r="B441" t="s">
        <v>148</v>
      </c>
      <c r="C441" t="s">
        <v>109</v>
      </c>
      <c r="D441" t="str">
        <f>CONCATENATE(FinalAllocations[[#This Row],[Program Area]],"; ",FinalAllocations[[#This Row],[Beneficiary]])</f>
        <v>C&amp;T: HIV Drugs-NSD; Priority Pops: Displaced persons</v>
      </c>
    </row>
    <row r="442" spans="1:4">
      <c r="A442" t="s">
        <v>166</v>
      </c>
      <c r="B442" t="s">
        <v>149</v>
      </c>
      <c r="C442" t="s">
        <v>109</v>
      </c>
      <c r="D442" t="str">
        <f>CONCATENATE(FinalAllocations[[#This Row],[Program Area]],"; ",FinalAllocations[[#This Row],[Beneficiary]])</f>
        <v>C&amp;T: HIV Drugs-NSD; Priority Pops: Military &amp; other uniformed services</v>
      </c>
    </row>
    <row r="443" spans="1:4">
      <c r="A443" t="s">
        <v>166</v>
      </c>
      <c r="B443" t="s">
        <v>150</v>
      </c>
      <c r="C443" t="s">
        <v>116</v>
      </c>
      <c r="D443" t="e">
        <f ca="1">_xlfn.CONCAT(FinalAllocations[[#This Row],[Program Area]],"; ",FinalAllocations[[#This Row],[Beneficiary]])</f>
        <v>#NAME?</v>
      </c>
    </row>
    <row r="444" spans="1:4">
      <c r="A444" t="s">
        <v>166</v>
      </c>
      <c r="B444" t="s">
        <v>151</v>
      </c>
      <c r="C444" t="s">
        <v>109</v>
      </c>
      <c r="D444" t="str">
        <f>CONCATENATE(FinalAllocations[[#This Row],[Program Area]],"; ",FinalAllocations[[#This Row],[Beneficiary]])</f>
        <v>C&amp;T: HIV Drugs-NSD; Priority Pops: Not disaggregated</v>
      </c>
    </row>
    <row r="445" spans="1:4">
      <c r="A445" t="s">
        <v>166</v>
      </c>
      <c r="B445" t="s">
        <v>152</v>
      </c>
      <c r="C445" t="s">
        <v>109</v>
      </c>
      <c r="D445" t="str">
        <f>CONCATENATE(FinalAllocations[[#This Row],[Program Area]],"; ",FinalAllocations[[#This Row],[Beneficiary]])</f>
        <v>C&amp;T: HIV Drugs-NSD; Priority Pops: People in prisons</v>
      </c>
    </row>
    <row r="446" spans="1:4">
      <c r="A446" t="s">
        <v>167</v>
      </c>
      <c r="B446" t="s">
        <v>126</v>
      </c>
      <c r="C446" t="s">
        <v>116</v>
      </c>
      <c r="D446" t="str">
        <f>CONCATENATE(FinalAllocations[[#This Row],[Program Area]],"; ",FinalAllocations[[#This Row],[Beneficiary]])</f>
        <v>C&amp;T: HIV Drugs-SD; Females: Adult women</v>
      </c>
    </row>
    <row r="447" spans="1:4">
      <c r="A447" t="s">
        <v>167</v>
      </c>
      <c r="B447" t="s">
        <v>127</v>
      </c>
      <c r="C447" t="s">
        <v>123</v>
      </c>
      <c r="D447" t="str">
        <f>CONCATENATE(FinalAllocations[[#This Row],[Program Area]],"; ",FinalAllocations[[#This Row],[Beneficiary]])</f>
        <v>C&amp;T: HIV Drugs-SD; Females: Girls</v>
      </c>
    </row>
    <row r="448" spans="1:4">
      <c r="A448" t="s">
        <v>167</v>
      </c>
      <c r="B448" t="s">
        <v>128</v>
      </c>
      <c r="C448" t="s">
        <v>116</v>
      </c>
      <c r="D448" t="str">
        <f>CONCATENATE(FinalAllocations[[#This Row],[Program Area]],"; ",FinalAllocations[[#This Row],[Beneficiary]])</f>
        <v>C&amp;T: HIV Drugs-SD; Females: Not disaggregated</v>
      </c>
    </row>
    <row r="449" spans="1:4">
      <c r="A449" t="s">
        <v>167</v>
      </c>
      <c r="B449" t="s">
        <v>129</v>
      </c>
      <c r="C449" t="s">
        <v>116</v>
      </c>
      <c r="D449" t="str">
        <f>CONCATENATE(FinalAllocations[[#This Row],[Program Area]],"; ",FinalAllocations[[#This Row],[Beneficiary]])</f>
        <v>C&amp;T: HIV Drugs-SD; Females: Young women &amp; adolescent females</v>
      </c>
    </row>
    <row r="450" spans="1:4">
      <c r="A450" t="s">
        <v>167</v>
      </c>
      <c r="B450" t="s">
        <v>130</v>
      </c>
      <c r="C450" t="s">
        <v>116</v>
      </c>
      <c r="D450" t="str">
        <f>CONCATENATE(FinalAllocations[[#This Row],[Program Area]],"; ",FinalAllocations[[#This Row],[Beneficiary]])</f>
        <v>C&amp;T: HIV Drugs-SD; Key Pops: Men having sex with men</v>
      </c>
    </row>
    <row r="451" spans="1:4">
      <c r="A451" t="s">
        <v>167</v>
      </c>
      <c r="B451" t="s">
        <v>131</v>
      </c>
      <c r="C451" t="s">
        <v>116</v>
      </c>
      <c r="D451" t="str">
        <f>CONCATENATE(FinalAllocations[[#This Row],[Program Area]],"; ",FinalAllocations[[#This Row],[Beneficiary]])</f>
        <v>C&amp;T: HIV Drugs-SD; Key Pops: Not disaggregated</v>
      </c>
    </row>
    <row r="452" spans="1:4">
      <c r="A452" t="s">
        <v>167</v>
      </c>
      <c r="B452" t="s">
        <v>132</v>
      </c>
      <c r="C452" t="s">
        <v>116</v>
      </c>
      <c r="D452" t="str">
        <f>CONCATENATE(FinalAllocations[[#This Row],[Program Area]],"; ",FinalAllocations[[#This Row],[Beneficiary]])</f>
        <v>C&amp;T: HIV Drugs-SD; Key Pops: People in prisons</v>
      </c>
    </row>
    <row r="453" spans="1:4">
      <c r="A453" t="s">
        <v>167</v>
      </c>
      <c r="B453" t="s">
        <v>133</v>
      </c>
      <c r="C453" t="s">
        <v>116</v>
      </c>
      <c r="D453" t="str">
        <f>CONCATENATE(FinalAllocations[[#This Row],[Program Area]],"; ",FinalAllocations[[#This Row],[Beneficiary]])</f>
        <v>C&amp;T: HIV Drugs-SD; Key Pops: People who inject drugs</v>
      </c>
    </row>
    <row r="454" spans="1:4">
      <c r="A454" t="s">
        <v>167</v>
      </c>
      <c r="B454" t="s">
        <v>134</v>
      </c>
      <c r="C454" t="s">
        <v>116</v>
      </c>
      <c r="D454" t="str">
        <f>CONCATENATE(FinalAllocations[[#This Row],[Program Area]],"; ",FinalAllocations[[#This Row],[Beneficiary]])</f>
        <v>C&amp;T: HIV Drugs-SD; Key Pops: Sex workers</v>
      </c>
    </row>
    <row r="455" spans="1:4">
      <c r="A455" t="s">
        <v>167</v>
      </c>
      <c r="B455" t="s">
        <v>135</v>
      </c>
      <c r="C455" t="s">
        <v>116</v>
      </c>
      <c r="D455" t="str">
        <f>CONCATENATE(FinalAllocations[[#This Row],[Program Area]],"; ",FinalAllocations[[#This Row],[Beneficiary]])</f>
        <v>C&amp;T: HIV Drugs-SD; Key Pops: Transgender</v>
      </c>
    </row>
    <row r="456" spans="1:4">
      <c r="A456" t="s">
        <v>167</v>
      </c>
      <c r="B456" t="s">
        <v>136</v>
      </c>
      <c r="C456" t="s">
        <v>116</v>
      </c>
      <c r="D456" t="str">
        <f>CONCATENATE(FinalAllocations[[#This Row],[Program Area]],"; ",FinalAllocations[[#This Row],[Beneficiary]])</f>
        <v>C&amp;T: HIV Drugs-SD; Males: Adult men</v>
      </c>
    </row>
    <row r="457" spans="1:4">
      <c r="A457" t="s">
        <v>167</v>
      </c>
      <c r="B457" t="s">
        <v>137</v>
      </c>
      <c r="C457" t="s">
        <v>123</v>
      </c>
      <c r="D457" t="str">
        <f>CONCATENATE(FinalAllocations[[#This Row],[Program Area]],"; ",FinalAllocations[[#This Row],[Beneficiary]])</f>
        <v>C&amp;T: HIV Drugs-SD; Males: Boys</v>
      </c>
    </row>
    <row r="458" spans="1:4">
      <c r="A458" t="s">
        <v>167</v>
      </c>
      <c r="B458" t="s">
        <v>138</v>
      </c>
      <c r="C458" t="s">
        <v>116</v>
      </c>
      <c r="D458" t="str">
        <f>CONCATENATE(FinalAllocations[[#This Row],[Program Area]],"; ",FinalAllocations[[#This Row],[Beneficiary]])</f>
        <v>C&amp;T: HIV Drugs-SD; Males: Not disaggregated</v>
      </c>
    </row>
    <row r="459" spans="1:4">
      <c r="A459" t="s">
        <v>167</v>
      </c>
      <c r="B459" t="s">
        <v>139</v>
      </c>
      <c r="C459" t="s">
        <v>116</v>
      </c>
      <c r="D459" t="str">
        <f>CONCATENATE(FinalAllocations[[#This Row],[Program Area]],"; ",FinalAllocations[[#This Row],[Beneficiary]])</f>
        <v>C&amp;T: HIV Drugs-SD; Males: Young men &amp; adolescent males</v>
      </c>
    </row>
    <row r="460" spans="1:4">
      <c r="A460" t="s">
        <v>167</v>
      </c>
      <c r="B460" t="s">
        <v>140</v>
      </c>
      <c r="C460" t="s">
        <v>116</v>
      </c>
      <c r="D460" t="str">
        <f>CONCATENATE(FinalAllocations[[#This Row],[Program Area]],"; ",FinalAllocations[[#This Row],[Beneficiary]])</f>
        <v>C&amp;T: HIV Drugs-SD; Non-Targeted Pop: Adults</v>
      </c>
    </row>
    <row r="461" spans="1:4">
      <c r="A461" t="s">
        <v>167</v>
      </c>
      <c r="B461" t="s">
        <v>141</v>
      </c>
      <c r="C461" t="s">
        <v>123</v>
      </c>
      <c r="D461" t="str">
        <f>CONCATENATE(FinalAllocations[[#This Row],[Program Area]],"; ",FinalAllocations[[#This Row],[Beneficiary]])</f>
        <v>C&amp;T: HIV Drugs-SD; Non-Targeted Pop: Children</v>
      </c>
    </row>
    <row r="462" spans="1:4">
      <c r="A462" t="s">
        <v>167</v>
      </c>
      <c r="B462" t="s">
        <v>23</v>
      </c>
      <c r="C462" t="s">
        <v>116</v>
      </c>
      <c r="D462" t="str">
        <f>CONCATENATE(FinalAllocations[[#This Row],[Program Area]],"; ",FinalAllocations[[#This Row],[Beneficiary]])</f>
        <v>C&amp;T: HIV Drugs-SD; Non-Targeted Pop: Not disaggregated</v>
      </c>
    </row>
    <row r="463" spans="1:4">
      <c r="A463" t="s">
        <v>167</v>
      </c>
      <c r="B463" t="s">
        <v>142</v>
      </c>
      <c r="C463" t="s">
        <v>116</v>
      </c>
      <c r="D463" t="str">
        <f>CONCATENATE(FinalAllocations[[#This Row],[Program Area]],"; ",FinalAllocations[[#This Row],[Beneficiary]])</f>
        <v>C&amp;T: HIV Drugs-SD; Non-Targeted Pop: Young people &amp; adolescents</v>
      </c>
    </row>
    <row r="464" spans="1:4">
      <c r="A464" t="s">
        <v>167</v>
      </c>
      <c r="B464" t="s">
        <v>144</v>
      </c>
      <c r="C464" t="s">
        <v>116</v>
      </c>
      <c r="D464" t="str">
        <f>CONCATENATE(FinalAllocations[[#This Row],[Program Area]],"; ",FinalAllocations[[#This Row],[Beneficiary]])</f>
        <v>C&amp;T: HIV Drugs-SD; OVC: Not disaggregated</v>
      </c>
    </row>
    <row r="465" spans="1:4">
      <c r="A465" t="s">
        <v>167</v>
      </c>
      <c r="B465" t="s">
        <v>145</v>
      </c>
      <c r="C465" t="s">
        <v>116</v>
      </c>
      <c r="D465" t="str">
        <f>CONCATENATE(FinalAllocations[[#This Row],[Program Area]],"; ",FinalAllocations[[#This Row],[Beneficiary]])</f>
        <v>C&amp;T: HIV Drugs-SD; OVC: Orphans &amp; vulnerable children</v>
      </c>
    </row>
    <row r="466" spans="1:4">
      <c r="A466" t="s">
        <v>167</v>
      </c>
      <c r="B466" t="s">
        <v>146</v>
      </c>
      <c r="C466" t="s">
        <v>116</v>
      </c>
      <c r="D466" t="str">
        <f>CONCATENATE(FinalAllocations[[#This Row],[Program Area]],"; ",FinalAllocations[[#This Row],[Beneficiary]])</f>
        <v>C&amp;T: HIV Drugs-SD; Pregnant &amp; Breastfeeding Women: Not disaggregated</v>
      </c>
    </row>
    <row r="467" spans="1:4">
      <c r="A467" t="s">
        <v>167</v>
      </c>
      <c r="B467" t="s">
        <v>148</v>
      </c>
      <c r="C467" t="s">
        <v>116</v>
      </c>
      <c r="D467" t="str">
        <f>CONCATENATE(FinalAllocations[[#This Row],[Program Area]],"; ",FinalAllocations[[#This Row],[Beneficiary]])</f>
        <v>C&amp;T: HIV Drugs-SD; Priority Pops: Displaced persons</v>
      </c>
    </row>
    <row r="468" spans="1:4">
      <c r="A468" t="s">
        <v>167</v>
      </c>
      <c r="B468" t="s">
        <v>149</v>
      </c>
      <c r="C468" t="s">
        <v>116</v>
      </c>
      <c r="D468" t="str">
        <f>CONCATENATE(FinalAllocations[[#This Row],[Program Area]],"; ",FinalAllocations[[#This Row],[Beneficiary]])</f>
        <v>C&amp;T: HIV Drugs-SD; Priority Pops: Military &amp; other uniformed services</v>
      </c>
    </row>
    <row r="469" spans="1:4">
      <c r="A469" t="s">
        <v>167</v>
      </c>
      <c r="B469" t="s">
        <v>150</v>
      </c>
      <c r="C469" t="s">
        <v>116</v>
      </c>
      <c r="D469" t="e">
        <f ca="1">_xlfn.CONCAT(FinalAllocations[[#This Row],[Program Area]],"; ",FinalAllocations[[#This Row],[Beneficiary]])</f>
        <v>#NAME?</v>
      </c>
    </row>
    <row r="470" spans="1:4">
      <c r="A470" t="s">
        <v>167</v>
      </c>
      <c r="B470" t="s">
        <v>151</v>
      </c>
      <c r="C470" t="s">
        <v>116</v>
      </c>
      <c r="D470" t="str">
        <f>CONCATENATE(FinalAllocations[[#This Row],[Program Area]],"; ",FinalAllocations[[#This Row],[Beneficiary]])</f>
        <v>C&amp;T: HIV Drugs-SD; Priority Pops: Not disaggregated</v>
      </c>
    </row>
    <row r="471" spans="1:4">
      <c r="A471" t="s">
        <v>167</v>
      </c>
      <c r="B471" t="s">
        <v>152</v>
      </c>
      <c r="C471" t="s">
        <v>116</v>
      </c>
      <c r="D471" t="str">
        <f>CONCATENATE(FinalAllocations[[#This Row],[Program Area]],"; ",FinalAllocations[[#This Row],[Beneficiary]])</f>
        <v>C&amp;T: HIV Drugs-SD; Priority Pops: People in prisons</v>
      </c>
    </row>
    <row r="472" spans="1:4">
      <c r="A472" t="s">
        <v>168</v>
      </c>
      <c r="B472" t="s">
        <v>126</v>
      </c>
      <c r="C472" t="s">
        <v>109</v>
      </c>
      <c r="D472" t="str">
        <f>CONCATENATE(FinalAllocations[[#This Row],[Program Area]],"; ",FinalAllocations[[#This Row],[Beneficiary]])</f>
        <v>C&amp;T: HIV Laboratory Services-NSD; Females: Adult women</v>
      </c>
    </row>
    <row r="473" spans="1:4">
      <c r="A473" t="s">
        <v>168</v>
      </c>
      <c r="B473" t="s">
        <v>127</v>
      </c>
      <c r="C473" t="s">
        <v>120</v>
      </c>
      <c r="D473" t="str">
        <f>CONCATENATE(FinalAllocations[[#This Row],[Program Area]],"; ",FinalAllocations[[#This Row],[Beneficiary]])</f>
        <v>C&amp;T: HIV Laboratory Services-NSD; Females: Girls</v>
      </c>
    </row>
    <row r="474" spans="1:4">
      <c r="A474" t="s">
        <v>168</v>
      </c>
      <c r="B474" t="s">
        <v>128</v>
      </c>
      <c r="C474" t="s">
        <v>109</v>
      </c>
      <c r="D474" t="str">
        <f>CONCATENATE(FinalAllocations[[#This Row],[Program Area]],"; ",FinalAllocations[[#This Row],[Beneficiary]])</f>
        <v>C&amp;T: HIV Laboratory Services-NSD; Females: Not disaggregated</v>
      </c>
    </row>
    <row r="475" spans="1:4">
      <c r="A475" t="s">
        <v>168</v>
      </c>
      <c r="B475" t="s">
        <v>129</v>
      </c>
      <c r="C475" t="s">
        <v>109</v>
      </c>
      <c r="D475" t="str">
        <f>CONCATENATE(FinalAllocations[[#This Row],[Program Area]],"; ",FinalAllocations[[#This Row],[Beneficiary]])</f>
        <v>C&amp;T: HIV Laboratory Services-NSD; Females: Young women &amp; adolescent females</v>
      </c>
    </row>
    <row r="476" spans="1:4">
      <c r="A476" t="s">
        <v>168</v>
      </c>
      <c r="B476" t="s">
        <v>130</v>
      </c>
      <c r="C476" t="s">
        <v>109</v>
      </c>
      <c r="D476" t="str">
        <f>CONCATENATE(FinalAllocations[[#This Row],[Program Area]],"; ",FinalAllocations[[#This Row],[Beneficiary]])</f>
        <v>C&amp;T: HIV Laboratory Services-NSD; Key Pops: Men having sex with men</v>
      </c>
    </row>
    <row r="477" spans="1:4">
      <c r="A477" t="s">
        <v>168</v>
      </c>
      <c r="B477" t="s">
        <v>131</v>
      </c>
      <c r="C477" t="s">
        <v>109</v>
      </c>
      <c r="D477" t="str">
        <f>CONCATENATE(FinalAllocations[[#This Row],[Program Area]],"; ",FinalAllocations[[#This Row],[Beneficiary]])</f>
        <v>C&amp;T: HIV Laboratory Services-NSD; Key Pops: Not disaggregated</v>
      </c>
    </row>
    <row r="478" spans="1:4">
      <c r="A478" t="s">
        <v>168</v>
      </c>
      <c r="B478" t="s">
        <v>132</v>
      </c>
      <c r="C478" t="s">
        <v>109</v>
      </c>
      <c r="D478" t="str">
        <f>CONCATENATE(FinalAllocations[[#This Row],[Program Area]],"; ",FinalAllocations[[#This Row],[Beneficiary]])</f>
        <v>C&amp;T: HIV Laboratory Services-NSD; Key Pops: People in prisons</v>
      </c>
    </row>
    <row r="479" spans="1:4">
      <c r="A479" t="s">
        <v>168</v>
      </c>
      <c r="B479" t="s">
        <v>133</v>
      </c>
      <c r="C479" t="s">
        <v>109</v>
      </c>
      <c r="D479" t="str">
        <f>CONCATENATE(FinalAllocations[[#This Row],[Program Area]],"; ",FinalAllocations[[#This Row],[Beneficiary]])</f>
        <v>C&amp;T: HIV Laboratory Services-NSD; Key Pops: People who inject drugs</v>
      </c>
    </row>
    <row r="480" spans="1:4">
      <c r="A480" t="s">
        <v>168</v>
      </c>
      <c r="B480" t="s">
        <v>134</v>
      </c>
      <c r="C480" t="s">
        <v>109</v>
      </c>
      <c r="D480" t="str">
        <f>CONCATENATE(FinalAllocations[[#This Row],[Program Area]],"; ",FinalAllocations[[#This Row],[Beneficiary]])</f>
        <v>C&amp;T: HIV Laboratory Services-NSD; Key Pops: Sex workers</v>
      </c>
    </row>
    <row r="481" spans="1:4">
      <c r="A481" t="s">
        <v>168</v>
      </c>
      <c r="B481" t="s">
        <v>135</v>
      </c>
      <c r="C481" t="s">
        <v>109</v>
      </c>
      <c r="D481" t="str">
        <f>CONCATENATE(FinalAllocations[[#This Row],[Program Area]],"; ",FinalAllocations[[#This Row],[Beneficiary]])</f>
        <v>C&amp;T: HIV Laboratory Services-NSD; Key Pops: Transgender</v>
      </c>
    </row>
    <row r="482" spans="1:4">
      <c r="A482" t="s">
        <v>168</v>
      </c>
      <c r="B482" t="s">
        <v>136</v>
      </c>
      <c r="C482" t="s">
        <v>109</v>
      </c>
      <c r="D482" t="str">
        <f>CONCATENATE(FinalAllocations[[#This Row],[Program Area]],"; ",FinalAllocations[[#This Row],[Beneficiary]])</f>
        <v>C&amp;T: HIV Laboratory Services-NSD; Males: Adult men</v>
      </c>
    </row>
    <row r="483" spans="1:4">
      <c r="A483" t="s">
        <v>168</v>
      </c>
      <c r="B483" t="s">
        <v>137</v>
      </c>
      <c r="C483" t="s">
        <v>120</v>
      </c>
      <c r="D483" t="str">
        <f>CONCATENATE(FinalAllocations[[#This Row],[Program Area]],"; ",FinalAllocations[[#This Row],[Beneficiary]])</f>
        <v>C&amp;T: HIV Laboratory Services-NSD; Males: Boys</v>
      </c>
    </row>
    <row r="484" spans="1:4">
      <c r="A484" t="s">
        <v>168</v>
      </c>
      <c r="B484" t="s">
        <v>138</v>
      </c>
      <c r="C484" t="s">
        <v>109</v>
      </c>
      <c r="D484" t="str">
        <f>CONCATENATE(FinalAllocations[[#This Row],[Program Area]],"; ",FinalAllocations[[#This Row],[Beneficiary]])</f>
        <v>C&amp;T: HIV Laboratory Services-NSD; Males: Not disaggregated</v>
      </c>
    </row>
    <row r="485" spans="1:4">
      <c r="A485" t="s">
        <v>168</v>
      </c>
      <c r="B485" t="s">
        <v>139</v>
      </c>
      <c r="C485" t="s">
        <v>109</v>
      </c>
      <c r="D485" t="str">
        <f>CONCATENATE(FinalAllocations[[#This Row],[Program Area]],"; ",FinalAllocations[[#This Row],[Beneficiary]])</f>
        <v>C&amp;T: HIV Laboratory Services-NSD; Males: Young men &amp; adolescent males</v>
      </c>
    </row>
    <row r="486" spans="1:4">
      <c r="A486" t="s">
        <v>168</v>
      </c>
      <c r="B486" t="s">
        <v>140</v>
      </c>
      <c r="C486" t="s">
        <v>109</v>
      </c>
      <c r="D486" t="str">
        <f>CONCATENATE(FinalAllocations[[#This Row],[Program Area]],"; ",FinalAllocations[[#This Row],[Beneficiary]])</f>
        <v>C&amp;T: HIV Laboratory Services-NSD; Non-Targeted Pop: Adults</v>
      </c>
    </row>
    <row r="487" spans="1:4">
      <c r="A487" t="s">
        <v>168</v>
      </c>
      <c r="B487" t="s">
        <v>141</v>
      </c>
      <c r="C487" t="s">
        <v>120</v>
      </c>
      <c r="D487" t="str">
        <f>CONCATENATE(FinalAllocations[[#This Row],[Program Area]],"; ",FinalAllocations[[#This Row],[Beneficiary]])</f>
        <v>C&amp;T: HIV Laboratory Services-NSD; Non-Targeted Pop: Children</v>
      </c>
    </row>
    <row r="488" spans="1:4">
      <c r="A488" t="s">
        <v>168</v>
      </c>
      <c r="B488" t="s">
        <v>23</v>
      </c>
      <c r="C488" t="s">
        <v>109</v>
      </c>
      <c r="D488" t="str">
        <f>CONCATENATE(FinalAllocations[[#This Row],[Program Area]],"; ",FinalAllocations[[#This Row],[Beneficiary]])</f>
        <v>C&amp;T: HIV Laboratory Services-NSD; Non-Targeted Pop: Not disaggregated</v>
      </c>
    </row>
    <row r="489" spans="1:4">
      <c r="A489" t="s">
        <v>168</v>
      </c>
      <c r="B489" t="s">
        <v>142</v>
      </c>
      <c r="C489" t="s">
        <v>109</v>
      </c>
      <c r="D489" t="str">
        <f>CONCATENATE(FinalAllocations[[#This Row],[Program Area]],"; ",FinalAllocations[[#This Row],[Beneficiary]])</f>
        <v>C&amp;T: HIV Laboratory Services-NSD; Non-Targeted Pop: Young people &amp; adolescents</v>
      </c>
    </row>
    <row r="490" spans="1:4">
      <c r="A490" t="s">
        <v>168</v>
      </c>
      <c r="B490" t="s">
        <v>144</v>
      </c>
      <c r="C490" t="s">
        <v>123</v>
      </c>
      <c r="D490" t="str">
        <f>CONCATENATE(FinalAllocations[[#This Row],[Program Area]],"; ",FinalAllocations[[#This Row],[Beneficiary]])</f>
        <v>C&amp;T: HIV Laboratory Services-NSD; OVC: Not disaggregated</v>
      </c>
    </row>
    <row r="491" spans="1:4">
      <c r="A491" t="s">
        <v>168</v>
      </c>
      <c r="B491" t="s">
        <v>145</v>
      </c>
      <c r="C491" t="s">
        <v>123</v>
      </c>
      <c r="D491" t="str">
        <f>CONCATENATE(FinalAllocations[[#This Row],[Program Area]],"; ",FinalAllocations[[#This Row],[Beneficiary]])</f>
        <v>C&amp;T: HIV Laboratory Services-NSD; OVC: Orphans &amp; vulnerable children</v>
      </c>
    </row>
    <row r="492" spans="1:4">
      <c r="A492" t="s">
        <v>168</v>
      </c>
      <c r="B492" t="s">
        <v>146</v>
      </c>
      <c r="C492" t="s">
        <v>109</v>
      </c>
      <c r="D492" t="str">
        <f>CONCATENATE(FinalAllocations[[#This Row],[Program Area]],"; ",FinalAllocations[[#This Row],[Beneficiary]])</f>
        <v>C&amp;T: HIV Laboratory Services-NSD; Pregnant &amp; Breastfeeding Women: Not disaggregated</v>
      </c>
    </row>
    <row r="493" spans="1:4">
      <c r="A493" t="s">
        <v>168</v>
      </c>
      <c r="B493" t="s">
        <v>148</v>
      </c>
      <c r="C493" t="s">
        <v>109</v>
      </c>
      <c r="D493" t="str">
        <f>CONCATENATE(FinalAllocations[[#This Row],[Program Area]],"; ",FinalAllocations[[#This Row],[Beneficiary]])</f>
        <v>C&amp;T: HIV Laboratory Services-NSD; Priority Pops: Displaced persons</v>
      </c>
    </row>
    <row r="494" spans="1:4">
      <c r="A494" t="s">
        <v>168</v>
      </c>
      <c r="B494" t="s">
        <v>149</v>
      </c>
      <c r="C494" t="s">
        <v>109</v>
      </c>
      <c r="D494" t="str">
        <f>CONCATENATE(FinalAllocations[[#This Row],[Program Area]],"; ",FinalAllocations[[#This Row],[Beneficiary]])</f>
        <v>C&amp;T: HIV Laboratory Services-NSD; Priority Pops: Military &amp; other uniformed services</v>
      </c>
    </row>
    <row r="495" spans="1:4">
      <c r="A495" t="s">
        <v>168</v>
      </c>
      <c r="B495" t="s">
        <v>151</v>
      </c>
      <c r="C495" t="s">
        <v>109</v>
      </c>
      <c r="D495" t="str">
        <f>CONCATENATE(FinalAllocations[[#This Row],[Program Area]],"; ",FinalAllocations[[#This Row],[Beneficiary]])</f>
        <v>C&amp;T: HIV Laboratory Services-NSD; Priority Pops: Not disaggregated</v>
      </c>
    </row>
    <row r="496" spans="1:4">
      <c r="A496" t="s">
        <v>168</v>
      </c>
      <c r="B496" t="s">
        <v>152</v>
      </c>
      <c r="C496" t="s">
        <v>109</v>
      </c>
      <c r="D496" t="str">
        <f>CONCATENATE(FinalAllocations[[#This Row],[Program Area]],"; ",FinalAllocations[[#This Row],[Beneficiary]])</f>
        <v>C&amp;T: HIV Laboratory Services-NSD; Priority Pops: People in prisons</v>
      </c>
    </row>
    <row r="497" spans="1:4">
      <c r="A497" t="s">
        <v>169</v>
      </c>
      <c r="B497" t="s">
        <v>126</v>
      </c>
      <c r="C497" t="s">
        <v>109</v>
      </c>
      <c r="D497" t="str">
        <f>CONCATENATE(FinalAllocations[[#This Row],[Program Area]],"; ",FinalAllocations[[#This Row],[Beneficiary]])</f>
        <v>C&amp;T: HIV Laboratory Services-SD; Females: Adult women</v>
      </c>
    </row>
    <row r="498" spans="1:4">
      <c r="A498" t="s">
        <v>169</v>
      </c>
      <c r="B498" t="s">
        <v>127</v>
      </c>
      <c r="C498" t="s">
        <v>120</v>
      </c>
      <c r="D498" t="str">
        <f>CONCATENATE(FinalAllocations[[#This Row],[Program Area]],"; ",FinalAllocations[[#This Row],[Beneficiary]])</f>
        <v>C&amp;T: HIV Laboratory Services-SD; Females: Girls</v>
      </c>
    </row>
    <row r="499" spans="1:4">
      <c r="A499" t="s">
        <v>169</v>
      </c>
      <c r="B499" t="s">
        <v>128</v>
      </c>
      <c r="C499" t="s">
        <v>109</v>
      </c>
      <c r="D499" t="str">
        <f>CONCATENATE(FinalAllocations[[#This Row],[Program Area]],"; ",FinalAllocations[[#This Row],[Beneficiary]])</f>
        <v>C&amp;T: HIV Laboratory Services-SD; Females: Not disaggregated</v>
      </c>
    </row>
    <row r="500" spans="1:4">
      <c r="A500" t="s">
        <v>169</v>
      </c>
      <c r="B500" t="s">
        <v>129</v>
      </c>
      <c r="C500" t="s">
        <v>109</v>
      </c>
      <c r="D500" t="str">
        <f>CONCATENATE(FinalAllocations[[#This Row],[Program Area]],"; ",FinalAllocations[[#This Row],[Beneficiary]])</f>
        <v>C&amp;T: HIV Laboratory Services-SD; Females: Young women &amp; adolescent females</v>
      </c>
    </row>
    <row r="501" spans="1:4">
      <c r="A501" t="s">
        <v>169</v>
      </c>
      <c r="B501" t="s">
        <v>130</v>
      </c>
      <c r="C501" t="s">
        <v>109</v>
      </c>
      <c r="D501" t="str">
        <f>CONCATENATE(FinalAllocations[[#This Row],[Program Area]],"; ",FinalAllocations[[#This Row],[Beneficiary]])</f>
        <v>C&amp;T: HIV Laboratory Services-SD; Key Pops: Men having sex with men</v>
      </c>
    </row>
    <row r="502" spans="1:4">
      <c r="A502" t="s">
        <v>169</v>
      </c>
      <c r="B502" t="s">
        <v>131</v>
      </c>
      <c r="C502" t="s">
        <v>109</v>
      </c>
      <c r="D502" t="str">
        <f>CONCATENATE(FinalAllocations[[#This Row],[Program Area]],"; ",FinalAllocations[[#This Row],[Beneficiary]])</f>
        <v>C&amp;T: HIV Laboratory Services-SD; Key Pops: Not disaggregated</v>
      </c>
    </row>
    <row r="503" spans="1:4">
      <c r="A503" t="s">
        <v>169</v>
      </c>
      <c r="B503" t="s">
        <v>132</v>
      </c>
      <c r="C503" t="s">
        <v>109</v>
      </c>
      <c r="D503" t="str">
        <f>CONCATENATE(FinalAllocations[[#This Row],[Program Area]],"; ",FinalAllocations[[#This Row],[Beneficiary]])</f>
        <v>C&amp;T: HIV Laboratory Services-SD; Key Pops: People in prisons</v>
      </c>
    </row>
    <row r="504" spans="1:4">
      <c r="A504" t="s">
        <v>169</v>
      </c>
      <c r="B504" t="s">
        <v>133</v>
      </c>
      <c r="C504" t="s">
        <v>109</v>
      </c>
      <c r="D504" t="str">
        <f>CONCATENATE(FinalAllocations[[#This Row],[Program Area]],"; ",FinalAllocations[[#This Row],[Beneficiary]])</f>
        <v>C&amp;T: HIV Laboratory Services-SD; Key Pops: People who inject drugs</v>
      </c>
    </row>
    <row r="505" spans="1:4">
      <c r="A505" t="s">
        <v>169</v>
      </c>
      <c r="B505" t="s">
        <v>134</v>
      </c>
      <c r="C505" t="s">
        <v>109</v>
      </c>
      <c r="D505" t="str">
        <f>CONCATENATE(FinalAllocations[[#This Row],[Program Area]],"; ",FinalAllocations[[#This Row],[Beneficiary]])</f>
        <v>C&amp;T: HIV Laboratory Services-SD; Key Pops: Sex workers</v>
      </c>
    </row>
    <row r="506" spans="1:4">
      <c r="A506" t="s">
        <v>169</v>
      </c>
      <c r="B506" t="s">
        <v>135</v>
      </c>
      <c r="C506" t="s">
        <v>109</v>
      </c>
      <c r="D506" t="str">
        <f>CONCATENATE(FinalAllocations[[#This Row],[Program Area]],"; ",FinalAllocations[[#This Row],[Beneficiary]])</f>
        <v>C&amp;T: HIV Laboratory Services-SD; Key Pops: Transgender</v>
      </c>
    </row>
    <row r="507" spans="1:4">
      <c r="A507" t="s">
        <v>169</v>
      </c>
      <c r="B507" t="s">
        <v>136</v>
      </c>
      <c r="C507" t="s">
        <v>109</v>
      </c>
      <c r="D507" t="str">
        <f>CONCATENATE(FinalAllocations[[#This Row],[Program Area]],"; ",FinalAllocations[[#This Row],[Beneficiary]])</f>
        <v>C&amp;T: HIV Laboratory Services-SD; Males: Adult men</v>
      </c>
    </row>
    <row r="508" spans="1:4">
      <c r="A508" t="s">
        <v>169</v>
      </c>
      <c r="B508" t="s">
        <v>137</v>
      </c>
      <c r="C508" t="s">
        <v>120</v>
      </c>
      <c r="D508" t="str">
        <f>CONCATENATE(FinalAllocations[[#This Row],[Program Area]],"; ",FinalAllocations[[#This Row],[Beneficiary]])</f>
        <v>C&amp;T: HIV Laboratory Services-SD; Males: Boys</v>
      </c>
    </row>
    <row r="509" spans="1:4">
      <c r="A509" t="s">
        <v>169</v>
      </c>
      <c r="B509" t="s">
        <v>138</v>
      </c>
      <c r="C509" t="s">
        <v>109</v>
      </c>
      <c r="D509" t="str">
        <f>CONCATENATE(FinalAllocations[[#This Row],[Program Area]],"; ",FinalAllocations[[#This Row],[Beneficiary]])</f>
        <v>C&amp;T: HIV Laboratory Services-SD; Males: Not disaggregated</v>
      </c>
    </row>
    <row r="510" spans="1:4">
      <c r="A510" t="s">
        <v>169</v>
      </c>
      <c r="B510" t="s">
        <v>139</v>
      </c>
      <c r="C510" t="s">
        <v>109</v>
      </c>
      <c r="D510" t="str">
        <f>CONCATENATE(FinalAllocations[[#This Row],[Program Area]],"; ",FinalAllocations[[#This Row],[Beneficiary]])</f>
        <v>C&amp;T: HIV Laboratory Services-SD; Males: Young men &amp; adolescent males</v>
      </c>
    </row>
    <row r="511" spans="1:4">
      <c r="A511" t="s">
        <v>169</v>
      </c>
      <c r="B511" t="s">
        <v>140</v>
      </c>
      <c r="C511" t="s">
        <v>109</v>
      </c>
      <c r="D511" t="str">
        <f>CONCATENATE(FinalAllocations[[#This Row],[Program Area]],"; ",FinalAllocations[[#This Row],[Beneficiary]])</f>
        <v>C&amp;T: HIV Laboratory Services-SD; Non-Targeted Pop: Adults</v>
      </c>
    </row>
    <row r="512" spans="1:4">
      <c r="A512" t="s">
        <v>169</v>
      </c>
      <c r="B512" t="s">
        <v>141</v>
      </c>
      <c r="C512" t="s">
        <v>120</v>
      </c>
      <c r="D512" t="str">
        <f>CONCATENATE(FinalAllocations[[#This Row],[Program Area]],"; ",FinalAllocations[[#This Row],[Beneficiary]])</f>
        <v>C&amp;T: HIV Laboratory Services-SD; Non-Targeted Pop: Children</v>
      </c>
    </row>
    <row r="513" spans="1:4">
      <c r="A513" t="s">
        <v>169</v>
      </c>
      <c r="B513" t="s">
        <v>23</v>
      </c>
      <c r="C513" t="s">
        <v>109</v>
      </c>
      <c r="D513" t="str">
        <f>CONCATENATE(FinalAllocations[[#This Row],[Program Area]],"; ",FinalAllocations[[#This Row],[Beneficiary]])</f>
        <v>C&amp;T: HIV Laboratory Services-SD; Non-Targeted Pop: Not disaggregated</v>
      </c>
    </row>
    <row r="514" spans="1:4">
      <c r="A514" t="s">
        <v>169</v>
      </c>
      <c r="B514" t="s">
        <v>142</v>
      </c>
      <c r="C514" t="s">
        <v>109</v>
      </c>
      <c r="D514" t="str">
        <f>CONCATENATE(FinalAllocations[[#This Row],[Program Area]],"; ",FinalAllocations[[#This Row],[Beneficiary]])</f>
        <v>C&amp;T: HIV Laboratory Services-SD; Non-Targeted Pop: Young people &amp; adolescents</v>
      </c>
    </row>
    <row r="515" spans="1:4">
      <c r="A515" t="s">
        <v>169</v>
      </c>
      <c r="B515" t="s">
        <v>144</v>
      </c>
      <c r="C515" t="s">
        <v>123</v>
      </c>
      <c r="D515" t="str">
        <f>CONCATENATE(FinalAllocations[[#This Row],[Program Area]],"; ",FinalAllocations[[#This Row],[Beneficiary]])</f>
        <v>C&amp;T: HIV Laboratory Services-SD; OVC: Not disaggregated</v>
      </c>
    </row>
    <row r="516" spans="1:4">
      <c r="A516" t="s">
        <v>169</v>
      </c>
      <c r="B516" t="s">
        <v>145</v>
      </c>
      <c r="C516" t="s">
        <v>123</v>
      </c>
      <c r="D516" t="str">
        <f>CONCATENATE(FinalAllocations[[#This Row],[Program Area]],"; ",FinalAllocations[[#This Row],[Beneficiary]])</f>
        <v>C&amp;T: HIV Laboratory Services-SD; OVC: Orphans &amp; vulnerable children</v>
      </c>
    </row>
    <row r="517" spans="1:4">
      <c r="A517" t="s">
        <v>169</v>
      </c>
      <c r="B517" t="s">
        <v>146</v>
      </c>
      <c r="C517" t="s">
        <v>109</v>
      </c>
      <c r="D517" t="str">
        <f>CONCATENATE(FinalAllocations[[#This Row],[Program Area]],"; ",FinalAllocations[[#This Row],[Beneficiary]])</f>
        <v>C&amp;T: HIV Laboratory Services-SD; Pregnant &amp; Breastfeeding Women: Not disaggregated</v>
      </c>
    </row>
    <row r="518" spans="1:4">
      <c r="A518" t="s">
        <v>169</v>
      </c>
      <c r="B518" t="s">
        <v>147</v>
      </c>
      <c r="C518" t="s">
        <v>109</v>
      </c>
      <c r="D518" t="e">
        <f ca="1">_xlfn.CONCAT(FinalAllocations[[#This Row],[Program Area]],"; ",FinalAllocations[[#This Row],[Beneficiary]])</f>
        <v>#NAME?</v>
      </c>
    </row>
    <row r="519" spans="1:4">
      <c r="A519" t="s">
        <v>169</v>
      </c>
      <c r="B519" t="s">
        <v>148</v>
      </c>
      <c r="C519" t="s">
        <v>109</v>
      </c>
      <c r="D519" t="str">
        <f>CONCATENATE(FinalAllocations[[#This Row],[Program Area]],"; ",FinalAllocations[[#This Row],[Beneficiary]])</f>
        <v>C&amp;T: HIV Laboratory Services-SD; Priority Pops: Displaced persons</v>
      </c>
    </row>
    <row r="520" spans="1:4">
      <c r="A520" t="s">
        <v>169</v>
      </c>
      <c r="B520" t="s">
        <v>149</v>
      </c>
      <c r="C520" t="s">
        <v>109</v>
      </c>
      <c r="D520" t="str">
        <f>CONCATENATE(FinalAllocations[[#This Row],[Program Area]],"; ",FinalAllocations[[#This Row],[Beneficiary]])</f>
        <v>C&amp;T: HIV Laboratory Services-SD; Priority Pops: Military &amp; other uniformed services</v>
      </c>
    </row>
    <row r="521" spans="1:4">
      <c r="A521" t="s">
        <v>169</v>
      </c>
      <c r="B521" t="s">
        <v>150</v>
      </c>
      <c r="C521" t="s">
        <v>109</v>
      </c>
      <c r="D521" t="e">
        <f ca="1">_xlfn.CONCAT(FinalAllocations[[#This Row],[Program Area]],"; ",FinalAllocations[[#This Row],[Beneficiary]])</f>
        <v>#NAME?</v>
      </c>
    </row>
    <row r="522" spans="1:4">
      <c r="A522" t="s">
        <v>169</v>
      </c>
      <c r="B522" t="s">
        <v>151</v>
      </c>
      <c r="C522" t="s">
        <v>109</v>
      </c>
      <c r="D522" t="str">
        <f>CONCATENATE(FinalAllocations[[#This Row],[Program Area]],"; ",FinalAllocations[[#This Row],[Beneficiary]])</f>
        <v>C&amp;T: HIV Laboratory Services-SD; Priority Pops: Not disaggregated</v>
      </c>
    </row>
    <row r="523" spans="1:4">
      <c r="A523" t="s">
        <v>169</v>
      </c>
      <c r="B523" t="s">
        <v>152</v>
      </c>
      <c r="C523" t="s">
        <v>109</v>
      </c>
      <c r="D523" t="str">
        <f>CONCATENATE(FinalAllocations[[#This Row],[Program Area]],"; ",FinalAllocations[[#This Row],[Beneficiary]])</f>
        <v>C&amp;T: HIV Laboratory Services-SD; Priority Pops: People in prisons</v>
      </c>
    </row>
    <row r="524" spans="1:4">
      <c r="A524" t="s">
        <v>170</v>
      </c>
      <c r="B524" t="s">
        <v>126</v>
      </c>
      <c r="C524" t="s">
        <v>109</v>
      </c>
      <c r="D524" t="str">
        <f>CONCATENATE(FinalAllocations[[#This Row],[Program Area]],"; ",FinalAllocations[[#This Row],[Beneficiary]])</f>
        <v>C&amp;T: Not Disaggregated-NSD; Females: Adult women</v>
      </c>
    </row>
    <row r="525" spans="1:4">
      <c r="A525" t="s">
        <v>170</v>
      </c>
      <c r="B525" t="s">
        <v>127</v>
      </c>
      <c r="C525" t="s">
        <v>120</v>
      </c>
      <c r="D525" t="str">
        <f>CONCATENATE(FinalAllocations[[#This Row],[Program Area]],"; ",FinalAllocations[[#This Row],[Beneficiary]])</f>
        <v>C&amp;T: Not Disaggregated-NSD; Females: Girls</v>
      </c>
    </row>
    <row r="526" spans="1:4">
      <c r="A526" t="s">
        <v>170</v>
      </c>
      <c r="B526" t="s">
        <v>128</v>
      </c>
      <c r="C526" t="s">
        <v>109</v>
      </c>
      <c r="D526" t="str">
        <f>CONCATENATE(FinalAllocations[[#This Row],[Program Area]],"; ",FinalAllocations[[#This Row],[Beneficiary]])</f>
        <v>C&amp;T: Not Disaggregated-NSD; Females: Not disaggregated</v>
      </c>
    </row>
    <row r="527" spans="1:4">
      <c r="A527" t="s">
        <v>170</v>
      </c>
      <c r="B527" t="s">
        <v>129</v>
      </c>
      <c r="C527" t="s">
        <v>109</v>
      </c>
      <c r="D527" t="str">
        <f>CONCATENATE(FinalAllocations[[#This Row],[Program Area]],"; ",FinalAllocations[[#This Row],[Beneficiary]])</f>
        <v>C&amp;T: Not Disaggregated-NSD; Females: Young women &amp; adolescent females</v>
      </c>
    </row>
    <row r="528" spans="1:4">
      <c r="A528" t="s">
        <v>170</v>
      </c>
      <c r="B528" t="s">
        <v>130</v>
      </c>
      <c r="C528" t="s">
        <v>109</v>
      </c>
      <c r="D528" t="str">
        <f>CONCATENATE(FinalAllocations[[#This Row],[Program Area]],"; ",FinalAllocations[[#This Row],[Beneficiary]])</f>
        <v>C&amp;T: Not Disaggregated-NSD; Key Pops: Men having sex with men</v>
      </c>
    </row>
    <row r="529" spans="1:4">
      <c r="A529" t="s">
        <v>170</v>
      </c>
      <c r="B529" t="s">
        <v>131</v>
      </c>
      <c r="C529" t="s">
        <v>109</v>
      </c>
      <c r="D529" t="str">
        <f>CONCATENATE(FinalAllocations[[#This Row],[Program Area]],"; ",FinalAllocations[[#This Row],[Beneficiary]])</f>
        <v>C&amp;T: Not Disaggregated-NSD; Key Pops: Not disaggregated</v>
      </c>
    </row>
    <row r="530" spans="1:4">
      <c r="A530" t="s">
        <v>170</v>
      </c>
      <c r="B530" t="s">
        <v>132</v>
      </c>
      <c r="C530" t="s">
        <v>109</v>
      </c>
      <c r="D530" t="str">
        <f>CONCATENATE(FinalAllocations[[#This Row],[Program Area]],"; ",FinalAllocations[[#This Row],[Beneficiary]])</f>
        <v>C&amp;T: Not Disaggregated-NSD; Key Pops: People in prisons</v>
      </c>
    </row>
    <row r="531" spans="1:4">
      <c r="A531" t="s">
        <v>170</v>
      </c>
      <c r="B531" t="s">
        <v>133</v>
      </c>
      <c r="C531" t="s">
        <v>109</v>
      </c>
      <c r="D531" t="str">
        <f>CONCATENATE(FinalAllocations[[#This Row],[Program Area]],"; ",FinalAllocations[[#This Row],[Beneficiary]])</f>
        <v>C&amp;T: Not Disaggregated-NSD; Key Pops: People who inject drugs</v>
      </c>
    </row>
    <row r="532" spans="1:4">
      <c r="A532" t="s">
        <v>170</v>
      </c>
      <c r="B532" t="s">
        <v>134</v>
      </c>
      <c r="C532" t="s">
        <v>109</v>
      </c>
      <c r="D532" t="str">
        <f>CONCATENATE(FinalAllocations[[#This Row],[Program Area]],"; ",FinalAllocations[[#This Row],[Beneficiary]])</f>
        <v>C&amp;T: Not Disaggregated-NSD; Key Pops: Sex workers</v>
      </c>
    </row>
    <row r="533" spans="1:4">
      <c r="A533" t="s">
        <v>170</v>
      </c>
      <c r="B533" t="s">
        <v>135</v>
      </c>
      <c r="C533" t="s">
        <v>109</v>
      </c>
      <c r="D533" t="str">
        <f>CONCATENATE(FinalAllocations[[#This Row],[Program Area]],"; ",FinalAllocations[[#This Row],[Beneficiary]])</f>
        <v>C&amp;T: Not Disaggregated-NSD; Key Pops: Transgender</v>
      </c>
    </row>
    <row r="534" spans="1:4">
      <c r="A534" t="s">
        <v>170</v>
      </c>
      <c r="B534" t="s">
        <v>136</v>
      </c>
      <c r="C534" t="s">
        <v>109</v>
      </c>
      <c r="D534" t="str">
        <f>CONCATENATE(FinalAllocations[[#This Row],[Program Area]],"; ",FinalAllocations[[#This Row],[Beneficiary]])</f>
        <v>C&amp;T: Not Disaggregated-NSD; Males: Adult men</v>
      </c>
    </row>
    <row r="535" spans="1:4">
      <c r="A535" t="s">
        <v>170</v>
      </c>
      <c r="B535" t="s">
        <v>137</v>
      </c>
      <c r="C535" t="s">
        <v>120</v>
      </c>
      <c r="D535" t="str">
        <f>CONCATENATE(FinalAllocations[[#This Row],[Program Area]],"; ",FinalAllocations[[#This Row],[Beneficiary]])</f>
        <v>C&amp;T: Not Disaggregated-NSD; Males: Boys</v>
      </c>
    </row>
    <row r="536" spans="1:4">
      <c r="A536" t="s">
        <v>170</v>
      </c>
      <c r="B536" t="s">
        <v>138</v>
      </c>
      <c r="C536" t="s">
        <v>109</v>
      </c>
      <c r="D536" t="str">
        <f>CONCATENATE(FinalAllocations[[#This Row],[Program Area]],"; ",FinalAllocations[[#This Row],[Beneficiary]])</f>
        <v>C&amp;T: Not Disaggregated-NSD; Males: Not disaggregated</v>
      </c>
    </row>
    <row r="537" spans="1:4">
      <c r="A537" t="s">
        <v>170</v>
      </c>
      <c r="B537" t="s">
        <v>139</v>
      </c>
      <c r="C537" t="s">
        <v>109</v>
      </c>
      <c r="D537" t="str">
        <f>CONCATENATE(FinalAllocations[[#This Row],[Program Area]],"; ",FinalAllocations[[#This Row],[Beneficiary]])</f>
        <v>C&amp;T: Not Disaggregated-NSD; Males: Young men &amp; adolescent males</v>
      </c>
    </row>
    <row r="538" spans="1:4">
      <c r="A538" t="s">
        <v>170</v>
      </c>
      <c r="B538" t="s">
        <v>140</v>
      </c>
      <c r="C538" t="s">
        <v>109</v>
      </c>
      <c r="D538" t="str">
        <f>CONCATENATE(FinalAllocations[[#This Row],[Program Area]],"; ",FinalAllocations[[#This Row],[Beneficiary]])</f>
        <v>C&amp;T: Not Disaggregated-NSD; Non-Targeted Pop: Adults</v>
      </c>
    </row>
    <row r="539" spans="1:4">
      <c r="A539" t="s">
        <v>170</v>
      </c>
      <c r="B539" t="s">
        <v>141</v>
      </c>
      <c r="C539" t="s">
        <v>120</v>
      </c>
      <c r="D539" t="str">
        <f>CONCATENATE(FinalAllocations[[#This Row],[Program Area]],"; ",FinalAllocations[[#This Row],[Beneficiary]])</f>
        <v>C&amp;T: Not Disaggregated-NSD; Non-Targeted Pop: Children</v>
      </c>
    </row>
    <row r="540" spans="1:4">
      <c r="A540" t="s">
        <v>170</v>
      </c>
      <c r="B540" t="s">
        <v>23</v>
      </c>
      <c r="C540" t="s">
        <v>109</v>
      </c>
      <c r="D540" t="str">
        <f>CONCATENATE(FinalAllocations[[#This Row],[Program Area]],"; ",FinalAllocations[[#This Row],[Beneficiary]])</f>
        <v>C&amp;T: Not Disaggregated-NSD; Non-Targeted Pop: Not disaggregated</v>
      </c>
    </row>
    <row r="541" spans="1:4">
      <c r="A541" t="s">
        <v>170</v>
      </c>
      <c r="B541" t="s">
        <v>142</v>
      </c>
      <c r="C541" t="s">
        <v>109</v>
      </c>
      <c r="D541" t="str">
        <f>CONCATENATE(FinalAllocations[[#This Row],[Program Area]],"; ",FinalAllocations[[#This Row],[Beneficiary]])</f>
        <v>C&amp;T: Not Disaggregated-NSD; Non-Targeted Pop: Young people &amp; adolescents</v>
      </c>
    </row>
    <row r="542" spans="1:4">
      <c r="A542" t="s">
        <v>170</v>
      </c>
      <c r="B542" t="s">
        <v>144</v>
      </c>
      <c r="C542" t="s">
        <v>123</v>
      </c>
      <c r="D542" t="str">
        <f>CONCATENATE(FinalAllocations[[#This Row],[Program Area]],"; ",FinalAllocations[[#This Row],[Beneficiary]])</f>
        <v>C&amp;T: Not Disaggregated-NSD; OVC: Not disaggregated</v>
      </c>
    </row>
    <row r="543" spans="1:4">
      <c r="A543" t="s">
        <v>170</v>
      </c>
      <c r="B543" t="s">
        <v>145</v>
      </c>
      <c r="C543" t="s">
        <v>123</v>
      </c>
      <c r="D543" t="str">
        <f>CONCATENATE(FinalAllocations[[#This Row],[Program Area]],"; ",FinalAllocations[[#This Row],[Beneficiary]])</f>
        <v>C&amp;T: Not Disaggregated-NSD; OVC: Orphans &amp; vulnerable children</v>
      </c>
    </row>
    <row r="544" spans="1:4">
      <c r="A544" t="s">
        <v>170</v>
      </c>
      <c r="B544" t="s">
        <v>146</v>
      </c>
      <c r="C544" t="s">
        <v>109</v>
      </c>
      <c r="D544" t="str">
        <f>CONCATENATE(FinalAllocations[[#This Row],[Program Area]],"; ",FinalAllocations[[#This Row],[Beneficiary]])</f>
        <v>C&amp;T: Not Disaggregated-NSD; Pregnant &amp; Breastfeeding Women: Not disaggregated</v>
      </c>
    </row>
    <row r="545" spans="1:4">
      <c r="A545" t="s">
        <v>170</v>
      </c>
      <c r="B545" t="s">
        <v>148</v>
      </c>
      <c r="C545" t="s">
        <v>109</v>
      </c>
      <c r="D545" t="str">
        <f>CONCATENATE(FinalAllocations[[#This Row],[Program Area]],"; ",FinalAllocations[[#This Row],[Beneficiary]])</f>
        <v>C&amp;T: Not Disaggregated-NSD; Priority Pops: Displaced persons</v>
      </c>
    </row>
    <row r="546" spans="1:4">
      <c r="A546" t="s">
        <v>170</v>
      </c>
      <c r="B546" t="s">
        <v>149</v>
      </c>
      <c r="C546" t="s">
        <v>109</v>
      </c>
      <c r="D546" t="str">
        <f>CONCATENATE(FinalAllocations[[#This Row],[Program Area]],"; ",FinalAllocations[[#This Row],[Beneficiary]])</f>
        <v>C&amp;T: Not Disaggregated-NSD; Priority Pops: Military &amp; other uniformed services</v>
      </c>
    </row>
    <row r="547" spans="1:4">
      <c r="A547" t="s">
        <v>170</v>
      </c>
      <c r="B547" t="s">
        <v>151</v>
      </c>
      <c r="C547" t="s">
        <v>109</v>
      </c>
      <c r="D547" t="str">
        <f>CONCATENATE(FinalAllocations[[#This Row],[Program Area]],"; ",FinalAllocations[[#This Row],[Beneficiary]])</f>
        <v>C&amp;T: Not Disaggregated-NSD; Priority Pops: Not disaggregated</v>
      </c>
    </row>
    <row r="548" spans="1:4">
      <c r="A548" t="s">
        <v>170</v>
      </c>
      <c r="B548" t="s">
        <v>152</v>
      </c>
      <c r="C548" t="s">
        <v>109</v>
      </c>
      <c r="D548" t="str">
        <f>CONCATENATE(FinalAllocations[[#This Row],[Program Area]],"; ",FinalAllocations[[#This Row],[Beneficiary]])</f>
        <v>C&amp;T: Not Disaggregated-NSD; Priority Pops: People in prisons</v>
      </c>
    </row>
    <row r="549" spans="1:4">
      <c r="A549" t="s">
        <v>171</v>
      </c>
      <c r="B549" t="s">
        <v>126</v>
      </c>
      <c r="C549" t="s">
        <v>109</v>
      </c>
      <c r="D549" t="str">
        <f>CONCATENATE(FinalAllocations[[#This Row],[Program Area]],"; ",FinalAllocations[[#This Row],[Beneficiary]])</f>
        <v>C&amp;T: Not Disaggregated-SD; Females: Adult women</v>
      </c>
    </row>
    <row r="550" spans="1:4">
      <c r="A550" t="s">
        <v>171</v>
      </c>
      <c r="B550" t="s">
        <v>127</v>
      </c>
      <c r="C550" t="s">
        <v>120</v>
      </c>
      <c r="D550" t="str">
        <f>CONCATENATE(FinalAllocations[[#This Row],[Program Area]],"; ",FinalAllocations[[#This Row],[Beneficiary]])</f>
        <v>C&amp;T: Not Disaggregated-SD; Females: Girls</v>
      </c>
    </row>
    <row r="551" spans="1:4">
      <c r="A551" t="s">
        <v>171</v>
      </c>
      <c r="B551" t="s">
        <v>128</v>
      </c>
      <c r="C551" t="s">
        <v>109</v>
      </c>
      <c r="D551" t="str">
        <f>CONCATENATE(FinalAllocations[[#This Row],[Program Area]],"; ",FinalAllocations[[#This Row],[Beneficiary]])</f>
        <v>C&amp;T: Not Disaggregated-SD; Females: Not disaggregated</v>
      </c>
    </row>
    <row r="552" spans="1:4">
      <c r="A552" t="s">
        <v>171</v>
      </c>
      <c r="B552" t="s">
        <v>129</v>
      </c>
      <c r="C552" t="s">
        <v>109</v>
      </c>
      <c r="D552" t="str">
        <f>CONCATENATE(FinalAllocations[[#This Row],[Program Area]],"; ",FinalAllocations[[#This Row],[Beneficiary]])</f>
        <v>C&amp;T: Not Disaggregated-SD; Females: Young women &amp; adolescent females</v>
      </c>
    </row>
    <row r="553" spans="1:4">
      <c r="A553" t="s">
        <v>171</v>
      </c>
      <c r="B553" t="s">
        <v>130</v>
      </c>
      <c r="C553" t="s">
        <v>109</v>
      </c>
      <c r="D553" t="str">
        <f>CONCATENATE(FinalAllocations[[#This Row],[Program Area]],"; ",FinalAllocations[[#This Row],[Beneficiary]])</f>
        <v>C&amp;T: Not Disaggregated-SD; Key Pops: Men having sex with men</v>
      </c>
    </row>
    <row r="554" spans="1:4">
      <c r="A554" t="s">
        <v>171</v>
      </c>
      <c r="B554" t="s">
        <v>131</v>
      </c>
      <c r="C554" t="s">
        <v>109</v>
      </c>
      <c r="D554" t="str">
        <f>CONCATENATE(FinalAllocations[[#This Row],[Program Area]],"; ",FinalAllocations[[#This Row],[Beneficiary]])</f>
        <v>C&amp;T: Not Disaggregated-SD; Key Pops: Not disaggregated</v>
      </c>
    </row>
    <row r="555" spans="1:4">
      <c r="A555" t="s">
        <v>171</v>
      </c>
      <c r="B555" t="s">
        <v>132</v>
      </c>
      <c r="C555" t="s">
        <v>109</v>
      </c>
      <c r="D555" t="str">
        <f>CONCATENATE(FinalAllocations[[#This Row],[Program Area]],"; ",FinalAllocations[[#This Row],[Beneficiary]])</f>
        <v>C&amp;T: Not Disaggregated-SD; Key Pops: People in prisons</v>
      </c>
    </row>
    <row r="556" spans="1:4">
      <c r="A556" t="s">
        <v>171</v>
      </c>
      <c r="B556" t="s">
        <v>133</v>
      </c>
      <c r="C556" t="s">
        <v>109</v>
      </c>
      <c r="D556" t="str">
        <f>CONCATENATE(FinalAllocations[[#This Row],[Program Area]],"; ",FinalAllocations[[#This Row],[Beneficiary]])</f>
        <v>C&amp;T: Not Disaggregated-SD; Key Pops: People who inject drugs</v>
      </c>
    </row>
    <row r="557" spans="1:4">
      <c r="A557" t="s">
        <v>171</v>
      </c>
      <c r="B557" t="s">
        <v>134</v>
      </c>
      <c r="C557" t="s">
        <v>109</v>
      </c>
      <c r="D557" t="str">
        <f>CONCATENATE(FinalAllocations[[#This Row],[Program Area]],"; ",FinalAllocations[[#This Row],[Beneficiary]])</f>
        <v>C&amp;T: Not Disaggregated-SD; Key Pops: Sex workers</v>
      </c>
    </row>
    <row r="558" spans="1:4">
      <c r="A558" t="s">
        <v>171</v>
      </c>
      <c r="B558" t="s">
        <v>135</v>
      </c>
      <c r="C558" t="s">
        <v>109</v>
      </c>
      <c r="D558" t="str">
        <f>CONCATENATE(FinalAllocations[[#This Row],[Program Area]],"; ",FinalAllocations[[#This Row],[Beneficiary]])</f>
        <v>C&amp;T: Not Disaggregated-SD; Key Pops: Transgender</v>
      </c>
    </row>
    <row r="559" spans="1:4">
      <c r="A559" t="s">
        <v>171</v>
      </c>
      <c r="B559" t="s">
        <v>136</v>
      </c>
      <c r="C559" t="s">
        <v>109</v>
      </c>
      <c r="D559" t="str">
        <f>CONCATENATE(FinalAllocations[[#This Row],[Program Area]],"; ",FinalAllocations[[#This Row],[Beneficiary]])</f>
        <v>C&amp;T: Not Disaggregated-SD; Males: Adult men</v>
      </c>
    </row>
    <row r="560" spans="1:4">
      <c r="A560" t="s">
        <v>171</v>
      </c>
      <c r="B560" t="s">
        <v>137</v>
      </c>
      <c r="C560" t="s">
        <v>120</v>
      </c>
      <c r="D560" t="str">
        <f>CONCATENATE(FinalAllocations[[#This Row],[Program Area]],"; ",FinalAllocations[[#This Row],[Beneficiary]])</f>
        <v>C&amp;T: Not Disaggregated-SD; Males: Boys</v>
      </c>
    </row>
    <row r="561" spans="1:4">
      <c r="A561" t="s">
        <v>171</v>
      </c>
      <c r="B561" t="s">
        <v>138</v>
      </c>
      <c r="C561" t="s">
        <v>109</v>
      </c>
      <c r="D561" t="str">
        <f>CONCATENATE(FinalAllocations[[#This Row],[Program Area]],"; ",FinalAllocations[[#This Row],[Beneficiary]])</f>
        <v>C&amp;T: Not Disaggregated-SD; Males: Not disaggregated</v>
      </c>
    </row>
    <row r="562" spans="1:4">
      <c r="A562" t="s">
        <v>171</v>
      </c>
      <c r="B562" t="s">
        <v>139</v>
      </c>
      <c r="C562" t="s">
        <v>109</v>
      </c>
      <c r="D562" t="str">
        <f>CONCATENATE(FinalAllocations[[#This Row],[Program Area]],"; ",FinalAllocations[[#This Row],[Beneficiary]])</f>
        <v>C&amp;T: Not Disaggregated-SD; Males: Young men &amp; adolescent males</v>
      </c>
    </row>
    <row r="563" spans="1:4">
      <c r="A563" t="s">
        <v>171</v>
      </c>
      <c r="B563" t="s">
        <v>140</v>
      </c>
      <c r="C563" t="s">
        <v>109</v>
      </c>
      <c r="D563" t="str">
        <f>CONCATENATE(FinalAllocations[[#This Row],[Program Area]],"; ",FinalAllocations[[#This Row],[Beneficiary]])</f>
        <v>C&amp;T: Not Disaggregated-SD; Non-Targeted Pop: Adults</v>
      </c>
    </row>
    <row r="564" spans="1:4">
      <c r="A564" t="s">
        <v>171</v>
      </c>
      <c r="B564" t="s">
        <v>141</v>
      </c>
      <c r="C564" t="s">
        <v>120</v>
      </c>
      <c r="D564" t="str">
        <f>CONCATENATE(FinalAllocations[[#This Row],[Program Area]],"; ",FinalAllocations[[#This Row],[Beneficiary]])</f>
        <v>C&amp;T: Not Disaggregated-SD; Non-Targeted Pop: Children</v>
      </c>
    </row>
    <row r="565" spans="1:4">
      <c r="A565" t="s">
        <v>171</v>
      </c>
      <c r="B565" t="s">
        <v>23</v>
      </c>
      <c r="C565" t="s">
        <v>109</v>
      </c>
      <c r="D565" t="str">
        <f>CONCATENATE(FinalAllocations[[#This Row],[Program Area]],"; ",FinalAllocations[[#This Row],[Beneficiary]])</f>
        <v>C&amp;T: Not Disaggregated-SD; Non-Targeted Pop: Not disaggregated</v>
      </c>
    </row>
    <row r="566" spans="1:4">
      <c r="A566" t="s">
        <v>171</v>
      </c>
      <c r="B566" t="s">
        <v>142</v>
      </c>
      <c r="C566" t="s">
        <v>109</v>
      </c>
      <c r="D566" t="str">
        <f>CONCATENATE(FinalAllocations[[#This Row],[Program Area]],"; ",FinalAllocations[[#This Row],[Beneficiary]])</f>
        <v>C&amp;T: Not Disaggregated-SD; Non-Targeted Pop: Young people &amp; adolescents</v>
      </c>
    </row>
    <row r="567" spans="1:4">
      <c r="A567" t="s">
        <v>171</v>
      </c>
      <c r="B567" t="s">
        <v>144</v>
      </c>
      <c r="C567" t="s">
        <v>123</v>
      </c>
      <c r="D567" t="str">
        <f>CONCATENATE(FinalAllocations[[#This Row],[Program Area]],"; ",FinalAllocations[[#This Row],[Beneficiary]])</f>
        <v>C&amp;T: Not Disaggregated-SD; OVC: Not disaggregated</v>
      </c>
    </row>
    <row r="568" spans="1:4">
      <c r="A568" t="s">
        <v>171</v>
      </c>
      <c r="B568" t="s">
        <v>145</v>
      </c>
      <c r="C568" t="s">
        <v>123</v>
      </c>
      <c r="D568" t="str">
        <f>CONCATENATE(FinalAllocations[[#This Row],[Program Area]],"; ",FinalAllocations[[#This Row],[Beneficiary]])</f>
        <v>C&amp;T: Not Disaggregated-SD; OVC: Orphans &amp; vulnerable children</v>
      </c>
    </row>
    <row r="569" spans="1:4">
      <c r="A569" t="s">
        <v>171</v>
      </c>
      <c r="B569" t="s">
        <v>146</v>
      </c>
      <c r="C569" t="s">
        <v>109</v>
      </c>
      <c r="D569" t="str">
        <f>CONCATENATE(FinalAllocations[[#This Row],[Program Area]],"; ",FinalAllocations[[#This Row],[Beneficiary]])</f>
        <v>C&amp;T: Not Disaggregated-SD; Pregnant &amp; Breastfeeding Women: Not disaggregated</v>
      </c>
    </row>
    <row r="570" spans="1:4">
      <c r="A570" t="s">
        <v>171</v>
      </c>
      <c r="B570" t="s">
        <v>148</v>
      </c>
      <c r="C570" t="s">
        <v>109</v>
      </c>
      <c r="D570" t="str">
        <f>CONCATENATE(FinalAllocations[[#This Row],[Program Area]],"; ",FinalAllocations[[#This Row],[Beneficiary]])</f>
        <v>C&amp;T: Not Disaggregated-SD; Priority Pops: Displaced persons</v>
      </c>
    </row>
    <row r="571" spans="1:4">
      <c r="A571" t="s">
        <v>171</v>
      </c>
      <c r="B571" t="s">
        <v>149</v>
      </c>
      <c r="C571" t="s">
        <v>109</v>
      </c>
      <c r="D571" t="str">
        <f>CONCATENATE(FinalAllocations[[#This Row],[Program Area]],"; ",FinalAllocations[[#This Row],[Beneficiary]])</f>
        <v>C&amp;T: Not Disaggregated-SD; Priority Pops: Military &amp; other uniformed services</v>
      </c>
    </row>
    <row r="572" spans="1:4">
      <c r="A572" t="s">
        <v>171</v>
      </c>
      <c r="B572" t="s">
        <v>151</v>
      </c>
      <c r="C572" t="s">
        <v>109</v>
      </c>
      <c r="D572" t="str">
        <f>CONCATENATE(FinalAllocations[[#This Row],[Program Area]],"; ",FinalAllocations[[#This Row],[Beneficiary]])</f>
        <v>C&amp;T: Not Disaggregated-SD; Priority Pops: Not disaggregated</v>
      </c>
    </row>
    <row r="573" spans="1:4">
      <c r="A573" t="s">
        <v>171</v>
      </c>
      <c r="B573" t="s">
        <v>152</v>
      </c>
      <c r="C573" t="s">
        <v>109</v>
      </c>
      <c r="D573" t="str">
        <f>CONCATENATE(FinalAllocations[[#This Row],[Program Area]],"; ",FinalAllocations[[#This Row],[Beneficiary]])</f>
        <v>C&amp;T: Not Disaggregated-SD; Priority Pops: People in prisons</v>
      </c>
    </row>
    <row r="574" spans="1:4">
      <c r="A574" t="s">
        <v>172</v>
      </c>
      <c r="B574" t="s">
        <v>126</v>
      </c>
      <c r="C574" t="s">
        <v>108</v>
      </c>
      <c r="D574" t="str">
        <f>CONCATENATE(FinalAllocations[[#This Row],[Program Area]],"; ",FinalAllocations[[#This Row],[Beneficiary]])</f>
        <v>HTS: Community-based testing-NSD; Females: Adult women</v>
      </c>
    </row>
    <row r="575" spans="1:4">
      <c r="A575" t="s">
        <v>172</v>
      </c>
      <c r="B575" t="s">
        <v>127</v>
      </c>
      <c r="C575" t="s">
        <v>108</v>
      </c>
      <c r="D575" t="str">
        <f>CONCATENATE(FinalAllocations[[#This Row],[Program Area]],"; ",FinalAllocations[[#This Row],[Beneficiary]])</f>
        <v>HTS: Community-based testing-NSD; Females: Girls</v>
      </c>
    </row>
    <row r="576" spans="1:4">
      <c r="A576" t="s">
        <v>172</v>
      </c>
      <c r="B576" t="s">
        <v>128</v>
      </c>
      <c r="C576" t="s">
        <v>108</v>
      </c>
      <c r="D576" t="str">
        <f>CONCATENATE(FinalAllocations[[#This Row],[Program Area]],"; ",FinalAllocations[[#This Row],[Beneficiary]])</f>
        <v>HTS: Community-based testing-NSD; Females: Not disaggregated</v>
      </c>
    </row>
    <row r="577" spans="1:4">
      <c r="A577" t="s">
        <v>172</v>
      </c>
      <c r="B577" t="s">
        <v>129</v>
      </c>
      <c r="C577" t="s">
        <v>108</v>
      </c>
      <c r="D577" t="str">
        <f>CONCATENATE(FinalAllocations[[#This Row],[Program Area]],"; ",FinalAllocations[[#This Row],[Beneficiary]])</f>
        <v>HTS: Community-based testing-NSD; Females: Young women &amp; adolescent females</v>
      </c>
    </row>
    <row r="578" spans="1:4">
      <c r="A578" t="s">
        <v>172</v>
      </c>
      <c r="B578" t="s">
        <v>130</v>
      </c>
      <c r="C578" t="s">
        <v>108</v>
      </c>
      <c r="D578" t="str">
        <f>CONCATENATE(FinalAllocations[[#This Row],[Program Area]],"; ",FinalAllocations[[#This Row],[Beneficiary]])</f>
        <v>HTS: Community-based testing-NSD; Key Pops: Men having sex with men</v>
      </c>
    </row>
    <row r="579" spans="1:4">
      <c r="A579" t="s">
        <v>172</v>
      </c>
      <c r="B579" t="s">
        <v>131</v>
      </c>
      <c r="C579" t="s">
        <v>108</v>
      </c>
      <c r="D579" t="str">
        <f>CONCATENATE(FinalAllocations[[#This Row],[Program Area]],"; ",FinalAllocations[[#This Row],[Beneficiary]])</f>
        <v>HTS: Community-based testing-NSD; Key Pops: Not disaggregated</v>
      </c>
    </row>
    <row r="580" spans="1:4">
      <c r="A580" t="s">
        <v>172</v>
      </c>
      <c r="B580" t="s">
        <v>132</v>
      </c>
      <c r="C580" t="s">
        <v>108</v>
      </c>
      <c r="D580" t="str">
        <f>CONCATENATE(FinalAllocations[[#This Row],[Program Area]],"; ",FinalAllocations[[#This Row],[Beneficiary]])</f>
        <v>HTS: Community-based testing-NSD; Key Pops: People in prisons</v>
      </c>
    </row>
    <row r="581" spans="1:4">
      <c r="A581" t="s">
        <v>172</v>
      </c>
      <c r="B581" t="s">
        <v>133</v>
      </c>
      <c r="C581" t="s">
        <v>108</v>
      </c>
      <c r="D581" t="str">
        <f>CONCATENATE(FinalAllocations[[#This Row],[Program Area]],"; ",FinalAllocations[[#This Row],[Beneficiary]])</f>
        <v>HTS: Community-based testing-NSD; Key Pops: People who inject drugs</v>
      </c>
    </row>
    <row r="582" spans="1:4">
      <c r="A582" t="s">
        <v>172</v>
      </c>
      <c r="B582" t="s">
        <v>134</v>
      </c>
      <c r="C582" t="s">
        <v>108</v>
      </c>
      <c r="D582" t="str">
        <f>CONCATENATE(FinalAllocations[[#This Row],[Program Area]],"; ",FinalAllocations[[#This Row],[Beneficiary]])</f>
        <v>HTS: Community-based testing-NSD; Key Pops: Sex workers</v>
      </c>
    </row>
    <row r="583" spans="1:4">
      <c r="A583" t="s">
        <v>172</v>
      </c>
      <c r="B583" t="s">
        <v>135</v>
      </c>
      <c r="C583" t="s">
        <v>108</v>
      </c>
      <c r="D583" t="str">
        <f>CONCATENATE(FinalAllocations[[#This Row],[Program Area]],"; ",FinalAllocations[[#This Row],[Beneficiary]])</f>
        <v>HTS: Community-based testing-NSD; Key Pops: Transgender</v>
      </c>
    </row>
    <row r="584" spans="1:4">
      <c r="A584" t="s">
        <v>172</v>
      </c>
      <c r="B584" t="s">
        <v>136</v>
      </c>
      <c r="C584" t="s">
        <v>108</v>
      </c>
      <c r="D584" t="str">
        <f>CONCATENATE(FinalAllocations[[#This Row],[Program Area]],"; ",FinalAllocations[[#This Row],[Beneficiary]])</f>
        <v>HTS: Community-based testing-NSD; Males: Adult men</v>
      </c>
    </row>
    <row r="585" spans="1:4">
      <c r="A585" t="s">
        <v>172</v>
      </c>
      <c r="B585" t="s">
        <v>137</v>
      </c>
      <c r="C585" t="s">
        <v>108</v>
      </c>
      <c r="D585" t="str">
        <f>CONCATENATE(FinalAllocations[[#This Row],[Program Area]],"; ",FinalAllocations[[#This Row],[Beneficiary]])</f>
        <v>HTS: Community-based testing-NSD; Males: Boys</v>
      </c>
    </row>
    <row r="586" spans="1:4">
      <c r="A586" t="s">
        <v>172</v>
      </c>
      <c r="B586" t="s">
        <v>138</v>
      </c>
      <c r="C586" t="s">
        <v>108</v>
      </c>
      <c r="D586" t="str">
        <f>CONCATENATE(FinalAllocations[[#This Row],[Program Area]],"; ",FinalAllocations[[#This Row],[Beneficiary]])</f>
        <v>HTS: Community-based testing-NSD; Males: Not disaggregated</v>
      </c>
    </row>
    <row r="587" spans="1:4">
      <c r="A587" t="s">
        <v>172</v>
      </c>
      <c r="B587" t="s">
        <v>139</v>
      </c>
      <c r="C587" t="s">
        <v>108</v>
      </c>
      <c r="D587" t="str">
        <f>CONCATENATE(FinalAllocations[[#This Row],[Program Area]],"; ",FinalAllocations[[#This Row],[Beneficiary]])</f>
        <v>HTS: Community-based testing-NSD; Males: Young men &amp; adolescent males</v>
      </c>
    </row>
    <row r="588" spans="1:4">
      <c r="A588" t="s">
        <v>172</v>
      </c>
      <c r="B588" t="s">
        <v>140</v>
      </c>
      <c r="C588" t="s">
        <v>108</v>
      </c>
      <c r="D588" t="str">
        <f>CONCATENATE(FinalAllocations[[#This Row],[Program Area]],"; ",FinalAllocations[[#This Row],[Beneficiary]])</f>
        <v>HTS: Community-based testing-NSD; Non-Targeted Pop: Adults</v>
      </c>
    </row>
    <row r="589" spans="1:4">
      <c r="A589" t="s">
        <v>172</v>
      </c>
      <c r="B589" t="s">
        <v>141</v>
      </c>
      <c r="C589" t="s">
        <v>108</v>
      </c>
      <c r="D589" t="str">
        <f>CONCATENATE(FinalAllocations[[#This Row],[Program Area]],"; ",FinalAllocations[[#This Row],[Beneficiary]])</f>
        <v>HTS: Community-based testing-NSD; Non-Targeted Pop: Children</v>
      </c>
    </row>
    <row r="590" spans="1:4">
      <c r="A590" t="s">
        <v>172</v>
      </c>
      <c r="B590" t="s">
        <v>23</v>
      </c>
      <c r="C590" t="s">
        <v>108</v>
      </c>
      <c r="D590" t="str">
        <f>CONCATENATE(FinalAllocations[[#This Row],[Program Area]],"; ",FinalAllocations[[#This Row],[Beneficiary]])</f>
        <v>HTS: Community-based testing-NSD; Non-Targeted Pop: Not disaggregated</v>
      </c>
    </row>
    <row r="591" spans="1:4">
      <c r="A591" t="s">
        <v>172</v>
      </c>
      <c r="B591" t="s">
        <v>142</v>
      </c>
      <c r="C591" t="s">
        <v>108</v>
      </c>
      <c r="D591" t="str">
        <f>CONCATENATE(FinalAllocations[[#This Row],[Program Area]],"; ",FinalAllocations[[#This Row],[Beneficiary]])</f>
        <v>HTS: Community-based testing-NSD; Non-Targeted Pop: Young people &amp; adolescents</v>
      </c>
    </row>
    <row r="592" spans="1:4">
      <c r="A592" t="s">
        <v>172</v>
      </c>
      <c r="B592" t="s">
        <v>144</v>
      </c>
      <c r="C592" t="s">
        <v>108</v>
      </c>
      <c r="D592" t="str">
        <f>CONCATENATE(FinalAllocations[[#This Row],[Program Area]],"; ",FinalAllocations[[#This Row],[Beneficiary]])</f>
        <v>HTS: Community-based testing-NSD; OVC: Not disaggregated</v>
      </c>
    </row>
    <row r="593" spans="1:4">
      <c r="A593" t="s">
        <v>172</v>
      </c>
      <c r="B593" t="s">
        <v>145</v>
      </c>
      <c r="C593" t="s">
        <v>108</v>
      </c>
      <c r="D593" t="str">
        <f>CONCATENATE(FinalAllocations[[#This Row],[Program Area]],"; ",FinalAllocations[[#This Row],[Beneficiary]])</f>
        <v>HTS: Community-based testing-NSD; OVC: Orphans &amp; vulnerable children</v>
      </c>
    </row>
    <row r="594" spans="1:4">
      <c r="A594" t="s">
        <v>172</v>
      </c>
      <c r="B594" t="s">
        <v>146</v>
      </c>
      <c r="C594" t="s">
        <v>118</v>
      </c>
      <c r="D594" t="str">
        <f>CONCATENATE(FinalAllocations[[#This Row],[Program Area]],"; ",FinalAllocations[[#This Row],[Beneficiary]])</f>
        <v>HTS: Community-based testing-NSD; Pregnant &amp; Breastfeeding Women: Not disaggregated</v>
      </c>
    </row>
    <row r="595" spans="1:4">
      <c r="A595" t="s">
        <v>172</v>
      </c>
      <c r="B595" t="s">
        <v>147</v>
      </c>
      <c r="C595" t="s">
        <v>108</v>
      </c>
      <c r="D595" t="str">
        <f>CONCATENATE(FinalAllocations[[#This Row],[Program Area]],"; ",FinalAllocations[[#This Row],[Beneficiary]])</f>
        <v>HTS: Community-based testing-NSD; Priority Pops: Clients of sex workers</v>
      </c>
    </row>
    <row r="596" spans="1:4">
      <c r="A596" t="s">
        <v>172</v>
      </c>
      <c r="B596" t="s">
        <v>148</v>
      </c>
      <c r="C596" t="s">
        <v>108</v>
      </c>
      <c r="D596" t="str">
        <f>CONCATENATE(FinalAllocations[[#This Row],[Program Area]],"; ",FinalAllocations[[#This Row],[Beneficiary]])</f>
        <v>HTS: Community-based testing-NSD; Priority Pops: Displaced persons</v>
      </c>
    </row>
    <row r="597" spans="1:4">
      <c r="A597" t="s">
        <v>172</v>
      </c>
      <c r="B597" t="s">
        <v>149</v>
      </c>
      <c r="C597" t="s">
        <v>108</v>
      </c>
      <c r="D597" t="str">
        <f>CONCATENATE(FinalAllocations[[#This Row],[Program Area]],"; ",FinalAllocations[[#This Row],[Beneficiary]])</f>
        <v>HTS: Community-based testing-NSD; Priority Pops: Military &amp; other uniformed services</v>
      </c>
    </row>
    <row r="598" spans="1:4">
      <c r="A598" t="s">
        <v>172</v>
      </c>
      <c r="B598" t="s">
        <v>150</v>
      </c>
      <c r="C598" t="s">
        <v>108</v>
      </c>
      <c r="D598" t="str">
        <f>CONCATENATE(FinalAllocations[[#This Row],[Program Area]],"; ",FinalAllocations[[#This Row],[Beneficiary]])</f>
        <v xml:space="preserve">HTS: Community-based testing-NSD; Priority Pops: Mobile Pops </v>
      </c>
    </row>
    <row r="599" spans="1:4">
      <c r="A599" t="s">
        <v>172</v>
      </c>
      <c r="B599" t="s">
        <v>151</v>
      </c>
      <c r="C599" t="s">
        <v>108</v>
      </c>
      <c r="D599" t="str">
        <f>CONCATENATE(FinalAllocations[[#This Row],[Program Area]],"; ",FinalAllocations[[#This Row],[Beneficiary]])</f>
        <v>HTS: Community-based testing-NSD; Priority Pops: Not disaggregated</v>
      </c>
    </row>
    <row r="600" spans="1:4">
      <c r="A600" t="s">
        <v>172</v>
      </c>
      <c r="B600" t="s">
        <v>152</v>
      </c>
      <c r="C600" t="s">
        <v>108</v>
      </c>
      <c r="D600" t="str">
        <f>CONCATENATE(FinalAllocations[[#This Row],[Program Area]],"; ",FinalAllocations[[#This Row],[Beneficiary]])</f>
        <v>HTS: Community-based testing-NSD; Priority Pops: People in prisons</v>
      </c>
    </row>
    <row r="601" spans="1:4">
      <c r="A601" t="s">
        <v>173</v>
      </c>
      <c r="B601" t="s">
        <v>126</v>
      </c>
      <c r="C601" t="s">
        <v>108</v>
      </c>
      <c r="D601" t="str">
        <f>CONCATENATE(FinalAllocations[[#This Row],[Program Area]],"; ",FinalAllocations[[#This Row],[Beneficiary]])</f>
        <v>HTS: Community-based testing-SD; Females: Adult women</v>
      </c>
    </row>
    <row r="602" spans="1:4">
      <c r="A602" t="s">
        <v>173</v>
      </c>
      <c r="B602" t="s">
        <v>127</v>
      </c>
      <c r="C602" t="s">
        <v>108</v>
      </c>
      <c r="D602" t="str">
        <f>CONCATENATE(FinalAllocations[[#This Row],[Program Area]],"; ",FinalAllocations[[#This Row],[Beneficiary]])</f>
        <v>HTS: Community-based testing-SD; Females: Girls</v>
      </c>
    </row>
    <row r="603" spans="1:4">
      <c r="A603" t="s">
        <v>173</v>
      </c>
      <c r="B603" t="s">
        <v>128</v>
      </c>
      <c r="C603" t="s">
        <v>108</v>
      </c>
      <c r="D603" t="str">
        <f>CONCATENATE(FinalAllocations[[#This Row],[Program Area]],"; ",FinalAllocations[[#This Row],[Beneficiary]])</f>
        <v>HTS: Community-based testing-SD; Females: Not disaggregated</v>
      </c>
    </row>
    <row r="604" spans="1:4">
      <c r="A604" t="s">
        <v>173</v>
      </c>
      <c r="B604" t="s">
        <v>129</v>
      </c>
      <c r="C604" t="s">
        <v>108</v>
      </c>
      <c r="D604" t="str">
        <f>CONCATENATE(FinalAllocations[[#This Row],[Program Area]],"; ",FinalAllocations[[#This Row],[Beneficiary]])</f>
        <v>HTS: Community-based testing-SD; Females: Young women &amp; adolescent females</v>
      </c>
    </row>
    <row r="605" spans="1:4">
      <c r="A605" t="s">
        <v>173</v>
      </c>
      <c r="B605" t="s">
        <v>130</v>
      </c>
      <c r="C605" t="s">
        <v>108</v>
      </c>
      <c r="D605" t="str">
        <f>CONCATENATE(FinalAllocations[[#This Row],[Program Area]],"; ",FinalAllocations[[#This Row],[Beneficiary]])</f>
        <v>HTS: Community-based testing-SD; Key Pops: Men having sex with men</v>
      </c>
    </row>
    <row r="606" spans="1:4">
      <c r="A606" t="s">
        <v>173</v>
      </c>
      <c r="B606" t="s">
        <v>131</v>
      </c>
      <c r="C606" t="s">
        <v>108</v>
      </c>
      <c r="D606" t="str">
        <f>CONCATENATE(FinalAllocations[[#This Row],[Program Area]],"; ",FinalAllocations[[#This Row],[Beneficiary]])</f>
        <v>HTS: Community-based testing-SD; Key Pops: Not disaggregated</v>
      </c>
    </row>
    <row r="607" spans="1:4">
      <c r="A607" t="s">
        <v>173</v>
      </c>
      <c r="B607" t="s">
        <v>132</v>
      </c>
      <c r="C607" t="s">
        <v>108</v>
      </c>
      <c r="D607" t="str">
        <f>CONCATENATE(FinalAllocations[[#This Row],[Program Area]],"; ",FinalAllocations[[#This Row],[Beneficiary]])</f>
        <v>HTS: Community-based testing-SD; Key Pops: People in prisons</v>
      </c>
    </row>
    <row r="608" spans="1:4">
      <c r="A608" t="s">
        <v>173</v>
      </c>
      <c r="B608" t="s">
        <v>133</v>
      </c>
      <c r="C608" t="s">
        <v>108</v>
      </c>
      <c r="D608" t="str">
        <f>CONCATENATE(FinalAllocations[[#This Row],[Program Area]],"; ",FinalAllocations[[#This Row],[Beneficiary]])</f>
        <v>HTS: Community-based testing-SD; Key Pops: People who inject drugs</v>
      </c>
    </row>
    <row r="609" spans="1:4">
      <c r="A609" t="s">
        <v>173</v>
      </c>
      <c r="B609" t="s">
        <v>134</v>
      </c>
      <c r="C609" t="s">
        <v>108</v>
      </c>
      <c r="D609" t="str">
        <f>CONCATENATE(FinalAllocations[[#This Row],[Program Area]],"; ",FinalAllocations[[#This Row],[Beneficiary]])</f>
        <v>HTS: Community-based testing-SD; Key Pops: Sex workers</v>
      </c>
    </row>
    <row r="610" spans="1:4">
      <c r="A610" t="s">
        <v>173</v>
      </c>
      <c r="B610" t="s">
        <v>135</v>
      </c>
      <c r="C610" t="s">
        <v>108</v>
      </c>
      <c r="D610" t="str">
        <f>CONCATENATE(FinalAllocations[[#This Row],[Program Area]],"; ",FinalAllocations[[#This Row],[Beneficiary]])</f>
        <v>HTS: Community-based testing-SD; Key Pops: Transgender</v>
      </c>
    </row>
    <row r="611" spans="1:4">
      <c r="A611" t="s">
        <v>173</v>
      </c>
      <c r="B611" t="s">
        <v>136</v>
      </c>
      <c r="C611" t="s">
        <v>108</v>
      </c>
      <c r="D611" t="str">
        <f>CONCATENATE(FinalAllocations[[#This Row],[Program Area]],"; ",FinalAllocations[[#This Row],[Beneficiary]])</f>
        <v>HTS: Community-based testing-SD; Males: Adult men</v>
      </c>
    </row>
    <row r="612" spans="1:4">
      <c r="A612" t="s">
        <v>173</v>
      </c>
      <c r="B612" t="s">
        <v>137</v>
      </c>
      <c r="C612" t="s">
        <v>108</v>
      </c>
      <c r="D612" t="str">
        <f>CONCATENATE(FinalAllocations[[#This Row],[Program Area]],"; ",FinalAllocations[[#This Row],[Beneficiary]])</f>
        <v>HTS: Community-based testing-SD; Males: Boys</v>
      </c>
    </row>
    <row r="613" spans="1:4">
      <c r="A613" t="s">
        <v>173</v>
      </c>
      <c r="B613" t="s">
        <v>138</v>
      </c>
      <c r="C613" t="s">
        <v>108</v>
      </c>
      <c r="D613" t="str">
        <f>CONCATENATE(FinalAllocations[[#This Row],[Program Area]],"; ",FinalAllocations[[#This Row],[Beneficiary]])</f>
        <v>HTS: Community-based testing-SD; Males: Not disaggregated</v>
      </c>
    </row>
    <row r="614" spans="1:4">
      <c r="A614" t="s">
        <v>173</v>
      </c>
      <c r="B614" t="s">
        <v>139</v>
      </c>
      <c r="C614" t="s">
        <v>108</v>
      </c>
      <c r="D614" t="str">
        <f>CONCATENATE(FinalAllocations[[#This Row],[Program Area]],"; ",FinalAllocations[[#This Row],[Beneficiary]])</f>
        <v>HTS: Community-based testing-SD; Males: Young men &amp; adolescent males</v>
      </c>
    </row>
    <row r="615" spans="1:4">
      <c r="A615" t="s">
        <v>173</v>
      </c>
      <c r="B615" t="s">
        <v>140</v>
      </c>
      <c r="C615" t="s">
        <v>108</v>
      </c>
      <c r="D615" t="str">
        <f>CONCATENATE(FinalAllocations[[#This Row],[Program Area]],"; ",FinalAllocations[[#This Row],[Beneficiary]])</f>
        <v>HTS: Community-based testing-SD; Non-Targeted Pop: Adults</v>
      </c>
    </row>
    <row r="616" spans="1:4">
      <c r="A616" t="s">
        <v>173</v>
      </c>
      <c r="B616" t="s">
        <v>141</v>
      </c>
      <c r="C616" t="s">
        <v>108</v>
      </c>
      <c r="D616" t="str">
        <f>CONCATENATE(FinalAllocations[[#This Row],[Program Area]],"; ",FinalAllocations[[#This Row],[Beneficiary]])</f>
        <v>HTS: Community-based testing-SD; Non-Targeted Pop: Children</v>
      </c>
    </row>
    <row r="617" spans="1:4">
      <c r="A617" t="s">
        <v>173</v>
      </c>
      <c r="B617" t="s">
        <v>23</v>
      </c>
      <c r="C617" t="s">
        <v>108</v>
      </c>
      <c r="D617" t="str">
        <f>CONCATENATE(FinalAllocations[[#This Row],[Program Area]],"; ",FinalAllocations[[#This Row],[Beneficiary]])</f>
        <v>HTS: Community-based testing-SD; Non-Targeted Pop: Not disaggregated</v>
      </c>
    </row>
    <row r="618" spans="1:4">
      <c r="A618" t="s">
        <v>173</v>
      </c>
      <c r="B618" t="s">
        <v>142</v>
      </c>
      <c r="C618" t="s">
        <v>108</v>
      </c>
      <c r="D618" t="str">
        <f>CONCATENATE(FinalAllocations[[#This Row],[Program Area]],"; ",FinalAllocations[[#This Row],[Beneficiary]])</f>
        <v>HTS: Community-based testing-SD; Non-Targeted Pop: Young people &amp; adolescents</v>
      </c>
    </row>
    <row r="619" spans="1:4">
      <c r="A619" t="s">
        <v>173</v>
      </c>
      <c r="B619" t="s">
        <v>144</v>
      </c>
      <c r="C619" t="s">
        <v>108</v>
      </c>
      <c r="D619" t="str">
        <f>CONCATENATE(FinalAllocations[[#This Row],[Program Area]],"; ",FinalAllocations[[#This Row],[Beneficiary]])</f>
        <v>HTS: Community-based testing-SD; OVC: Not disaggregated</v>
      </c>
    </row>
    <row r="620" spans="1:4">
      <c r="A620" t="s">
        <v>173</v>
      </c>
      <c r="B620" t="s">
        <v>145</v>
      </c>
      <c r="C620" t="s">
        <v>108</v>
      </c>
      <c r="D620" t="str">
        <f>CONCATENATE(FinalAllocations[[#This Row],[Program Area]],"; ",FinalAllocations[[#This Row],[Beneficiary]])</f>
        <v>HTS: Community-based testing-SD; OVC: Orphans &amp; vulnerable children</v>
      </c>
    </row>
    <row r="621" spans="1:4">
      <c r="A621" t="s">
        <v>173</v>
      </c>
      <c r="B621" t="s">
        <v>146</v>
      </c>
      <c r="C621" t="s">
        <v>118</v>
      </c>
      <c r="D621" t="str">
        <f>CONCATENATE(FinalAllocations[[#This Row],[Program Area]],"; ",FinalAllocations[[#This Row],[Beneficiary]])</f>
        <v>HTS: Community-based testing-SD; Pregnant &amp; Breastfeeding Women: Not disaggregated</v>
      </c>
    </row>
    <row r="622" spans="1:4">
      <c r="A622" t="s">
        <v>173</v>
      </c>
      <c r="B622" t="s">
        <v>147</v>
      </c>
      <c r="C622" t="s">
        <v>108</v>
      </c>
      <c r="D622" t="str">
        <f>CONCATENATE(FinalAllocations[[#This Row],[Program Area]],"; ",FinalAllocations[[#This Row],[Beneficiary]])</f>
        <v>HTS: Community-based testing-SD; Priority Pops: Clients of sex workers</v>
      </c>
    </row>
    <row r="623" spans="1:4">
      <c r="A623" t="s">
        <v>173</v>
      </c>
      <c r="B623" t="s">
        <v>148</v>
      </c>
      <c r="C623" t="s">
        <v>108</v>
      </c>
      <c r="D623" t="str">
        <f>CONCATENATE(FinalAllocations[[#This Row],[Program Area]],"; ",FinalAllocations[[#This Row],[Beneficiary]])</f>
        <v>HTS: Community-based testing-SD; Priority Pops: Displaced persons</v>
      </c>
    </row>
    <row r="624" spans="1:4">
      <c r="A624" t="s">
        <v>173</v>
      </c>
      <c r="B624" t="s">
        <v>149</v>
      </c>
      <c r="C624" t="s">
        <v>108</v>
      </c>
      <c r="D624" t="str">
        <f>CONCATENATE(FinalAllocations[[#This Row],[Program Area]],"; ",FinalAllocations[[#This Row],[Beneficiary]])</f>
        <v>HTS: Community-based testing-SD; Priority Pops: Military &amp; other uniformed services</v>
      </c>
    </row>
    <row r="625" spans="1:4">
      <c r="A625" t="s">
        <v>173</v>
      </c>
      <c r="B625" t="s">
        <v>150</v>
      </c>
      <c r="C625" t="s">
        <v>108</v>
      </c>
      <c r="D625" t="str">
        <f>CONCATENATE(FinalAllocations[[#This Row],[Program Area]],"; ",FinalAllocations[[#This Row],[Beneficiary]])</f>
        <v xml:space="preserve">HTS: Community-based testing-SD; Priority Pops: Mobile Pops </v>
      </c>
    </row>
    <row r="626" spans="1:4">
      <c r="A626" t="s">
        <v>173</v>
      </c>
      <c r="B626" t="s">
        <v>151</v>
      </c>
      <c r="C626" t="s">
        <v>108</v>
      </c>
      <c r="D626" t="str">
        <f>CONCATENATE(FinalAllocations[[#This Row],[Program Area]],"; ",FinalAllocations[[#This Row],[Beneficiary]])</f>
        <v>HTS: Community-based testing-SD; Priority Pops: Not disaggregated</v>
      </c>
    </row>
    <row r="627" spans="1:4">
      <c r="A627" t="s">
        <v>173</v>
      </c>
      <c r="B627" t="s">
        <v>152</v>
      </c>
      <c r="C627" t="s">
        <v>108</v>
      </c>
      <c r="D627" t="str">
        <f>CONCATENATE(FinalAllocations[[#This Row],[Program Area]],"; ",FinalAllocations[[#This Row],[Beneficiary]])</f>
        <v>HTS: Community-based testing-SD; Priority Pops: People in prisons</v>
      </c>
    </row>
    <row r="628" spans="1:4">
      <c r="A628" t="s">
        <v>174</v>
      </c>
      <c r="B628" t="s">
        <v>126</v>
      </c>
      <c r="C628" t="s">
        <v>108</v>
      </c>
      <c r="D628" t="str">
        <f>CONCATENATE(FinalAllocations[[#This Row],[Program Area]],"; ",FinalAllocations[[#This Row],[Beneficiary]])</f>
        <v>HTS: Facility-based testing-NSD; Females: Adult women</v>
      </c>
    </row>
    <row r="629" spans="1:4">
      <c r="A629" t="s">
        <v>174</v>
      </c>
      <c r="B629" t="s">
        <v>127</v>
      </c>
      <c r="C629" t="s">
        <v>108</v>
      </c>
      <c r="D629" t="str">
        <f>CONCATENATE(FinalAllocations[[#This Row],[Program Area]],"; ",FinalAllocations[[#This Row],[Beneficiary]])</f>
        <v>HTS: Facility-based testing-NSD; Females: Girls</v>
      </c>
    </row>
    <row r="630" spans="1:4">
      <c r="A630" t="s">
        <v>174</v>
      </c>
      <c r="B630" t="s">
        <v>128</v>
      </c>
      <c r="C630" t="s">
        <v>108</v>
      </c>
      <c r="D630" t="str">
        <f>CONCATENATE(FinalAllocations[[#This Row],[Program Area]],"; ",FinalAllocations[[#This Row],[Beneficiary]])</f>
        <v>HTS: Facility-based testing-NSD; Females: Not disaggregated</v>
      </c>
    </row>
    <row r="631" spans="1:4">
      <c r="A631" t="s">
        <v>174</v>
      </c>
      <c r="B631" t="s">
        <v>129</v>
      </c>
      <c r="C631" t="s">
        <v>108</v>
      </c>
      <c r="D631" t="str">
        <f>CONCATENATE(FinalAllocations[[#This Row],[Program Area]],"; ",FinalAllocations[[#This Row],[Beneficiary]])</f>
        <v>HTS: Facility-based testing-NSD; Females: Young women &amp; adolescent females</v>
      </c>
    </row>
    <row r="632" spans="1:4">
      <c r="A632" t="s">
        <v>174</v>
      </c>
      <c r="B632" t="s">
        <v>130</v>
      </c>
      <c r="C632" t="s">
        <v>108</v>
      </c>
      <c r="D632" t="str">
        <f>CONCATENATE(FinalAllocations[[#This Row],[Program Area]],"; ",FinalAllocations[[#This Row],[Beneficiary]])</f>
        <v>HTS: Facility-based testing-NSD; Key Pops: Men having sex with men</v>
      </c>
    </row>
    <row r="633" spans="1:4">
      <c r="A633" t="s">
        <v>174</v>
      </c>
      <c r="B633" t="s">
        <v>131</v>
      </c>
      <c r="C633" t="s">
        <v>108</v>
      </c>
      <c r="D633" t="str">
        <f>CONCATENATE(FinalAllocations[[#This Row],[Program Area]],"; ",FinalAllocations[[#This Row],[Beneficiary]])</f>
        <v>HTS: Facility-based testing-NSD; Key Pops: Not disaggregated</v>
      </c>
    </row>
    <row r="634" spans="1:4">
      <c r="A634" t="s">
        <v>174</v>
      </c>
      <c r="B634" t="s">
        <v>132</v>
      </c>
      <c r="C634" t="s">
        <v>108</v>
      </c>
      <c r="D634" t="str">
        <f>CONCATENATE(FinalAllocations[[#This Row],[Program Area]],"; ",FinalAllocations[[#This Row],[Beneficiary]])</f>
        <v>HTS: Facility-based testing-NSD; Key Pops: People in prisons</v>
      </c>
    </row>
    <row r="635" spans="1:4">
      <c r="A635" t="s">
        <v>174</v>
      </c>
      <c r="B635" t="s">
        <v>133</v>
      </c>
      <c r="C635" t="s">
        <v>108</v>
      </c>
      <c r="D635" t="str">
        <f>CONCATENATE(FinalAllocations[[#This Row],[Program Area]],"; ",FinalAllocations[[#This Row],[Beneficiary]])</f>
        <v>HTS: Facility-based testing-NSD; Key Pops: People who inject drugs</v>
      </c>
    </row>
    <row r="636" spans="1:4">
      <c r="A636" t="s">
        <v>174</v>
      </c>
      <c r="B636" t="s">
        <v>134</v>
      </c>
      <c r="C636" t="s">
        <v>108</v>
      </c>
      <c r="D636" t="str">
        <f>CONCATENATE(FinalAllocations[[#This Row],[Program Area]],"; ",FinalAllocations[[#This Row],[Beneficiary]])</f>
        <v>HTS: Facility-based testing-NSD; Key Pops: Sex workers</v>
      </c>
    </row>
    <row r="637" spans="1:4">
      <c r="A637" t="s">
        <v>174</v>
      </c>
      <c r="B637" t="s">
        <v>135</v>
      </c>
      <c r="C637" t="s">
        <v>108</v>
      </c>
      <c r="D637" t="str">
        <f>CONCATENATE(FinalAllocations[[#This Row],[Program Area]],"; ",FinalAllocations[[#This Row],[Beneficiary]])</f>
        <v>HTS: Facility-based testing-NSD; Key Pops: Transgender</v>
      </c>
    </row>
    <row r="638" spans="1:4">
      <c r="A638" t="s">
        <v>174</v>
      </c>
      <c r="B638" t="s">
        <v>136</v>
      </c>
      <c r="C638" t="s">
        <v>108</v>
      </c>
      <c r="D638" t="str">
        <f>CONCATENATE(FinalAllocations[[#This Row],[Program Area]],"; ",FinalAllocations[[#This Row],[Beneficiary]])</f>
        <v>HTS: Facility-based testing-NSD; Males: Adult men</v>
      </c>
    </row>
    <row r="639" spans="1:4">
      <c r="A639" t="s">
        <v>174</v>
      </c>
      <c r="B639" t="s">
        <v>137</v>
      </c>
      <c r="C639" t="s">
        <v>108</v>
      </c>
      <c r="D639" t="str">
        <f>CONCATENATE(FinalAllocations[[#This Row],[Program Area]],"; ",FinalAllocations[[#This Row],[Beneficiary]])</f>
        <v>HTS: Facility-based testing-NSD; Males: Boys</v>
      </c>
    </row>
    <row r="640" spans="1:4">
      <c r="A640" t="s">
        <v>174</v>
      </c>
      <c r="B640" t="s">
        <v>138</v>
      </c>
      <c r="C640" t="s">
        <v>108</v>
      </c>
      <c r="D640" t="str">
        <f>CONCATENATE(FinalAllocations[[#This Row],[Program Area]],"; ",FinalAllocations[[#This Row],[Beneficiary]])</f>
        <v>HTS: Facility-based testing-NSD; Males: Not disaggregated</v>
      </c>
    </row>
    <row r="641" spans="1:4">
      <c r="A641" t="s">
        <v>174</v>
      </c>
      <c r="B641" t="s">
        <v>139</v>
      </c>
      <c r="C641" t="s">
        <v>108</v>
      </c>
      <c r="D641" t="str">
        <f>CONCATENATE(FinalAllocations[[#This Row],[Program Area]],"; ",FinalAllocations[[#This Row],[Beneficiary]])</f>
        <v>HTS: Facility-based testing-NSD; Males: Young men &amp; adolescent males</v>
      </c>
    </row>
    <row r="642" spans="1:4">
      <c r="A642" t="s">
        <v>174</v>
      </c>
      <c r="B642" t="s">
        <v>140</v>
      </c>
      <c r="C642" t="s">
        <v>108</v>
      </c>
      <c r="D642" t="str">
        <f>CONCATENATE(FinalAllocations[[#This Row],[Program Area]],"; ",FinalAllocations[[#This Row],[Beneficiary]])</f>
        <v>HTS: Facility-based testing-NSD; Non-Targeted Pop: Adults</v>
      </c>
    </row>
    <row r="643" spans="1:4">
      <c r="A643" t="s">
        <v>174</v>
      </c>
      <c r="B643" t="s">
        <v>141</v>
      </c>
      <c r="C643" t="s">
        <v>108</v>
      </c>
      <c r="D643" t="str">
        <f>CONCATENATE(FinalAllocations[[#This Row],[Program Area]],"; ",FinalAllocations[[#This Row],[Beneficiary]])</f>
        <v>HTS: Facility-based testing-NSD; Non-Targeted Pop: Children</v>
      </c>
    </row>
    <row r="644" spans="1:4">
      <c r="A644" t="s">
        <v>174</v>
      </c>
      <c r="B644" t="s">
        <v>23</v>
      </c>
      <c r="C644" t="s">
        <v>108</v>
      </c>
      <c r="D644" t="str">
        <f>CONCATENATE(FinalAllocations[[#This Row],[Program Area]],"; ",FinalAllocations[[#This Row],[Beneficiary]])</f>
        <v>HTS: Facility-based testing-NSD; Non-Targeted Pop: Not disaggregated</v>
      </c>
    </row>
    <row r="645" spans="1:4">
      <c r="A645" t="s">
        <v>174</v>
      </c>
      <c r="B645" t="s">
        <v>142</v>
      </c>
      <c r="C645" t="s">
        <v>108</v>
      </c>
      <c r="D645" t="str">
        <f>CONCATENATE(FinalAllocations[[#This Row],[Program Area]],"; ",FinalAllocations[[#This Row],[Beneficiary]])</f>
        <v>HTS: Facility-based testing-NSD; Non-Targeted Pop: Young people &amp; adolescents</v>
      </c>
    </row>
    <row r="646" spans="1:4">
      <c r="A646" t="s">
        <v>174</v>
      </c>
      <c r="B646" t="s">
        <v>144</v>
      </c>
      <c r="C646" t="s">
        <v>108</v>
      </c>
      <c r="D646" t="str">
        <f>CONCATENATE(FinalAllocations[[#This Row],[Program Area]],"; ",FinalAllocations[[#This Row],[Beneficiary]])</f>
        <v>HTS: Facility-based testing-NSD; OVC: Not disaggregated</v>
      </c>
    </row>
    <row r="647" spans="1:4">
      <c r="A647" t="s">
        <v>174</v>
      </c>
      <c r="B647" t="s">
        <v>145</v>
      </c>
      <c r="C647" t="s">
        <v>108</v>
      </c>
      <c r="D647" t="str">
        <f>CONCATENATE(FinalAllocations[[#This Row],[Program Area]],"; ",FinalAllocations[[#This Row],[Beneficiary]])</f>
        <v>HTS: Facility-based testing-NSD; OVC: Orphans &amp; vulnerable children</v>
      </c>
    </row>
    <row r="648" spans="1:4">
      <c r="A648" t="s">
        <v>174</v>
      </c>
      <c r="B648" t="s">
        <v>146</v>
      </c>
      <c r="C648" t="s">
        <v>118</v>
      </c>
      <c r="D648" t="str">
        <f>CONCATENATE(FinalAllocations[[#This Row],[Program Area]],"; ",FinalAllocations[[#This Row],[Beneficiary]])</f>
        <v>HTS: Facility-based testing-NSD; Pregnant &amp; Breastfeeding Women: Not disaggregated</v>
      </c>
    </row>
    <row r="649" spans="1:4">
      <c r="A649" t="s">
        <v>174</v>
      </c>
      <c r="B649" t="s">
        <v>147</v>
      </c>
      <c r="C649" t="s">
        <v>108</v>
      </c>
      <c r="D649" t="str">
        <f>CONCATENATE(FinalAllocations[[#This Row],[Program Area]],"; ",FinalAllocations[[#This Row],[Beneficiary]])</f>
        <v>HTS: Facility-based testing-NSD; Priority Pops: Clients of sex workers</v>
      </c>
    </row>
    <row r="650" spans="1:4">
      <c r="A650" t="s">
        <v>174</v>
      </c>
      <c r="B650" t="s">
        <v>148</v>
      </c>
      <c r="C650" t="s">
        <v>108</v>
      </c>
      <c r="D650" t="str">
        <f>CONCATENATE(FinalAllocations[[#This Row],[Program Area]],"; ",FinalAllocations[[#This Row],[Beneficiary]])</f>
        <v>HTS: Facility-based testing-NSD; Priority Pops: Displaced persons</v>
      </c>
    </row>
    <row r="651" spans="1:4">
      <c r="A651" t="s">
        <v>174</v>
      </c>
      <c r="B651" t="s">
        <v>149</v>
      </c>
      <c r="C651" t="s">
        <v>108</v>
      </c>
      <c r="D651" t="str">
        <f>CONCATENATE(FinalAllocations[[#This Row],[Program Area]],"; ",FinalAllocations[[#This Row],[Beneficiary]])</f>
        <v>HTS: Facility-based testing-NSD; Priority Pops: Military &amp; other uniformed services</v>
      </c>
    </row>
    <row r="652" spans="1:4">
      <c r="A652" t="s">
        <v>174</v>
      </c>
      <c r="B652" t="s">
        <v>150</v>
      </c>
      <c r="C652" t="s">
        <v>108</v>
      </c>
      <c r="D652" t="str">
        <f>CONCATENATE(FinalAllocations[[#This Row],[Program Area]],"; ",FinalAllocations[[#This Row],[Beneficiary]])</f>
        <v xml:space="preserve">HTS: Facility-based testing-NSD; Priority Pops: Mobile Pops </v>
      </c>
    </row>
    <row r="653" spans="1:4">
      <c r="A653" t="s">
        <v>174</v>
      </c>
      <c r="B653" t="s">
        <v>151</v>
      </c>
      <c r="C653" t="s">
        <v>108</v>
      </c>
      <c r="D653" t="str">
        <f>CONCATENATE(FinalAllocations[[#This Row],[Program Area]],"; ",FinalAllocations[[#This Row],[Beneficiary]])</f>
        <v>HTS: Facility-based testing-NSD; Priority Pops: Not disaggregated</v>
      </c>
    </row>
    <row r="654" spans="1:4">
      <c r="A654" t="s">
        <v>174</v>
      </c>
      <c r="B654" t="s">
        <v>152</v>
      </c>
      <c r="C654" t="s">
        <v>108</v>
      </c>
      <c r="D654" t="str">
        <f>CONCATENATE(FinalAllocations[[#This Row],[Program Area]],"; ",FinalAllocations[[#This Row],[Beneficiary]])</f>
        <v>HTS: Facility-based testing-NSD; Priority Pops: People in prisons</v>
      </c>
    </row>
    <row r="655" spans="1:4">
      <c r="A655" t="s">
        <v>175</v>
      </c>
      <c r="B655" t="s">
        <v>126</v>
      </c>
      <c r="C655" t="s">
        <v>108</v>
      </c>
      <c r="D655" t="str">
        <f>CONCATENATE(FinalAllocations[[#This Row],[Program Area]],"; ",FinalAllocations[[#This Row],[Beneficiary]])</f>
        <v>HTS: Facility-based testing-SD; Females: Adult women</v>
      </c>
    </row>
    <row r="656" spans="1:4">
      <c r="A656" t="s">
        <v>175</v>
      </c>
      <c r="B656" t="s">
        <v>127</v>
      </c>
      <c r="C656" t="s">
        <v>108</v>
      </c>
      <c r="D656" t="str">
        <f>CONCATENATE(FinalAllocations[[#This Row],[Program Area]],"; ",FinalAllocations[[#This Row],[Beneficiary]])</f>
        <v>HTS: Facility-based testing-SD; Females: Girls</v>
      </c>
    </row>
    <row r="657" spans="1:4">
      <c r="A657" t="s">
        <v>175</v>
      </c>
      <c r="B657" t="s">
        <v>128</v>
      </c>
      <c r="C657" t="s">
        <v>108</v>
      </c>
      <c r="D657" t="str">
        <f>CONCATENATE(FinalAllocations[[#This Row],[Program Area]],"; ",FinalAllocations[[#This Row],[Beneficiary]])</f>
        <v>HTS: Facility-based testing-SD; Females: Not disaggregated</v>
      </c>
    </row>
    <row r="658" spans="1:4">
      <c r="A658" t="s">
        <v>175</v>
      </c>
      <c r="B658" t="s">
        <v>129</v>
      </c>
      <c r="C658" t="s">
        <v>108</v>
      </c>
      <c r="D658" t="str">
        <f>CONCATENATE(FinalAllocations[[#This Row],[Program Area]],"; ",FinalAllocations[[#This Row],[Beneficiary]])</f>
        <v>HTS: Facility-based testing-SD; Females: Young women &amp; adolescent females</v>
      </c>
    </row>
    <row r="659" spans="1:4">
      <c r="A659" t="s">
        <v>175</v>
      </c>
      <c r="B659" t="s">
        <v>130</v>
      </c>
      <c r="C659" t="s">
        <v>108</v>
      </c>
      <c r="D659" t="str">
        <f>CONCATENATE(FinalAllocations[[#This Row],[Program Area]],"; ",FinalAllocations[[#This Row],[Beneficiary]])</f>
        <v>HTS: Facility-based testing-SD; Key Pops: Men having sex with men</v>
      </c>
    </row>
    <row r="660" spans="1:4">
      <c r="A660" t="s">
        <v>175</v>
      </c>
      <c r="B660" t="s">
        <v>131</v>
      </c>
      <c r="C660" t="s">
        <v>108</v>
      </c>
      <c r="D660" t="str">
        <f>CONCATENATE(FinalAllocations[[#This Row],[Program Area]],"; ",FinalAllocations[[#This Row],[Beneficiary]])</f>
        <v>HTS: Facility-based testing-SD; Key Pops: Not disaggregated</v>
      </c>
    </row>
    <row r="661" spans="1:4">
      <c r="A661" t="s">
        <v>175</v>
      </c>
      <c r="B661" t="s">
        <v>132</v>
      </c>
      <c r="C661" t="s">
        <v>108</v>
      </c>
      <c r="D661" t="str">
        <f>CONCATENATE(FinalAllocations[[#This Row],[Program Area]],"; ",FinalAllocations[[#This Row],[Beneficiary]])</f>
        <v>HTS: Facility-based testing-SD; Key Pops: People in prisons</v>
      </c>
    </row>
    <row r="662" spans="1:4">
      <c r="A662" t="s">
        <v>175</v>
      </c>
      <c r="B662" t="s">
        <v>133</v>
      </c>
      <c r="C662" t="s">
        <v>108</v>
      </c>
      <c r="D662" t="str">
        <f>CONCATENATE(FinalAllocations[[#This Row],[Program Area]],"; ",FinalAllocations[[#This Row],[Beneficiary]])</f>
        <v>HTS: Facility-based testing-SD; Key Pops: People who inject drugs</v>
      </c>
    </row>
    <row r="663" spans="1:4">
      <c r="A663" t="s">
        <v>175</v>
      </c>
      <c r="B663" t="s">
        <v>134</v>
      </c>
      <c r="C663" t="s">
        <v>108</v>
      </c>
      <c r="D663" t="str">
        <f>CONCATENATE(FinalAllocations[[#This Row],[Program Area]],"; ",FinalAllocations[[#This Row],[Beneficiary]])</f>
        <v>HTS: Facility-based testing-SD; Key Pops: Sex workers</v>
      </c>
    </row>
    <row r="664" spans="1:4">
      <c r="A664" t="s">
        <v>175</v>
      </c>
      <c r="B664" t="s">
        <v>135</v>
      </c>
      <c r="C664" t="s">
        <v>108</v>
      </c>
      <c r="D664" t="str">
        <f>CONCATENATE(FinalAllocations[[#This Row],[Program Area]],"; ",FinalAllocations[[#This Row],[Beneficiary]])</f>
        <v>HTS: Facility-based testing-SD; Key Pops: Transgender</v>
      </c>
    </row>
    <row r="665" spans="1:4">
      <c r="A665" t="s">
        <v>175</v>
      </c>
      <c r="B665" t="s">
        <v>136</v>
      </c>
      <c r="C665" t="s">
        <v>108</v>
      </c>
      <c r="D665" t="str">
        <f>CONCATENATE(FinalAllocations[[#This Row],[Program Area]],"; ",FinalAllocations[[#This Row],[Beneficiary]])</f>
        <v>HTS: Facility-based testing-SD; Males: Adult men</v>
      </c>
    </row>
    <row r="666" spans="1:4">
      <c r="A666" t="s">
        <v>175</v>
      </c>
      <c r="B666" t="s">
        <v>137</v>
      </c>
      <c r="C666" t="s">
        <v>108</v>
      </c>
      <c r="D666" t="str">
        <f>CONCATENATE(FinalAllocations[[#This Row],[Program Area]],"; ",FinalAllocations[[#This Row],[Beneficiary]])</f>
        <v>HTS: Facility-based testing-SD; Males: Boys</v>
      </c>
    </row>
    <row r="667" spans="1:4">
      <c r="A667" t="s">
        <v>175</v>
      </c>
      <c r="B667" t="s">
        <v>138</v>
      </c>
      <c r="C667" t="s">
        <v>108</v>
      </c>
      <c r="D667" t="str">
        <f>CONCATENATE(FinalAllocations[[#This Row],[Program Area]],"; ",FinalAllocations[[#This Row],[Beneficiary]])</f>
        <v>HTS: Facility-based testing-SD; Males: Not disaggregated</v>
      </c>
    </row>
    <row r="668" spans="1:4">
      <c r="A668" t="s">
        <v>175</v>
      </c>
      <c r="B668" t="s">
        <v>139</v>
      </c>
      <c r="C668" t="s">
        <v>108</v>
      </c>
      <c r="D668" t="str">
        <f>CONCATENATE(FinalAllocations[[#This Row],[Program Area]],"; ",FinalAllocations[[#This Row],[Beneficiary]])</f>
        <v>HTS: Facility-based testing-SD; Males: Young men &amp; adolescent males</v>
      </c>
    </row>
    <row r="669" spans="1:4">
      <c r="A669" t="s">
        <v>175</v>
      </c>
      <c r="B669" t="s">
        <v>140</v>
      </c>
      <c r="C669" t="s">
        <v>108</v>
      </c>
      <c r="D669" t="str">
        <f>CONCATENATE(FinalAllocations[[#This Row],[Program Area]],"; ",FinalAllocations[[#This Row],[Beneficiary]])</f>
        <v>HTS: Facility-based testing-SD; Non-Targeted Pop: Adults</v>
      </c>
    </row>
    <row r="670" spans="1:4">
      <c r="A670" t="s">
        <v>175</v>
      </c>
      <c r="B670" t="s">
        <v>141</v>
      </c>
      <c r="C670" t="s">
        <v>108</v>
      </c>
      <c r="D670" t="str">
        <f>CONCATENATE(FinalAllocations[[#This Row],[Program Area]],"; ",FinalAllocations[[#This Row],[Beneficiary]])</f>
        <v>HTS: Facility-based testing-SD; Non-Targeted Pop: Children</v>
      </c>
    </row>
    <row r="671" spans="1:4">
      <c r="A671" t="s">
        <v>175</v>
      </c>
      <c r="B671" t="s">
        <v>23</v>
      </c>
      <c r="C671" t="s">
        <v>108</v>
      </c>
      <c r="D671" t="str">
        <f>CONCATENATE(FinalAllocations[[#This Row],[Program Area]],"; ",FinalAllocations[[#This Row],[Beneficiary]])</f>
        <v>HTS: Facility-based testing-SD; Non-Targeted Pop: Not disaggregated</v>
      </c>
    </row>
    <row r="672" spans="1:4">
      <c r="A672" t="s">
        <v>175</v>
      </c>
      <c r="B672" t="s">
        <v>142</v>
      </c>
      <c r="C672" t="s">
        <v>108</v>
      </c>
      <c r="D672" t="str">
        <f>CONCATENATE(FinalAllocations[[#This Row],[Program Area]],"; ",FinalAllocations[[#This Row],[Beneficiary]])</f>
        <v>HTS: Facility-based testing-SD; Non-Targeted Pop: Young people &amp; adolescents</v>
      </c>
    </row>
    <row r="673" spans="1:4">
      <c r="A673" t="s">
        <v>175</v>
      </c>
      <c r="B673" t="s">
        <v>144</v>
      </c>
      <c r="C673" t="s">
        <v>108</v>
      </c>
      <c r="D673" t="str">
        <f>CONCATENATE(FinalAllocations[[#This Row],[Program Area]],"; ",FinalAllocations[[#This Row],[Beneficiary]])</f>
        <v>HTS: Facility-based testing-SD; OVC: Not disaggregated</v>
      </c>
    </row>
    <row r="674" spans="1:4">
      <c r="A674" t="s">
        <v>175</v>
      </c>
      <c r="B674" t="s">
        <v>145</v>
      </c>
      <c r="C674" t="s">
        <v>108</v>
      </c>
      <c r="D674" t="str">
        <f>CONCATENATE(FinalAllocations[[#This Row],[Program Area]],"; ",FinalAllocations[[#This Row],[Beneficiary]])</f>
        <v>HTS: Facility-based testing-SD; OVC: Orphans &amp; vulnerable children</v>
      </c>
    </row>
    <row r="675" spans="1:4">
      <c r="A675" t="s">
        <v>175</v>
      </c>
      <c r="B675" t="s">
        <v>146</v>
      </c>
      <c r="C675" t="s">
        <v>118</v>
      </c>
      <c r="D675" t="str">
        <f>CONCATENATE(FinalAllocations[[#This Row],[Program Area]],"; ",FinalAllocations[[#This Row],[Beneficiary]])</f>
        <v>HTS: Facility-based testing-SD; Pregnant &amp; Breastfeeding Women: Not disaggregated</v>
      </c>
    </row>
    <row r="676" spans="1:4">
      <c r="A676" t="s">
        <v>175</v>
      </c>
      <c r="B676" t="s">
        <v>147</v>
      </c>
      <c r="C676" t="s">
        <v>108</v>
      </c>
      <c r="D676" t="str">
        <f>CONCATENATE(FinalAllocations[[#This Row],[Program Area]],"; ",FinalAllocations[[#This Row],[Beneficiary]])</f>
        <v>HTS: Facility-based testing-SD; Priority Pops: Clients of sex workers</v>
      </c>
    </row>
    <row r="677" spans="1:4">
      <c r="A677" t="s">
        <v>175</v>
      </c>
      <c r="B677" t="s">
        <v>148</v>
      </c>
      <c r="C677" t="s">
        <v>108</v>
      </c>
      <c r="D677" t="str">
        <f>CONCATENATE(FinalAllocations[[#This Row],[Program Area]],"; ",FinalAllocations[[#This Row],[Beneficiary]])</f>
        <v>HTS: Facility-based testing-SD; Priority Pops: Displaced persons</v>
      </c>
    </row>
    <row r="678" spans="1:4">
      <c r="A678" t="s">
        <v>175</v>
      </c>
      <c r="B678" t="s">
        <v>149</v>
      </c>
      <c r="C678" t="s">
        <v>108</v>
      </c>
      <c r="D678" t="str">
        <f>CONCATENATE(FinalAllocations[[#This Row],[Program Area]],"; ",FinalAllocations[[#This Row],[Beneficiary]])</f>
        <v>HTS: Facility-based testing-SD; Priority Pops: Military &amp; other uniformed services</v>
      </c>
    </row>
    <row r="679" spans="1:4">
      <c r="A679" t="s">
        <v>175</v>
      </c>
      <c r="B679" t="s">
        <v>150</v>
      </c>
      <c r="C679" t="s">
        <v>108</v>
      </c>
      <c r="D679" t="str">
        <f>CONCATENATE(FinalAllocations[[#This Row],[Program Area]],"; ",FinalAllocations[[#This Row],[Beneficiary]])</f>
        <v xml:space="preserve">HTS: Facility-based testing-SD; Priority Pops: Mobile Pops </v>
      </c>
    </row>
    <row r="680" spans="1:4">
      <c r="A680" t="s">
        <v>175</v>
      </c>
      <c r="B680" t="s">
        <v>151</v>
      </c>
      <c r="C680" t="s">
        <v>108</v>
      </c>
      <c r="D680" t="str">
        <f>CONCATENATE(FinalAllocations[[#This Row],[Program Area]],"; ",FinalAllocations[[#This Row],[Beneficiary]])</f>
        <v>HTS: Facility-based testing-SD; Priority Pops: Not disaggregated</v>
      </c>
    </row>
    <row r="681" spans="1:4">
      <c r="A681" t="s">
        <v>175</v>
      </c>
      <c r="B681" t="s">
        <v>152</v>
      </c>
      <c r="C681" t="s">
        <v>108</v>
      </c>
      <c r="D681" t="str">
        <f>CONCATENATE(FinalAllocations[[#This Row],[Program Area]],"; ",FinalAllocations[[#This Row],[Beneficiary]])</f>
        <v>HTS: Facility-based testing-SD; Priority Pops: People in prisons</v>
      </c>
    </row>
    <row r="682" spans="1:4">
      <c r="A682" t="s">
        <v>176</v>
      </c>
      <c r="B682" t="s">
        <v>126</v>
      </c>
      <c r="C682" t="s">
        <v>108</v>
      </c>
      <c r="D682" t="str">
        <f>CONCATENATE(FinalAllocations[[#This Row],[Program Area]],"; ",FinalAllocations[[#This Row],[Beneficiary]])</f>
        <v>HTS: Not Disaggregated-NSD; Females: Adult women</v>
      </c>
    </row>
    <row r="683" spans="1:4">
      <c r="A683" t="s">
        <v>176</v>
      </c>
      <c r="B683" t="s">
        <v>127</v>
      </c>
      <c r="C683" t="s">
        <v>108</v>
      </c>
      <c r="D683" t="str">
        <f>CONCATENATE(FinalAllocations[[#This Row],[Program Area]],"; ",FinalAllocations[[#This Row],[Beneficiary]])</f>
        <v>HTS: Not Disaggregated-NSD; Females: Girls</v>
      </c>
    </row>
    <row r="684" spans="1:4">
      <c r="A684" t="s">
        <v>176</v>
      </c>
      <c r="B684" t="s">
        <v>128</v>
      </c>
      <c r="C684" t="s">
        <v>108</v>
      </c>
      <c r="D684" t="str">
        <f>CONCATENATE(FinalAllocations[[#This Row],[Program Area]],"; ",FinalAllocations[[#This Row],[Beneficiary]])</f>
        <v>HTS: Not Disaggregated-NSD; Females: Not disaggregated</v>
      </c>
    </row>
    <row r="685" spans="1:4">
      <c r="A685" t="s">
        <v>176</v>
      </c>
      <c r="B685" t="s">
        <v>129</v>
      </c>
      <c r="C685" t="s">
        <v>108</v>
      </c>
      <c r="D685" t="str">
        <f>CONCATENATE(FinalAllocations[[#This Row],[Program Area]],"; ",FinalAllocations[[#This Row],[Beneficiary]])</f>
        <v>HTS: Not Disaggregated-NSD; Females: Young women &amp; adolescent females</v>
      </c>
    </row>
    <row r="686" spans="1:4">
      <c r="A686" t="s">
        <v>176</v>
      </c>
      <c r="B686" t="s">
        <v>130</v>
      </c>
      <c r="C686" t="s">
        <v>108</v>
      </c>
      <c r="D686" t="str">
        <f>CONCATENATE(FinalAllocations[[#This Row],[Program Area]],"; ",FinalAllocations[[#This Row],[Beneficiary]])</f>
        <v>HTS: Not Disaggregated-NSD; Key Pops: Men having sex with men</v>
      </c>
    </row>
    <row r="687" spans="1:4">
      <c r="A687" t="s">
        <v>176</v>
      </c>
      <c r="B687" t="s">
        <v>131</v>
      </c>
      <c r="C687" t="s">
        <v>108</v>
      </c>
      <c r="D687" t="str">
        <f>CONCATENATE(FinalAllocations[[#This Row],[Program Area]],"; ",FinalAllocations[[#This Row],[Beneficiary]])</f>
        <v>HTS: Not Disaggregated-NSD; Key Pops: Not disaggregated</v>
      </c>
    </row>
    <row r="688" spans="1:4">
      <c r="A688" t="s">
        <v>176</v>
      </c>
      <c r="B688" t="s">
        <v>132</v>
      </c>
      <c r="C688" t="s">
        <v>108</v>
      </c>
      <c r="D688" t="str">
        <f>CONCATENATE(FinalAllocations[[#This Row],[Program Area]],"; ",FinalAllocations[[#This Row],[Beneficiary]])</f>
        <v>HTS: Not Disaggregated-NSD; Key Pops: People in prisons</v>
      </c>
    </row>
    <row r="689" spans="1:4">
      <c r="A689" t="s">
        <v>176</v>
      </c>
      <c r="B689" t="s">
        <v>133</v>
      </c>
      <c r="C689" t="s">
        <v>108</v>
      </c>
      <c r="D689" t="str">
        <f>CONCATENATE(FinalAllocations[[#This Row],[Program Area]],"; ",FinalAllocations[[#This Row],[Beneficiary]])</f>
        <v>HTS: Not Disaggregated-NSD; Key Pops: People who inject drugs</v>
      </c>
    </row>
    <row r="690" spans="1:4">
      <c r="A690" t="s">
        <v>176</v>
      </c>
      <c r="B690" t="s">
        <v>134</v>
      </c>
      <c r="C690" t="s">
        <v>108</v>
      </c>
      <c r="D690" t="str">
        <f>CONCATENATE(FinalAllocations[[#This Row],[Program Area]],"; ",FinalAllocations[[#This Row],[Beneficiary]])</f>
        <v>HTS: Not Disaggregated-NSD; Key Pops: Sex workers</v>
      </c>
    </row>
    <row r="691" spans="1:4">
      <c r="A691" t="s">
        <v>176</v>
      </c>
      <c r="B691" t="s">
        <v>135</v>
      </c>
      <c r="C691" t="s">
        <v>108</v>
      </c>
      <c r="D691" t="str">
        <f>CONCATENATE(FinalAllocations[[#This Row],[Program Area]],"; ",FinalAllocations[[#This Row],[Beneficiary]])</f>
        <v>HTS: Not Disaggregated-NSD; Key Pops: Transgender</v>
      </c>
    </row>
    <row r="692" spans="1:4">
      <c r="A692" t="s">
        <v>176</v>
      </c>
      <c r="B692" t="s">
        <v>136</v>
      </c>
      <c r="C692" t="s">
        <v>108</v>
      </c>
      <c r="D692" t="str">
        <f>CONCATENATE(FinalAllocations[[#This Row],[Program Area]],"; ",FinalAllocations[[#This Row],[Beneficiary]])</f>
        <v>HTS: Not Disaggregated-NSD; Males: Adult men</v>
      </c>
    </row>
    <row r="693" spans="1:4">
      <c r="A693" t="s">
        <v>176</v>
      </c>
      <c r="B693" t="s">
        <v>137</v>
      </c>
      <c r="C693" t="s">
        <v>108</v>
      </c>
      <c r="D693" t="str">
        <f>CONCATENATE(FinalAllocations[[#This Row],[Program Area]],"; ",FinalAllocations[[#This Row],[Beneficiary]])</f>
        <v>HTS: Not Disaggregated-NSD; Males: Boys</v>
      </c>
    </row>
    <row r="694" spans="1:4">
      <c r="A694" t="s">
        <v>176</v>
      </c>
      <c r="B694" t="s">
        <v>138</v>
      </c>
      <c r="C694" t="s">
        <v>108</v>
      </c>
      <c r="D694" t="str">
        <f>CONCATENATE(FinalAllocations[[#This Row],[Program Area]],"; ",FinalAllocations[[#This Row],[Beneficiary]])</f>
        <v>HTS: Not Disaggregated-NSD; Males: Not disaggregated</v>
      </c>
    </row>
    <row r="695" spans="1:4">
      <c r="A695" t="s">
        <v>176</v>
      </c>
      <c r="B695" t="s">
        <v>139</v>
      </c>
      <c r="C695" t="s">
        <v>108</v>
      </c>
      <c r="D695" t="str">
        <f>CONCATENATE(FinalAllocations[[#This Row],[Program Area]],"; ",FinalAllocations[[#This Row],[Beneficiary]])</f>
        <v>HTS: Not Disaggregated-NSD; Males: Young men &amp; adolescent males</v>
      </c>
    </row>
    <row r="696" spans="1:4">
      <c r="A696" t="s">
        <v>176</v>
      </c>
      <c r="B696" t="s">
        <v>140</v>
      </c>
      <c r="C696" t="s">
        <v>108</v>
      </c>
      <c r="D696" t="str">
        <f>CONCATENATE(FinalAllocations[[#This Row],[Program Area]],"; ",FinalAllocations[[#This Row],[Beneficiary]])</f>
        <v>HTS: Not Disaggregated-NSD; Non-Targeted Pop: Adults</v>
      </c>
    </row>
    <row r="697" spans="1:4">
      <c r="A697" t="s">
        <v>176</v>
      </c>
      <c r="B697" t="s">
        <v>141</v>
      </c>
      <c r="C697" t="s">
        <v>108</v>
      </c>
      <c r="D697" t="str">
        <f>CONCATENATE(FinalAllocations[[#This Row],[Program Area]],"; ",FinalAllocations[[#This Row],[Beneficiary]])</f>
        <v>HTS: Not Disaggregated-NSD; Non-Targeted Pop: Children</v>
      </c>
    </row>
    <row r="698" spans="1:4">
      <c r="A698" t="s">
        <v>176</v>
      </c>
      <c r="B698" t="s">
        <v>23</v>
      </c>
      <c r="C698" t="s">
        <v>108</v>
      </c>
      <c r="D698" t="str">
        <f>CONCATENATE(FinalAllocations[[#This Row],[Program Area]],"; ",FinalAllocations[[#This Row],[Beneficiary]])</f>
        <v>HTS: Not Disaggregated-NSD; Non-Targeted Pop: Not disaggregated</v>
      </c>
    </row>
    <row r="699" spans="1:4">
      <c r="A699" t="s">
        <v>176</v>
      </c>
      <c r="B699" t="s">
        <v>142</v>
      </c>
      <c r="C699" t="s">
        <v>108</v>
      </c>
      <c r="D699" t="str">
        <f>CONCATENATE(FinalAllocations[[#This Row],[Program Area]],"; ",FinalAllocations[[#This Row],[Beneficiary]])</f>
        <v>HTS: Not Disaggregated-NSD; Non-Targeted Pop: Young people &amp; adolescents</v>
      </c>
    </row>
    <row r="700" spans="1:4">
      <c r="A700" t="s">
        <v>176</v>
      </c>
      <c r="B700" t="s">
        <v>144</v>
      </c>
      <c r="C700" t="s">
        <v>108</v>
      </c>
      <c r="D700" t="str">
        <f>CONCATENATE(FinalAllocations[[#This Row],[Program Area]],"; ",FinalAllocations[[#This Row],[Beneficiary]])</f>
        <v>HTS: Not Disaggregated-NSD; OVC: Not disaggregated</v>
      </c>
    </row>
    <row r="701" spans="1:4">
      <c r="A701" t="s">
        <v>176</v>
      </c>
      <c r="B701" t="s">
        <v>145</v>
      </c>
      <c r="C701" t="s">
        <v>108</v>
      </c>
      <c r="D701" t="str">
        <f>CONCATENATE(FinalAllocations[[#This Row],[Program Area]],"; ",FinalAllocations[[#This Row],[Beneficiary]])</f>
        <v>HTS: Not Disaggregated-NSD; OVC: Orphans &amp; vulnerable children</v>
      </c>
    </row>
    <row r="702" spans="1:4">
      <c r="A702" t="s">
        <v>176</v>
      </c>
      <c r="B702" t="s">
        <v>146</v>
      </c>
      <c r="C702" t="s">
        <v>118</v>
      </c>
      <c r="D702" t="str">
        <f>CONCATENATE(FinalAllocations[[#This Row],[Program Area]],"; ",FinalAllocations[[#This Row],[Beneficiary]])</f>
        <v>HTS: Not Disaggregated-NSD; Pregnant &amp; Breastfeeding Women: Not disaggregated</v>
      </c>
    </row>
    <row r="703" spans="1:4">
      <c r="A703" t="s">
        <v>176</v>
      </c>
      <c r="B703" t="s">
        <v>147</v>
      </c>
      <c r="C703" t="s">
        <v>108</v>
      </c>
      <c r="D703" t="str">
        <f>CONCATENATE(FinalAllocations[[#This Row],[Program Area]],"; ",FinalAllocations[[#This Row],[Beneficiary]])</f>
        <v>HTS: Not Disaggregated-NSD; Priority Pops: Clients of sex workers</v>
      </c>
    </row>
    <row r="704" spans="1:4">
      <c r="A704" t="s">
        <v>176</v>
      </c>
      <c r="B704" t="s">
        <v>148</v>
      </c>
      <c r="C704" t="s">
        <v>108</v>
      </c>
      <c r="D704" t="str">
        <f>CONCATENATE(FinalAllocations[[#This Row],[Program Area]],"; ",FinalAllocations[[#This Row],[Beneficiary]])</f>
        <v>HTS: Not Disaggregated-NSD; Priority Pops: Displaced persons</v>
      </c>
    </row>
    <row r="705" spans="1:4">
      <c r="A705" t="s">
        <v>176</v>
      </c>
      <c r="B705" t="s">
        <v>149</v>
      </c>
      <c r="C705" t="s">
        <v>108</v>
      </c>
      <c r="D705" t="str">
        <f>CONCATENATE(FinalAllocations[[#This Row],[Program Area]],"; ",FinalAllocations[[#This Row],[Beneficiary]])</f>
        <v>HTS: Not Disaggregated-NSD; Priority Pops: Military &amp; other uniformed services</v>
      </c>
    </row>
    <row r="706" spans="1:4">
      <c r="A706" t="s">
        <v>176</v>
      </c>
      <c r="B706" t="s">
        <v>150</v>
      </c>
      <c r="C706" t="s">
        <v>108</v>
      </c>
      <c r="D706" t="str">
        <f>CONCATENATE(FinalAllocations[[#This Row],[Program Area]],"; ",FinalAllocations[[#This Row],[Beneficiary]])</f>
        <v xml:space="preserve">HTS: Not Disaggregated-NSD; Priority Pops: Mobile Pops </v>
      </c>
    </row>
    <row r="707" spans="1:4">
      <c r="A707" t="s">
        <v>176</v>
      </c>
      <c r="B707" t="s">
        <v>151</v>
      </c>
      <c r="C707" t="s">
        <v>108</v>
      </c>
      <c r="D707" t="str">
        <f>CONCATENATE(FinalAllocations[[#This Row],[Program Area]],"; ",FinalAllocations[[#This Row],[Beneficiary]])</f>
        <v>HTS: Not Disaggregated-NSD; Priority Pops: Not disaggregated</v>
      </c>
    </row>
    <row r="708" spans="1:4">
      <c r="A708" t="s">
        <v>176</v>
      </c>
      <c r="B708" t="s">
        <v>152</v>
      </c>
      <c r="C708" t="s">
        <v>108</v>
      </c>
      <c r="D708" t="str">
        <f>CONCATENATE(FinalAllocations[[#This Row],[Program Area]],"; ",FinalAllocations[[#This Row],[Beneficiary]])</f>
        <v>HTS: Not Disaggregated-NSD; Priority Pops: People in prisons</v>
      </c>
    </row>
    <row r="709" spans="1:4">
      <c r="A709" t="s">
        <v>177</v>
      </c>
      <c r="B709" t="s">
        <v>126</v>
      </c>
      <c r="C709" t="s">
        <v>108</v>
      </c>
      <c r="D709" t="str">
        <f>CONCATENATE(FinalAllocations[[#This Row],[Program Area]],"; ",FinalAllocations[[#This Row],[Beneficiary]])</f>
        <v>HTS: Not Disaggregated-SD; Females: Adult women</v>
      </c>
    </row>
    <row r="710" spans="1:4">
      <c r="A710" t="s">
        <v>177</v>
      </c>
      <c r="B710" t="s">
        <v>127</v>
      </c>
      <c r="C710" t="s">
        <v>108</v>
      </c>
      <c r="D710" t="str">
        <f>CONCATENATE(FinalAllocations[[#This Row],[Program Area]],"; ",FinalAllocations[[#This Row],[Beneficiary]])</f>
        <v>HTS: Not Disaggregated-SD; Females: Girls</v>
      </c>
    </row>
    <row r="711" spans="1:4">
      <c r="A711" t="s">
        <v>177</v>
      </c>
      <c r="B711" t="s">
        <v>128</v>
      </c>
      <c r="C711" t="s">
        <v>108</v>
      </c>
      <c r="D711" t="str">
        <f>CONCATENATE(FinalAllocations[[#This Row],[Program Area]],"; ",FinalAllocations[[#This Row],[Beneficiary]])</f>
        <v>HTS: Not Disaggregated-SD; Females: Not disaggregated</v>
      </c>
    </row>
    <row r="712" spans="1:4">
      <c r="A712" t="s">
        <v>177</v>
      </c>
      <c r="B712" t="s">
        <v>129</v>
      </c>
      <c r="C712" t="s">
        <v>108</v>
      </c>
      <c r="D712" t="str">
        <f>CONCATENATE(FinalAllocations[[#This Row],[Program Area]],"; ",FinalAllocations[[#This Row],[Beneficiary]])</f>
        <v>HTS: Not Disaggregated-SD; Females: Young women &amp; adolescent females</v>
      </c>
    </row>
    <row r="713" spans="1:4">
      <c r="A713" t="s">
        <v>177</v>
      </c>
      <c r="B713" t="s">
        <v>130</v>
      </c>
      <c r="C713" t="s">
        <v>108</v>
      </c>
      <c r="D713" t="str">
        <f>CONCATENATE(FinalAllocations[[#This Row],[Program Area]],"; ",FinalAllocations[[#This Row],[Beneficiary]])</f>
        <v>HTS: Not Disaggregated-SD; Key Pops: Men having sex with men</v>
      </c>
    </row>
    <row r="714" spans="1:4">
      <c r="A714" t="s">
        <v>177</v>
      </c>
      <c r="B714" t="s">
        <v>131</v>
      </c>
      <c r="C714" t="s">
        <v>108</v>
      </c>
      <c r="D714" t="str">
        <f>CONCATENATE(FinalAllocations[[#This Row],[Program Area]],"; ",FinalAllocations[[#This Row],[Beneficiary]])</f>
        <v>HTS: Not Disaggregated-SD; Key Pops: Not disaggregated</v>
      </c>
    </row>
    <row r="715" spans="1:4">
      <c r="A715" t="s">
        <v>177</v>
      </c>
      <c r="B715" t="s">
        <v>132</v>
      </c>
      <c r="C715" t="s">
        <v>108</v>
      </c>
      <c r="D715" t="str">
        <f>CONCATENATE(FinalAllocations[[#This Row],[Program Area]],"; ",FinalAllocations[[#This Row],[Beneficiary]])</f>
        <v>HTS: Not Disaggregated-SD; Key Pops: People in prisons</v>
      </c>
    </row>
    <row r="716" spans="1:4">
      <c r="A716" t="s">
        <v>177</v>
      </c>
      <c r="B716" t="s">
        <v>133</v>
      </c>
      <c r="C716" t="s">
        <v>108</v>
      </c>
      <c r="D716" t="str">
        <f>CONCATENATE(FinalAllocations[[#This Row],[Program Area]],"; ",FinalAllocations[[#This Row],[Beneficiary]])</f>
        <v>HTS: Not Disaggregated-SD; Key Pops: People who inject drugs</v>
      </c>
    </row>
    <row r="717" spans="1:4">
      <c r="A717" t="s">
        <v>177</v>
      </c>
      <c r="B717" t="s">
        <v>134</v>
      </c>
      <c r="C717" t="s">
        <v>108</v>
      </c>
      <c r="D717" t="str">
        <f>CONCATENATE(FinalAllocations[[#This Row],[Program Area]],"; ",FinalAllocations[[#This Row],[Beneficiary]])</f>
        <v>HTS: Not Disaggregated-SD; Key Pops: Sex workers</v>
      </c>
    </row>
    <row r="718" spans="1:4">
      <c r="A718" t="s">
        <v>177</v>
      </c>
      <c r="B718" t="s">
        <v>135</v>
      </c>
      <c r="C718" t="s">
        <v>108</v>
      </c>
      <c r="D718" t="str">
        <f>CONCATENATE(FinalAllocations[[#This Row],[Program Area]],"; ",FinalAllocations[[#This Row],[Beneficiary]])</f>
        <v>HTS: Not Disaggregated-SD; Key Pops: Transgender</v>
      </c>
    </row>
    <row r="719" spans="1:4">
      <c r="A719" t="s">
        <v>177</v>
      </c>
      <c r="B719" t="s">
        <v>136</v>
      </c>
      <c r="C719" t="s">
        <v>108</v>
      </c>
      <c r="D719" t="str">
        <f>CONCATENATE(FinalAllocations[[#This Row],[Program Area]],"; ",FinalAllocations[[#This Row],[Beneficiary]])</f>
        <v>HTS: Not Disaggregated-SD; Males: Adult men</v>
      </c>
    </row>
    <row r="720" spans="1:4">
      <c r="A720" t="s">
        <v>177</v>
      </c>
      <c r="B720" t="s">
        <v>137</v>
      </c>
      <c r="C720" t="s">
        <v>108</v>
      </c>
      <c r="D720" t="str">
        <f>CONCATENATE(FinalAllocations[[#This Row],[Program Area]],"; ",FinalAllocations[[#This Row],[Beneficiary]])</f>
        <v>HTS: Not Disaggregated-SD; Males: Boys</v>
      </c>
    </row>
    <row r="721" spans="1:4">
      <c r="A721" t="s">
        <v>177</v>
      </c>
      <c r="B721" t="s">
        <v>138</v>
      </c>
      <c r="C721" t="s">
        <v>108</v>
      </c>
      <c r="D721" t="str">
        <f>CONCATENATE(FinalAllocations[[#This Row],[Program Area]],"; ",FinalAllocations[[#This Row],[Beneficiary]])</f>
        <v>HTS: Not Disaggregated-SD; Males: Not disaggregated</v>
      </c>
    </row>
    <row r="722" spans="1:4">
      <c r="A722" t="s">
        <v>177</v>
      </c>
      <c r="B722" t="s">
        <v>139</v>
      </c>
      <c r="C722" t="s">
        <v>108</v>
      </c>
      <c r="D722" t="str">
        <f>CONCATENATE(FinalAllocations[[#This Row],[Program Area]],"; ",FinalAllocations[[#This Row],[Beneficiary]])</f>
        <v>HTS: Not Disaggregated-SD; Males: Young men &amp; adolescent males</v>
      </c>
    </row>
    <row r="723" spans="1:4">
      <c r="A723" t="s">
        <v>177</v>
      </c>
      <c r="B723" t="s">
        <v>140</v>
      </c>
      <c r="C723" t="s">
        <v>108</v>
      </c>
      <c r="D723" t="str">
        <f>CONCATENATE(FinalAllocations[[#This Row],[Program Area]],"; ",FinalAllocations[[#This Row],[Beneficiary]])</f>
        <v>HTS: Not Disaggregated-SD; Non-Targeted Pop: Adults</v>
      </c>
    </row>
    <row r="724" spans="1:4">
      <c r="A724" t="s">
        <v>177</v>
      </c>
      <c r="B724" t="s">
        <v>141</v>
      </c>
      <c r="C724" t="s">
        <v>108</v>
      </c>
      <c r="D724" t="str">
        <f>CONCATENATE(FinalAllocations[[#This Row],[Program Area]],"; ",FinalAllocations[[#This Row],[Beneficiary]])</f>
        <v>HTS: Not Disaggregated-SD; Non-Targeted Pop: Children</v>
      </c>
    </row>
    <row r="725" spans="1:4">
      <c r="A725" t="s">
        <v>177</v>
      </c>
      <c r="B725" t="s">
        <v>23</v>
      </c>
      <c r="C725" t="s">
        <v>108</v>
      </c>
      <c r="D725" t="str">
        <f>CONCATENATE(FinalAllocations[[#This Row],[Program Area]],"; ",FinalAllocations[[#This Row],[Beneficiary]])</f>
        <v>HTS: Not Disaggregated-SD; Non-Targeted Pop: Not disaggregated</v>
      </c>
    </row>
    <row r="726" spans="1:4">
      <c r="A726" t="s">
        <v>177</v>
      </c>
      <c r="B726" t="s">
        <v>142</v>
      </c>
      <c r="C726" t="s">
        <v>108</v>
      </c>
      <c r="D726" t="str">
        <f>CONCATENATE(FinalAllocations[[#This Row],[Program Area]],"; ",FinalAllocations[[#This Row],[Beneficiary]])</f>
        <v>HTS: Not Disaggregated-SD; Non-Targeted Pop: Young people &amp; adolescents</v>
      </c>
    </row>
    <row r="727" spans="1:4">
      <c r="A727" t="s">
        <v>177</v>
      </c>
      <c r="B727" t="s">
        <v>144</v>
      </c>
      <c r="C727" t="s">
        <v>108</v>
      </c>
      <c r="D727" t="str">
        <f>CONCATENATE(FinalAllocations[[#This Row],[Program Area]],"; ",FinalAllocations[[#This Row],[Beneficiary]])</f>
        <v>HTS: Not Disaggregated-SD; OVC: Not disaggregated</v>
      </c>
    </row>
    <row r="728" spans="1:4">
      <c r="A728" t="s">
        <v>177</v>
      </c>
      <c r="B728" t="s">
        <v>145</v>
      </c>
      <c r="C728" t="s">
        <v>108</v>
      </c>
      <c r="D728" t="str">
        <f>CONCATENATE(FinalAllocations[[#This Row],[Program Area]],"; ",FinalAllocations[[#This Row],[Beneficiary]])</f>
        <v>HTS: Not Disaggregated-SD; OVC: Orphans &amp; vulnerable children</v>
      </c>
    </row>
    <row r="729" spans="1:4">
      <c r="A729" t="s">
        <v>177</v>
      </c>
      <c r="B729" t="s">
        <v>146</v>
      </c>
      <c r="C729" t="s">
        <v>118</v>
      </c>
      <c r="D729" t="str">
        <f>CONCATENATE(FinalAllocations[[#This Row],[Program Area]],"; ",FinalAllocations[[#This Row],[Beneficiary]])</f>
        <v>HTS: Not Disaggregated-SD; Pregnant &amp; Breastfeeding Women: Not disaggregated</v>
      </c>
    </row>
    <row r="730" spans="1:4">
      <c r="A730" t="s">
        <v>177</v>
      </c>
      <c r="B730" t="s">
        <v>147</v>
      </c>
      <c r="C730" t="s">
        <v>108</v>
      </c>
      <c r="D730" t="str">
        <f>CONCATENATE(FinalAllocations[[#This Row],[Program Area]],"; ",FinalAllocations[[#This Row],[Beneficiary]])</f>
        <v>HTS: Not Disaggregated-SD; Priority Pops: Clients of sex workers</v>
      </c>
    </row>
    <row r="731" spans="1:4">
      <c r="A731" t="s">
        <v>177</v>
      </c>
      <c r="B731" t="s">
        <v>148</v>
      </c>
      <c r="C731" t="s">
        <v>108</v>
      </c>
      <c r="D731" t="str">
        <f>CONCATENATE(FinalAllocations[[#This Row],[Program Area]],"; ",FinalAllocations[[#This Row],[Beneficiary]])</f>
        <v>HTS: Not Disaggregated-SD; Priority Pops: Displaced persons</v>
      </c>
    </row>
    <row r="732" spans="1:4">
      <c r="A732" t="s">
        <v>177</v>
      </c>
      <c r="B732" t="s">
        <v>149</v>
      </c>
      <c r="C732" t="s">
        <v>108</v>
      </c>
      <c r="D732" t="str">
        <f>CONCATENATE(FinalAllocations[[#This Row],[Program Area]],"; ",FinalAllocations[[#This Row],[Beneficiary]])</f>
        <v>HTS: Not Disaggregated-SD; Priority Pops: Military &amp; other uniformed services</v>
      </c>
    </row>
    <row r="733" spans="1:4">
      <c r="A733" t="s">
        <v>177</v>
      </c>
      <c r="B733" t="s">
        <v>150</v>
      </c>
      <c r="C733" t="s">
        <v>108</v>
      </c>
      <c r="D733" t="str">
        <f>CONCATENATE(FinalAllocations[[#This Row],[Program Area]],"; ",FinalAllocations[[#This Row],[Beneficiary]])</f>
        <v xml:space="preserve">HTS: Not Disaggregated-SD; Priority Pops: Mobile Pops </v>
      </c>
    </row>
    <row r="734" spans="1:4">
      <c r="A734" t="s">
        <v>177</v>
      </c>
      <c r="B734" t="s">
        <v>151</v>
      </c>
      <c r="C734" t="s">
        <v>108</v>
      </c>
      <c r="D734" t="str">
        <f>CONCATENATE(FinalAllocations[[#This Row],[Program Area]],"; ",FinalAllocations[[#This Row],[Beneficiary]])</f>
        <v>HTS: Not Disaggregated-SD; Priority Pops: Not disaggregated</v>
      </c>
    </row>
    <row r="735" spans="1:4">
      <c r="A735" t="s">
        <v>177</v>
      </c>
      <c r="B735" t="s">
        <v>152</v>
      </c>
      <c r="C735" t="s">
        <v>108</v>
      </c>
      <c r="D735" t="str">
        <f>CONCATENATE(FinalAllocations[[#This Row],[Program Area]],"; ",FinalAllocations[[#This Row],[Beneficiary]])</f>
        <v>HTS: Not Disaggregated-SD; Priority Pops: People in prisons</v>
      </c>
    </row>
    <row r="736" spans="1:4">
      <c r="A736" t="s">
        <v>178</v>
      </c>
      <c r="B736" t="s">
        <v>126</v>
      </c>
      <c r="C736" t="s">
        <v>107</v>
      </c>
      <c r="D736" t="str">
        <f>CONCATENATE(FinalAllocations[[#This Row],[Program Area]],"; ",FinalAllocations[[#This Row],[Beneficiary]])</f>
        <v>PREV: Comm. mobilization, behavior &amp; norms change-NSD; Females: Adult women</v>
      </c>
    </row>
    <row r="737" spans="1:4">
      <c r="A737" t="s">
        <v>178</v>
      </c>
      <c r="B737" t="s">
        <v>127</v>
      </c>
      <c r="C737" t="s">
        <v>113</v>
      </c>
      <c r="D737" t="str">
        <f>CONCATENATE(FinalAllocations[[#This Row],[Program Area]],"; ",FinalAllocations[[#This Row],[Beneficiary]])</f>
        <v>PREV: Comm. mobilization, behavior &amp; norms change-NSD; Females: Girls</v>
      </c>
    </row>
    <row r="738" spans="1:4">
      <c r="A738" t="s">
        <v>178</v>
      </c>
      <c r="B738" t="s">
        <v>128</v>
      </c>
      <c r="C738" t="s">
        <v>107</v>
      </c>
      <c r="D738" t="str">
        <f>CONCATENATE(FinalAllocations[[#This Row],[Program Area]],"; ",FinalAllocations[[#This Row],[Beneficiary]])</f>
        <v>PREV: Comm. mobilization, behavior &amp; norms change-NSD; Females: Not disaggregated</v>
      </c>
    </row>
    <row r="739" spans="1:4">
      <c r="A739" t="s">
        <v>178</v>
      </c>
      <c r="B739" t="s">
        <v>129</v>
      </c>
      <c r="C739" t="s">
        <v>107</v>
      </c>
      <c r="D739" t="str">
        <f>CONCATENATE(FinalAllocations[[#This Row],[Program Area]],"; ",FinalAllocations[[#This Row],[Beneficiary]])</f>
        <v>PREV: Comm. mobilization, behavior &amp; norms change-NSD; Females: Young women &amp; adolescent females</v>
      </c>
    </row>
    <row r="740" spans="1:4">
      <c r="A740" t="s">
        <v>178</v>
      </c>
      <c r="B740" t="s">
        <v>130</v>
      </c>
      <c r="C740" t="s">
        <v>107</v>
      </c>
      <c r="D740" t="str">
        <f>CONCATENATE(FinalAllocations[[#This Row],[Program Area]],"; ",FinalAllocations[[#This Row],[Beneficiary]])</f>
        <v>PREV: Comm. mobilization, behavior &amp; norms change-NSD; Key Pops: Men having sex with men</v>
      </c>
    </row>
    <row r="741" spans="1:4">
      <c r="A741" t="s">
        <v>178</v>
      </c>
      <c r="B741" t="s">
        <v>131</v>
      </c>
      <c r="C741" t="s">
        <v>107</v>
      </c>
      <c r="D741" t="str">
        <f>CONCATENATE(FinalAllocations[[#This Row],[Program Area]],"; ",FinalAllocations[[#This Row],[Beneficiary]])</f>
        <v>PREV: Comm. mobilization, behavior &amp; norms change-NSD; Key Pops: Not disaggregated</v>
      </c>
    </row>
    <row r="742" spans="1:4">
      <c r="A742" t="s">
        <v>178</v>
      </c>
      <c r="B742" t="s">
        <v>132</v>
      </c>
      <c r="C742" t="s">
        <v>107</v>
      </c>
      <c r="D742" t="str">
        <f>CONCATENATE(FinalAllocations[[#This Row],[Program Area]],"; ",FinalAllocations[[#This Row],[Beneficiary]])</f>
        <v>PREV: Comm. mobilization, behavior &amp; norms change-NSD; Key Pops: People in prisons</v>
      </c>
    </row>
    <row r="743" spans="1:4">
      <c r="A743" t="s">
        <v>178</v>
      </c>
      <c r="B743" t="s">
        <v>133</v>
      </c>
      <c r="C743" t="s">
        <v>122</v>
      </c>
      <c r="D743" t="str">
        <f>CONCATENATE(FinalAllocations[[#This Row],[Program Area]],"; ",FinalAllocations[[#This Row],[Beneficiary]])</f>
        <v>PREV: Comm. mobilization, behavior &amp; norms change-NSD; Key Pops: People who inject drugs</v>
      </c>
    </row>
    <row r="744" spans="1:4">
      <c r="A744" t="s">
        <v>178</v>
      </c>
      <c r="B744" t="s">
        <v>134</v>
      </c>
      <c r="C744" t="s">
        <v>107</v>
      </c>
      <c r="D744" t="str">
        <f>CONCATENATE(FinalAllocations[[#This Row],[Program Area]],"; ",FinalAllocations[[#This Row],[Beneficiary]])</f>
        <v>PREV: Comm. mobilization, behavior &amp; norms change-NSD; Key Pops: Sex workers</v>
      </c>
    </row>
    <row r="745" spans="1:4">
      <c r="A745" t="s">
        <v>178</v>
      </c>
      <c r="B745" t="s">
        <v>135</v>
      </c>
      <c r="C745" t="s">
        <v>107</v>
      </c>
      <c r="D745" t="str">
        <f>CONCATENATE(FinalAllocations[[#This Row],[Program Area]],"; ",FinalAllocations[[#This Row],[Beneficiary]])</f>
        <v>PREV: Comm. mobilization, behavior &amp; norms change-NSD; Key Pops: Transgender</v>
      </c>
    </row>
    <row r="746" spans="1:4">
      <c r="A746" t="s">
        <v>178</v>
      </c>
      <c r="B746" t="s">
        <v>136</v>
      </c>
      <c r="C746" t="s">
        <v>107</v>
      </c>
      <c r="D746" t="str">
        <f>CONCATENATE(FinalAllocations[[#This Row],[Program Area]],"; ",FinalAllocations[[#This Row],[Beneficiary]])</f>
        <v>PREV: Comm. mobilization, behavior &amp; norms change-NSD; Males: Adult men</v>
      </c>
    </row>
    <row r="747" spans="1:4">
      <c r="A747" t="s">
        <v>178</v>
      </c>
      <c r="B747" t="s">
        <v>137</v>
      </c>
      <c r="C747" t="s">
        <v>113</v>
      </c>
      <c r="D747" t="str">
        <f>CONCATENATE(FinalAllocations[[#This Row],[Program Area]],"; ",FinalAllocations[[#This Row],[Beneficiary]])</f>
        <v>PREV: Comm. mobilization, behavior &amp; norms change-NSD; Males: Boys</v>
      </c>
    </row>
    <row r="748" spans="1:4">
      <c r="A748" t="s">
        <v>178</v>
      </c>
      <c r="B748" t="s">
        <v>138</v>
      </c>
      <c r="C748" t="s">
        <v>107</v>
      </c>
      <c r="D748" t="str">
        <f>CONCATENATE(FinalAllocations[[#This Row],[Program Area]],"; ",FinalAllocations[[#This Row],[Beneficiary]])</f>
        <v>PREV: Comm. mobilization, behavior &amp; norms change-NSD; Males: Not disaggregated</v>
      </c>
    </row>
    <row r="749" spans="1:4">
      <c r="A749" t="s">
        <v>178</v>
      </c>
      <c r="B749" t="s">
        <v>139</v>
      </c>
      <c r="C749" t="s">
        <v>107</v>
      </c>
      <c r="D749" t="str">
        <f>CONCATENATE(FinalAllocations[[#This Row],[Program Area]],"; ",FinalAllocations[[#This Row],[Beneficiary]])</f>
        <v>PREV: Comm. mobilization, behavior &amp; norms change-NSD; Males: Young men &amp; adolescent males</v>
      </c>
    </row>
    <row r="750" spans="1:4">
      <c r="A750" t="s">
        <v>178</v>
      </c>
      <c r="B750" t="s">
        <v>140</v>
      </c>
      <c r="C750" t="s">
        <v>107</v>
      </c>
      <c r="D750" t="str">
        <f>CONCATENATE(FinalAllocations[[#This Row],[Program Area]],"; ",FinalAllocations[[#This Row],[Beneficiary]])</f>
        <v>PREV: Comm. mobilization, behavior &amp; norms change-NSD; Non-Targeted Pop: Adults</v>
      </c>
    </row>
    <row r="751" spans="1:4">
      <c r="A751" t="s">
        <v>178</v>
      </c>
      <c r="B751" t="s">
        <v>141</v>
      </c>
      <c r="C751" t="s">
        <v>113</v>
      </c>
      <c r="D751" t="str">
        <f>CONCATENATE(FinalAllocations[[#This Row],[Program Area]],"; ",FinalAllocations[[#This Row],[Beneficiary]])</f>
        <v>PREV: Comm. mobilization, behavior &amp; norms change-NSD; Non-Targeted Pop: Children</v>
      </c>
    </row>
    <row r="752" spans="1:4">
      <c r="A752" t="s">
        <v>178</v>
      </c>
      <c r="B752" t="s">
        <v>23</v>
      </c>
      <c r="C752" t="s">
        <v>107</v>
      </c>
      <c r="D752" t="str">
        <f>CONCATENATE(FinalAllocations[[#This Row],[Program Area]],"; ",FinalAllocations[[#This Row],[Beneficiary]])</f>
        <v>PREV: Comm. mobilization, behavior &amp; norms change-NSD; Non-Targeted Pop: Not disaggregated</v>
      </c>
    </row>
    <row r="753" spans="1:4">
      <c r="A753" t="s">
        <v>178</v>
      </c>
      <c r="B753" t="s">
        <v>142</v>
      </c>
      <c r="C753" t="s">
        <v>107</v>
      </c>
      <c r="D753" t="str">
        <f>CONCATENATE(FinalAllocations[[#This Row],[Program Area]],"; ",FinalAllocations[[#This Row],[Beneficiary]])</f>
        <v>PREV: Comm. mobilization, behavior &amp; norms change-NSD; Non-Targeted Pop: Young people &amp; adolescents</v>
      </c>
    </row>
    <row r="754" spans="1:4">
      <c r="A754" t="s">
        <v>178</v>
      </c>
      <c r="B754" t="s">
        <v>143</v>
      </c>
      <c r="C754" t="s">
        <v>119</v>
      </c>
      <c r="D754" t="str">
        <f>CONCATENATE(FinalAllocations[[#This Row],[Program Area]],"; ",FinalAllocations[[#This Row],[Beneficiary]])</f>
        <v>PREV: Comm. mobilization, behavior &amp; norms change-NSD; OVC: Care givers</v>
      </c>
    </row>
    <row r="755" spans="1:4">
      <c r="A755" t="s">
        <v>178</v>
      </c>
      <c r="B755" t="s">
        <v>144</v>
      </c>
      <c r="C755" t="s">
        <v>119</v>
      </c>
      <c r="D755" t="str">
        <f>CONCATENATE(FinalAllocations[[#This Row],[Program Area]],"; ",FinalAllocations[[#This Row],[Beneficiary]])</f>
        <v>PREV: Comm. mobilization, behavior &amp; norms change-NSD; OVC: Not disaggregated</v>
      </c>
    </row>
    <row r="756" spans="1:4">
      <c r="A756" t="s">
        <v>178</v>
      </c>
      <c r="B756" t="s">
        <v>145</v>
      </c>
      <c r="C756" t="s">
        <v>119</v>
      </c>
      <c r="D756" t="str">
        <f>CONCATENATE(FinalAllocations[[#This Row],[Program Area]],"; ",FinalAllocations[[#This Row],[Beneficiary]])</f>
        <v>PREV: Comm. mobilization, behavior &amp; norms change-NSD; OVC: Orphans &amp; vulnerable children</v>
      </c>
    </row>
    <row r="757" spans="1:4">
      <c r="A757" t="s">
        <v>178</v>
      </c>
      <c r="B757" t="s">
        <v>146</v>
      </c>
      <c r="C757" t="s">
        <v>118</v>
      </c>
      <c r="D757" t="str">
        <f>CONCATENATE(FinalAllocations[[#This Row],[Program Area]],"; ",FinalAllocations[[#This Row],[Beneficiary]])</f>
        <v>PREV: Comm. mobilization, behavior &amp; norms change-NSD; Pregnant &amp; Breastfeeding Women: Not disaggregated</v>
      </c>
    </row>
    <row r="758" spans="1:4">
      <c r="A758" t="s">
        <v>178</v>
      </c>
      <c r="B758" t="s">
        <v>147</v>
      </c>
      <c r="C758" t="s">
        <v>107</v>
      </c>
      <c r="D758" t="str">
        <f>CONCATENATE(FinalAllocations[[#This Row],[Program Area]],"; ",FinalAllocations[[#This Row],[Beneficiary]])</f>
        <v>PREV: Comm. mobilization, behavior &amp; norms change-NSD; Priority Pops: Clients of sex workers</v>
      </c>
    </row>
    <row r="759" spans="1:4">
      <c r="A759" t="s">
        <v>178</v>
      </c>
      <c r="B759" t="s">
        <v>148</v>
      </c>
      <c r="C759" t="s">
        <v>107</v>
      </c>
      <c r="D759" t="str">
        <f>CONCATENATE(FinalAllocations[[#This Row],[Program Area]],"; ",FinalAllocations[[#This Row],[Beneficiary]])</f>
        <v>PREV: Comm. mobilization, behavior &amp; norms change-NSD; Priority Pops: Displaced persons</v>
      </c>
    </row>
    <row r="760" spans="1:4">
      <c r="A760" t="s">
        <v>178</v>
      </c>
      <c r="B760" t="s">
        <v>149</v>
      </c>
      <c r="C760" t="s">
        <v>107</v>
      </c>
      <c r="D760" t="str">
        <f>CONCATENATE(FinalAllocations[[#This Row],[Program Area]],"; ",FinalAllocations[[#This Row],[Beneficiary]])</f>
        <v>PREV: Comm. mobilization, behavior &amp; norms change-NSD; Priority Pops: Military &amp; other uniformed services</v>
      </c>
    </row>
    <row r="761" spans="1:4">
      <c r="A761" t="s">
        <v>178</v>
      </c>
      <c r="B761" t="s">
        <v>150</v>
      </c>
      <c r="C761" t="s">
        <v>107</v>
      </c>
      <c r="D761" t="str">
        <f>CONCATENATE(FinalAllocations[[#This Row],[Program Area]],"; ",FinalAllocations[[#This Row],[Beneficiary]])</f>
        <v xml:space="preserve">PREV: Comm. mobilization, behavior &amp; norms change-NSD; Priority Pops: Mobile Pops </v>
      </c>
    </row>
    <row r="762" spans="1:4">
      <c r="A762" t="s">
        <v>178</v>
      </c>
      <c r="B762" t="s">
        <v>151</v>
      </c>
      <c r="C762" t="s">
        <v>107</v>
      </c>
      <c r="D762" t="str">
        <f>CONCATENATE(FinalAllocations[[#This Row],[Program Area]],"; ",FinalAllocations[[#This Row],[Beneficiary]])</f>
        <v>PREV: Comm. mobilization, behavior &amp; norms change-NSD; Priority Pops: Not disaggregated</v>
      </c>
    </row>
    <row r="763" spans="1:4">
      <c r="A763" t="s">
        <v>178</v>
      </c>
      <c r="B763" t="s">
        <v>152</v>
      </c>
      <c r="C763" t="s">
        <v>107</v>
      </c>
      <c r="D763" t="str">
        <f>CONCATENATE(FinalAllocations[[#This Row],[Program Area]],"; ",FinalAllocations[[#This Row],[Beneficiary]])</f>
        <v>PREV: Comm. mobilization, behavior &amp; norms change-NSD; Priority Pops: People in prisons</v>
      </c>
    </row>
    <row r="764" spans="1:4">
      <c r="A764" t="s">
        <v>179</v>
      </c>
      <c r="B764" t="s">
        <v>126</v>
      </c>
      <c r="C764" t="s">
        <v>107</v>
      </c>
      <c r="D764" t="str">
        <f>CONCATENATE(FinalAllocations[[#This Row],[Program Area]],"; ",FinalAllocations[[#This Row],[Beneficiary]])</f>
        <v>PREV: Comm. mobilization, behavior &amp; norms change-SD; Females: Adult women</v>
      </c>
    </row>
    <row r="765" spans="1:4">
      <c r="A765" t="s">
        <v>179</v>
      </c>
      <c r="B765" t="s">
        <v>127</v>
      </c>
      <c r="C765" t="s">
        <v>113</v>
      </c>
      <c r="D765" t="str">
        <f>CONCATENATE(FinalAllocations[[#This Row],[Program Area]],"; ",FinalAllocations[[#This Row],[Beneficiary]])</f>
        <v>PREV: Comm. mobilization, behavior &amp; norms change-SD; Females: Girls</v>
      </c>
    </row>
    <row r="766" spans="1:4">
      <c r="A766" t="s">
        <v>179</v>
      </c>
      <c r="B766" t="s">
        <v>128</v>
      </c>
      <c r="C766" t="s">
        <v>107</v>
      </c>
      <c r="D766" t="str">
        <f>CONCATENATE(FinalAllocations[[#This Row],[Program Area]],"; ",FinalAllocations[[#This Row],[Beneficiary]])</f>
        <v>PREV: Comm. mobilization, behavior &amp; norms change-SD; Females: Not disaggregated</v>
      </c>
    </row>
    <row r="767" spans="1:4">
      <c r="A767" t="s">
        <v>179</v>
      </c>
      <c r="B767" t="s">
        <v>129</v>
      </c>
      <c r="C767" t="s">
        <v>107</v>
      </c>
      <c r="D767" t="str">
        <f>CONCATENATE(FinalAllocations[[#This Row],[Program Area]],"; ",FinalAllocations[[#This Row],[Beneficiary]])</f>
        <v>PREV: Comm. mobilization, behavior &amp; norms change-SD; Females: Young women &amp; adolescent females</v>
      </c>
    </row>
    <row r="768" spans="1:4">
      <c r="A768" t="s">
        <v>179</v>
      </c>
      <c r="B768" t="s">
        <v>130</v>
      </c>
      <c r="C768" t="s">
        <v>107</v>
      </c>
      <c r="D768" t="str">
        <f>CONCATENATE(FinalAllocations[[#This Row],[Program Area]],"; ",FinalAllocations[[#This Row],[Beneficiary]])</f>
        <v>PREV: Comm. mobilization, behavior &amp; norms change-SD; Key Pops: Men having sex with men</v>
      </c>
    </row>
    <row r="769" spans="1:4">
      <c r="A769" t="s">
        <v>179</v>
      </c>
      <c r="B769" t="s">
        <v>131</v>
      </c>
      <c r="C769" t="s">
        <v>107</v>
      </c>
      <c r="D769" t="str">
        <f>CONCATENATE(FinalAllocations[[#This Row],[Program Area]],"; ",FinalAllocations[[#This Row],[Beneficiary]])</f>
        <v>PREV: Comm. mobilization, behavior &amp; norms change-SD; Key Pops: Not disaggregated</v>
      </c>
    </row>
    <row r="770" spans="1:4">
      <c r="A770" t="s">
        <v>179</v>
      </c>
      <c r="B770" t="s">
        <v>132</v>
      </c>
      <c r="C770" t="s">
        <v>107</v>
      </c>
      <c r="D770" t="str">
        <f>CONCATENATE(FinalAllocations[[#This Row],[Program Area]],"; ",FinalAllocations[[#This Row],[Beneficiary]])</f>
        <v>PREV: Comm. mobilization, behavior &amp; norms change-SD; Key Pops: People in prisons</v>
      </c>
    </row>
    <row r="771" spans="1:4">
      <c r="A771" t="s">
        <v>179</v>
      </c>
      <c r="B771" t="s">
        <v>133</v>
      </c>
      <c r="C771" t="s">
        <v>122</v>
      </c>
      <c r="D771" t="str">
        <f>CONCATENATE(FinalAllocations[[#This Row],[Program Area]],"; ",FinalAllocations[[#This Row],[Beneficiary]])</f>
        <v>PREV: Comm. mobilization, behavior &amp; norms change-SD; Key Pops: People who inject drugs</v>
      </c>
    </row>
    <row r="772" spans="1:4">
      <c r="A772" t="s">
        <v>179</v>
      </c>
      <c r="B772" t="s">
        <v>134</v>
      </c>
      <c r="C772" t="s">
        <v>107</v>
      </c>
      <c r="D772" t="str">
        <f>CONCATENATE(FinalAllocations[[#This Row],[Program Area]],"; ",FinalAllocations[[#This Row],[Beneficiary]])</f>
        <v>PREV: Comm. mobilization, behavior &amp; norms change-SD; Key Pops: Sex workers</v>
      </c>
    </row>
    <row r="773" spans="1:4">
      <c r="A773" t="s">
        <v>179</v>
      </c>
      <c r="B773" t="s">
        <v>135</v>
      </c>
      <c r="C773" t="s">
        <v>107</v>
      </c>
      <c r="D773" t="str">
        <f>CONCATENATE(FinalAllocations[[#This Row],[Program Area]],"; ",FinalAllocations[[#This Row],[Beneficiary]])</f>
        <v>PREV: Comm. mobilization, behavior &amp; norms change-SD; Key Pops: Transgender</v>
      </c>
    </row>
    <row r="774" spans="1:4">
      <c r="A774" t="s">
        <v>179</v>
      </c>
      <c r="B774" t="s">
        <v>136</v>
      </c>
      <c r="C774" t="s">
        <v>107</v>
      </c>
      <c r="D774" t="str">
        <f>CONCATENATE(FinalAllocations[[#This Row],[Program Area]],"; ",FinalAllocations[[#This Row],[Beneficiary]])</f>
        <v>PREV: Comm. mobilization, behavior &amp; norms change-SD; Males: Adult men</v>
      </c>
    </row>
    <row r="775" spans="1:4">
      <c r="A775" t="s">
        <v>179</v>
      </c>
      <c r="B775" t="s">
        <v>137</v>
      </c>
      <c r="C775" t="s">
        <v>113</v>
      </c>
      <c r="D775" t="str">
        <f>CONCATENATE(FinalAllocations[[#This Row],[Program Area]],"; ",FinalAllocations[[#This Row],[Beneficiary]])</f>
        <v>PREV: Comm. mobilization, behavior &amp; norms change-SD; Males: Boys</v>
      </c>
    </row>
    <row r="776" spans="1:4">
      <c r="A776" t="s">
        <v>179</v>
      </c>
      <c r="B776" t="s">
        <v>138</v>
      </c>
      <c r="C776" t="s">
        <v>107</v>
      </c>
      <c r="D776" t="str">
        <f>CONCATENATE(FinalAllocations[[#This Row],[Program Area]],"; ",FinalAllocations[[#This Row],[Beneficiary]])</f>
        <v>PREV: Comm. mobilization, behavior &amp; norms change-SD; Males: Not disaggregated</v>
      </c>
    </row>
    <row r="777" spans="1:4">
      <c r="A777" t="s">
        <v>179</v>
      </c>
      <c r="B777" t="s">
        <v>139</v>
      </c>
      <c r="C777" t="s">
        <v>107</v>
      </c>
      <c r="D777" t="str">
        <f>CONCATENATE(FinalAllocations[[#This Row],[Program Area]],"; ",FinalAllocations[[#This Row],[Beneficiary]])</f>
        <v>PREV: Comm. mobilization, behavior &amp; norms change-SD; Males: Young men &amp; adolescent males</v>
      </c>
    </row>
    <row r="778" spans="1:4">
      <c r="A778" t="s">
        <v>179</v>
      </c>
      <c r="B778" t="s">
        <v>140</v>
      </c>
      <c r="C778" t="s">
        <v>107</v>
      </c>
      <c r="D778" t="str">
        <f>CONCATENATE(FinalAllocations[[#This Row],[Program Area]],"; ",FinalAllocations[[#This Row],[Beneficiary]])</f>
        <v>PREV: Comm. mobilization, behavior &amp; norms change-SD; Non-Targeted Pop: Adults</v>
      </c>
    </row>
    <row r="779" spans="1:4">
      <c r="A779" t="s">
        <v>179</v>
      </c>
      <c r="B779" t="s">
        <v>141</v>
      </c>
      <c r="C779" t="s">
        <v>113</v>
      </c>
      <c r="D779" t="str">
        <f>CONCATENATE(FinalAllocations[[#This Row],[Program Area]],"; ",FinalAllocations[[#This Row],[Beneficiary]])</f>
        <v>PREV: Comm. mobilization, behavior &amp; norms change-SD; Non-Targeted Pop: Children</v>
      </c>
    </row>
    <row r="780" spans="1:4">
      <c r="A780" t="s">
        <v>179</v>
      </c>
      <c r="B780" t="s">
        <v>23</v>
      </c>
      <c r="C780" t="s">
        <v>107</v>
      </c>
      <c r="D780" t="str">
        <f>CONCATENATE(FinalAllocations[[#This Row],[Program Area]],"; ",FinalAllocations[[#This Row],[Beneficiary]])</f>
        <v>PREV: Comm. mobilization, behavior &amp; norms change-SD; Non-Targeted Pop: Not disaggregated</v>
      </c>
    </row>
    <row r="781" spans="1:4">
      <c r="A781" t="s">
        <v>179</v>
      </c>
      <c r="B781" t="s">
        <v>142</v>
      </c>
      <c r="C781" t="s">
        <v>107</v>
      </c>
      <c r="D781" t="str">
        <f>CONCATENATE(FinalAllocations[[#This Row],[Program Area]],"; ",FinalAllocations[[#This Row],[Beneficiary]])</f>
        <v>PREV: Comm. mobilization, behavior &amp; norms change-SD; Non-Targeted Pop: Young people &amp; adolescents</v>
      </c>
    </row>
    <row r="782" spans="1:4">
      <c r="A782" t="s">
        <v>179</v>
      </c>
      <c r="B782" t="s">
        <v>143</v>
      </c>
      <c r="C782" t="s">
        <v>119</v>
      </c>
      <c r="D782" t="str">
        <f>CONCATENATE(FinalAllocations[[#This Row],[Program Area]],"; ",FinalAllocations[[#This Row],[Beneficiary]])</f>
        <v>PREV: Comm. mobilization, behavior &amp; norms change-SD; OVC: Care givers</v>
      </c>
    </row>
    <row r="783" spans="1:4">
      <c r="A783" t="s">
        <v>179</v>
      </c>
      <c r="B783" t="s">
        <v>144</v>
      </c>
      <c r="C783" t="s">
        <v>119</v>
      </c>
      <c r="D783" t="str">
        <f>CONCATENATE(FinalAllocations[[#This Row],[Program Area]],"; ",FinalAllocations[[#This Row],[Beneficiary]])</f>
        <v>PREV: Comm. mobilization, behavior &amp; norms change-SD; OVC: Not disaggregated</v>
      </c>
    </row>
    <row r="784" spans="1:4">
      <c r="A784" t="s">
        <v>179</v>
      </c>
      <c r="B784" t="s">
        <v>145</v>
      </c>
      <c r="C784" t="s">
        <v>119</v>
      </c>
      <c r="D784" t="str">
        <f>CONCATENATE(FinalAllocations[[#This Row],[Program Area]],"; ",FinalAllocations[[#This Row],[Beneficiary]])</f>
        <v>PREV: Comm. mobilization, behavior &amp; norms change-SD; OVC: Orphans &amp; vulnerable children</v>
      </c>
    </row>
    <row r="785" spans="1:4">
      <c r="A785" t="s">
        <v>179</v>
      </c>
      <c r="B785" t="s">
        <v>146</v>
      </c>
      <c r="C785" t="s">
        <v>118</v>
      </c>
      <c r="D785" t="str">
        <f>CONCATENATE(FinalAllocations[[#This Row],[Program Area]],"; ",FinalAllocations[[#This Row],[Beneficiary]])</f>
        <v>PREV: Comm. mobilization, behavior &amp; norms change-SD; Pregnant &amp; Breastfeeding Women: Not disaggregated</v>
      </c>
    </row>
    <row r="786" spans="1:4">
      <c r="A786" t="s">
        <v>179</v>
      </c>
      <c r="B786" t="s">
        <v>147</v>
      </c>
      <c r="C786" t="s">
        <v>107</v>
      </c>
      <c r="D786" t="str">
        <f>CONCATENATE(FinalAllocations[[#This Row],[Program Area]],"; ",FinalAllocations[[#This Row],[Beneficiary]])</f>
        <v>PREV: Comm. mobilization, behavior &amp; norms change-SD; Priority Pops: Clients of sex workers</v>
      </c>
    </row>
    <row r="787" spans="1:4">
      <c r="A787" t="s">
        <v>179</v>
      </c>
      <c r="B787" t="s">
        <v>148</v>
      </c>
      <c r="C787" t="s">
        <v>107</v>
      </c>
      <c r="D787" t="str">
        <f>CONCATENATE(FinalAllocations[[#This Row],[Program Area]],"; ",FinalAllocations[[#This Row],[Beneficiary]])</f>
        <v>PREV: Comm. mobilization, behavior &amp; norms change-SD; Priority Pops: Displaced persons</v>
      </c>
    </row>
    <row r="788" spans="1:4">
      <c r="A788" t="s">
        <v>179</v>
      </c>
      <c r="B788" t="s">
        <v>149</v>
      </c>
      <c r="C788" t="s">
        <v>107</v>
      </c>
      <c r="D788" t="str">
        <f>CONCATENATE(FinalAllocations[[#This Row],[Program Area]],"; ",FinalAllocations[[#This Row],[Beneficiary]])</f>
        <v>PREV: Comm. mobilization, behavior &amp; norms change-SD; Priority Pops: Military &amp; other uniformed services</v>
      </c>
    </row>
    <row r="789" spans="1:4">
      <c r="A789" t="s">
        <v>179</v>
      </c>
      <c r="B789" t="s">
        <v>150</v>
      </c>
      <c r="C789" t="s">
        <v>107</v>
      </c>
      <c r="D789" t="str">
        <f>CONCATENATE(FinalAllocations[[#This Row],[Program Area]],"; ",FinalAllocations[[#This Row],[Beneficiary]])</f>
        <v xml:space="preserve">PREV: Comm. mobilization, behavior &amp; norms change-SD; Priority Pops: Mobile Pops </v>
      </c>
    </row>
    <row r="790" spans="1:4">
      <c r="A790" t="s">
        <v>179</v>
      </c>
      <c r="B790" t="s">
        <v>151</v>
      </c>
      <c r="C790" t="s">
        <v>107</v>
      </c>
      <c r="D790" t="str">
        <f>CONCATENATE(FinalAllocations[[#This Row],[Program Area]],"; ",FinalAllocations[[#This Row],[Beneficiary]])</f>
        <v>PREV: Comm. mobilization, behavior &amp; norms change-SD; Priority Pops: Not disaggregated</v>
      </c>
    </row>
    <row r="791" spans="1:4">
      <c r="A791" t="s">
        <v>179</v>
      </c>
      <c r="B791" t="s">
        <v>152</v>
      </c>
      <c r="C791" t="s">
        <v>107</v>
      </c>
      <c r="D791" t="str">
        <f>CONCATENATE(FinalAllocations[[#This Row],[Program Area]],"; ",FinalAllocations[[#This Row],[Beneficiary]])</f>
        <v>PREV: Comm. mobilization, behavior &amp; norms change-SD; Priority Pops: People in prisons</v>
      </c>
    </row>
    <row r="792" spans="1:4">
      <c r="A792" t="s">
        <v>180</v>
      </c>
      <c r="B792" t="s">
        <v>126</v>
      </c>
      <c r="C792" t="s">
        <v>107</v>
      </c>
      <c r="D792" t="str">
        <f>CONCATENATE(FinalAllocations[[#This Row],[Program Area]],"; ",FinalAllocations[[#This Row],[Beneficiary]])</f>
        <v>PREV: Condom &amp; Lubricant Programming-NSD; Females: Adult women</v>
      </c>
    </row>
    <row r="793" spans="1:4">
      <c r="A793" t="s">
        <v>180</v>
      </c>
      <c r="B793" t="s">
        <v>128</v>
      </c>
      <c r="C793" t="s">
        <v>107</v>
      </c>
      <c r="D793" t="str">
        <f>CONCATENATE(FinalAllocations[[#This Row],[Program Area]],"; ",FinalAllocations[[#This Row],[Beneficiary]])</f>
        <v>PREV: Condom &amp; Lubricant Programming-NSD; Females: Not disaggregated</v>
      </c>
    </row>
    <row r="794" spans="1:4">
      <c r="A794" t="s">
        <v>180</v>
      </c>
      <c r="B794" t="s">
        <v>129</v>
      </c>
      <c r="C794" t="s">
        <v>107</v>
      </c>
      <c r="D794" t="str">
        <f>CONCATENATE(FinalAllocations[[#This Row],[Program Area]],"; ",FinalAllocations[[#This Row],[Beneficiary]])</f>
        <v>PREV: Condom &amp; Lubricant Programming-NSD; Females: Young women &amp; adolescent females</v>
      </c>
    </row>
    <row r="795" spans="1:4">
      <c r="A795" t="s">
        <v>180</v>
      </c>
      <c r="B795" t="s">
        <v>130</v>
      </c>
      <c r="C795" t="s">
        <v>107</v>
      </c>
      <c r="D795" t="str">
        <f>CONCATENATE(FinalAllocations[[#This Row],[Program Area]],"; ",FinalAllocations[[#This Row],[Beneficiary]])</f>
        <v>PREV: Condom &amp; Lubricant Programming-NSD; Key Pops: Men having sex with men</v>
      </c>
    </row>
    <row r="796" spans="1:4">
      <c r="A796" t="s">
        <v>180</v>
      </c>
      <c r="B796" t="s">
        <v>131</v>
      </c>
      <c r="C796" t="s">
        <v>107</v>
      </c>
      <c r="D796" t="str">
        <f>CONCATENATE(FinalAllocations[[#This Row],[Program Area]],"; ",FinalAllocations[[#This Row],[Beneficiary]])</f>
        <v>PREV: Condom &amp; Lubricant Programming-NSD; Key Pops: Not disaggregated</v>
      </c>
    </row>
    <row r="797" spans="1:4">
      <c r="A797" t="s">
        <v>180</v>
      </c>
      <c r="B797" t="s">
        <v>132</v>
      </c>
      <c r="C797" t="s">
        <v>107</v>
      </c>
      <c r="D797" t="str">
        <f>CONCATENATE(FinalAllocations[[#This Row],[Program Area]],"; ",FinalAllocations[[#This Row],[Beneficiary]])</f>
        <v>PREV: Condom &amp; Lubricant Programming-NSD; Key Pops: People in prisons</v>
      </c>
    </row>
    <row r="798" spans="1:4">
      <c r="A798" t="s">
        <v>180</v>
      </c>
      <c r="B798" t="s">
        <v>133</v>
      </c>
      <c r="C798" t="s">
        <v>122</v>
      </c>
      <c r="D798" t="str">
        <f>CONCATENATE(FinalAllocations[[#This Row],[Program Area]],"; ",FinalAllocations[[#This Row],[Beneficiary]])</f>
        <v>PREV: Condom &amp; Lubricant Programming-NSD; Key Pops: People who inject drugs</v>
      </c>
    </row>
    <row r="799" spans="1:4">
      <c r="A799" t="s">
        <v>180</v>
      </c>
      <c r="B799" t="s">
        <v>134</v>
      </c>
      <c r="C799" t="s">
        <v>107</v>
      </c>
      <c r="D799" t="str">
        <f>CONCATENATE(FinalAllocations[[#This Row],[Program Area]],"; ",FinalAllocations[[#This Row],[Beneficiary]])</f>
        <v>PREV: Condom &amp; Lubricant Programming-NSD; Key Pops: Sex workers</v>
      </c>
    </row>
    <row r="800" spans="1:4">
      <c r="A800" t="s">
        <v>180</v>
      </c>
      <c r="B800" t="s">
        <v>135</v>
      </c>
      <c r="C800" t="s">
        <v>107</v>
      </c>
      <c r="D800" t="str">
        <f>CONCATENATE(FinalAllocations[[#This Row],[Program Area]],"; ",FinalAllocations[[#This Row],[Beneficiary]])</f>
        <v>PREV: Condom &amp; Lubricant Programming-NSD; Key Pops: Transgender</v>
      </c>
    </row>
    <row r="801" spans="1:4">
      <c r="A801" t="s">
        <v>180</v>
      </c>
      <c r="B801" t="s">
        <v>136</v>
      </c>
      <c r="C801" t="s">
        <v>107</v>
      </c>
      <c r="D801" t="str">
        <f>CONCATENATE(FinalAllocations[[#This Row],[Program Area]],"; ",FinalAllocations[[#This Row],[Beneficiary]])</f>
        <v>PREV: Condom &amp; Lubricant Programming-NSD; Males: Adult men</v>
      </c>
    </row>
    <row r="802" spans="1:4">
      <c r="A802" t="s">
        <v>180</v>
      </c>
      <c r="B802" t="s">
        <v>138</v>
      </c>
      <c r="C802" t="s">
        <v>107</v>
      </c>
      <c r="D802" t="str">
        <f>CONCATENATE(FinalAllocations[[#This Row],[Program Area]],"; ",FinalAllocations[[#This Row],[Beneficiary]])</f>
        <v>PREV: Condom &amp; Lubricant Programming-NSD; Males: Not disaggregated</v>
      </c>
    </row>
    <row r="803" spans="1:4">
      <c r="A803" t="s">
        <v>180</v>
      </c>
      <c r="B803" t="s">
        <v>139</v>
      </c>
      <c r="C803" t="s">
        <v>107</v>
      </c>
      <c r="D803" t="str">
        <f>CONCATENATE(FinalAllocations[[#This Row],[Program Area]],"; ",FinalAllocations[[#This Row],[Beneficiary]])</f>
        <v>PREV: Condom &amp; Lubricant Programming-NSD; Males: Young men &amp; adolescent males</v>
      </c>
    </row>
    <row r="804" spans="1:4">
      <c r="A804" t="s">
        <v>180</v>
      </c>
      <c r="B804" t="s">
        <v>140</v>
      </c>
      <c r="C804" t="s">
        <v>107</v>
      </c>
      <c r="D804" t="str">
        <f>CONCATENATE(FinalAllocations[[#This Row],[Program Area]],"; ",FinalAllocations[[#This Row],[Beneficiary]])</f>
        <v>PREV: Condom &amp; Lubricant Programming-NSD; Non-Targeted Pop: Adults</v>
      </c>
    </row>
    <row r="805" spans="1:4">
      <c r="A805" t="s">
        <v>180</v>
      </c>
      <c r="B805" t="s">
        <v>23</v>
      </c>
      <c r="C805" t="s">
        <v>107</v>
      </c>
      <c r="D805" t="str">
        <f>CONCATENATE(FinalAllocations[[#This Row],[Program Area]],"; ",FinalAllocations[[#This Row],[Beneficiary]])</f>
        <v>PREV: Condom &amp; Lubricant Programming-NSD; Non-Targeted Pop: Not disaggregated</v>
      </c>
    </row>
    <row r="806" spans="1:4">
      <c r="A806" t="s">
        <v>180</v>
      </c>
      <c r="B806" t="s">
        <v>142</v>
      </c>
      <c r="C806" t="s">
        <v>107</v>
      </c>
      <c r="D806" t="str">
        <f>CONCATENATE(FinalAllocations[[#This Row],[Program Area]],"; ",FinalAllocations[[#This Row],[Beneficiary]])</f>
        <v>PREV: Condom &amp; Lubricant Programming-NSD; Non-Targeted Pop: Young people &amp; adolescents</v>
      </c>
    </row>
    <row r="807" spans="1:4">
      <c r="A807" t="s">
        <v>180</v>
      </c>
      <c r="B807" t="s">
        <v>146</v>
      </c>
      <c r="C807" t="s">
        <v>118</v>
      </c>
      <c r="D807" t="str">
        <f>CONCATENATE(FinalAllocations[[#This Row],[Program Area]],"; ",FinalAllocations[[#This Row],[Beneficiary]])</f>
        <v>PREV: Condom &amp; Lubricant Programming-NSD; Pregnant &amp; Breastfeeding Women: Not disaggregated</v>
      </c>
    </row>
    <row r="808" spans="1:4">
      <c r="A808" t="s">
        <v>180</v>
      </c>
      <c r="B808" t="s">
        <v>147</v>
      </c>
      <c r="C808" t="s">
        <v>107</v>
      </c>
      <c r="D808" t="str">
        <f>CONCATENATE(FinalAllocations[[#This Row],[Program Area]],"; ",FinalAllocations[[#This Row],[Beneficiary]])</f>
        <v>PREV: Condom &amp; Lubricant Programming-NSD; Priority Pops: Clients of sex workers</v>
      </c>
    </row>
    <row r="809" spans="1:4">
      <c r="A809" t="s">
        <v>180</v>
      </c>
      <c r="B809" t="s">
        <v>148</v>
      </c>
      <c r="C809" t="s">
        <v>107</v>
      </c>
      <c r="D809" t="str">
        <f>CONCATENATE(FinalAllocations[[#This Row],[Program Area]],"; ",FinalAllocations[[#This Row],[Beneficiary]])</f>
        <v>PREV: Condom &amp; Lubricant Programming-NSD; Priority Pops: Displaced persons</v>
      </c>
    </row>
    <row r="810" spans="1:4">
      <c r="A810" t="s">
        <v>180</v>
      </c>
      <c r="B810" t="s">
        <v>149</v>
      </c>
      <c r="C810" t="s">
        <v>107</v>
      </c>
      <c r="D810" t="str">
        <f>CONCATENATE(FinalAllocations[[#This Row],[Program Area]],"; ",FinalAllocations[[#This Row],[Beneficiary]])</f>
        <v>PREV: Condom &amp; Lubricant Programming-NSD; Priority Pops: Military &amp; other uniformed services</v>
      </c>
    </row>
    <row r="811" spans="1:4">
      <c r="A811" t="s">
        <v>180</v>
      </c>
      <c r="B811" t="s">
        <v>150</v>
      </c>
      <c r="C811" t="s">
        <v>107</v>
      </c>
      <c r="D811" t="str">
        <f>CONCATENATE(FinalAllocations[[#This Row],[Program Area]],"; ",FinalAllocations[[#This Row],[Beneficiary]])</f>
        <v xml:space="preserve">PREV: Condom &amp; Lubricant Programming-NSD; Priority Pops: Mobile Pops </v>
      </c>
    </row>
    <row r="812" spans="1:4">
      <c r="A812" t="s">
        <v>180</v>
      </c>
      <c r="B812" t="s">
        <v>151</v>
      </c>
      <c r="C812" t="s">
        <v>107</v>
      </c>
      <c r="D812" t="str">
        <f>CONCATENATE(FinalAllocations[[#This Row],[Program Area]],"; ",FinalAllocations[[#This Row],[Beneficiary]])</f>
        <v>PREV: Condom &amp; Lubricant Programming-NSD; Priority Pops: Not disaggregated</v>
      </c>
    </row>
    <row r="813" spans="1:4">
      <c r="A813" t="s">
        <v>180</v>
      </c>
      <c r="B813" t="s">
        <v>152</v>
      </c>
      <c r="C813" t="s">
        <v>107</v>
      </c>
      <c r="D813" t="str">
        <f>CONCATENATE(FinalAllocations[[#This Row],[Program Area]],"; ",FinalAllocations[[#This Row],[Beneficiary]])</f>
        <v>PREV: Condom &amp; Lubricant Programming-NSD; Priority Pops: People in prisons</v>
      </c>
    </row>
    <row r="814" spans="1:4">
      <c r="A814" t="s">
        <v>181</v>
      </c>
      <c r="B814" t="s">
        <v>126</v>
      </c>
      <c r="C814" t="s">
        <v>107</v>
      </c>
      <c r="D814" t="str">
        <f>CONCATENATE(FinalAllocations[[#This Row],[Program Area]],"; ",FinalAllocations[[#This Row],[Beneficiary]])</f>
        <v>PREV: Condom &amp; Lubricant Programming-SD; Females: Adult women</v>
      </c>
    </row>
    <row r="815" spans="1:4">
      <c r="A815" t="s">
        <v>181</v>
      </c>
      <c r="B815" t="s">
        <v>128</v>
      </c>
      <c r="C815" t="s">
        <v>107</v>
      </c>
      <c r="D815" t="str">
        <f>CONCATENATE(FinalAllocations[[#This Row],[Program Area]],"; ",FinalAllocations[[#This Row],[Beneficiary]])</f>
        <v>PREV: Condom &amp; Lubricant Programming-SD; Females: Not disaggregated</v>
      </c>
    </row>
    <row r="816" spans="1:4">
      <c r="A816" t="s">
        <v>181</v>
      </c>
      <c r="B816" t="s">
        <v>129</v>
      </c>
      <c r="C816" t="s">
        <v>107</v>
      </c>
      <c r="D816" t="str">
        <f>CONCATENATE(FinalAllocations[[#This Row],[Program Area]],"; ",FinalAllocations[[#This Row],[Beneficiary]])</f>
        <v>PREV: Condom &amp; Lubricant Programming-SD; Females: Young women &amp; adolescent females</v>
      </c>
    </row>
    <row r="817" spans="1:4">
      <c r="A817" t="s">
        <v>181</v>
      </c>
      <c r="B817" t="s">
        <v>130</v>
      </c>
      <c r="C817" t="s">
        <v>107</v>
      </c>
      <c r="D817" t="str">
        <f>CONCATENATE(FinalAllocations[[#This Row],[Program Area]],"; ",FinalAllocations[[#This Row],[Beneficiary]])</f>
        <v>PREV: Condom &amp; Lubricant Programming-SD; Key Pops: Men having sex with men</v>
      </c>
    </row>
    <row r="818" spans="1:4">
      <c r="A818" t="s">
        <v>181</v>
      </c>
      <c r="B818" t="s">
        <v>131</v>
      </c>
      <c r="C818" t="s">
        <v>107</v>
      </c>
      <c r="D818" t="str">
        <f>CONCATENATE(FinalAllocations[[#This Row],[Program Area]],"; ",FinalAllocations[[#This Row],[Beneficiary]])</f>
        <v>PREV: Condom &amp; Lubricant Programming-SD; Key Pops: Not disaggregated</v>
      </c>
    </row>
    <row r="819" spans="1:4">
      <c r="A819" t="s">
        <v>181</v>
      </c>
      <c r="B819" t="s">
        <v>132</v>
      </c>
      <c r="C819" t="s">
        <v>107</v>
      </c>
      <c r="D819" t="str">
        <f>CONCATENATE(FinalAllocations[[#This Row],[Program Area]],"; ",FinalAllocations[[#This Row],[Beneficiary]])</f>
        <v>PREV: Condom &amp; Lubricant Programming-SD; Key Pops: People in prisons</v>
      </c>
    </row>
    <row r="820" spans="1:4">
      <c r="A820" t="s">
        <v>181</v>
      </c>
      <c r="B820" t="s">
        <v>133</v>
      </c>
      <c r="C820" t="s">
        <v>122</v>
      </c>
      <c r="D820" t="str">
        <f>CONCATENATE(FinalAllocations[[#This Row],[Program Area]],"; ",FinalAllocations[[#This Row],[Beneficiary]])</f>
        <v>PREV: Condom &amp; Lubricant Programming-SD; Key Pops: People who inject drugs</v>
      </c>
    </row>
    <row r="821" spans="1:4">
      <c r="A821" t="s">
        <v>181</v>
      </c>
      <c r="B821" t="s">
        <v>134</v>
      </c>
      <c r="C821" t="s">
        <v>107</v>
      </c>
      <c r="D821" t="str">
        <f>CONCATENATE(FinalAllocations[[#This Row],[Program Area]],"; ",FinalAllocations[[#This Row],[Beneficiary]])</f>
        <v>PREV: Condom &amp; Lubricant Programming-SD; Key Pops: Sex workers</v>
      </c>
    </row>
    <row r="822" spans="1:4">
      <c r="A822" t="s">
        <v>181</v>
      </c>
      <c r="B822" t="s">
        <v>135</v>
      </c>
      <c r="C822" t="s">
        <v>107</v>
      </c>
      <c r="D822" t="str">
        <f>CONCATENATE(FinalAllocations[[#This Row],[Program Area]],"; ",FinalAllocations[[#This Row],[Beneficiary]])</f>
        <v>PREV: Condom &amp; Lubricant Programming-SD; Key Pops: Transgender</v>
      </c>
    </row>
    <row r="823" spans="1:4">
      <c r="A823" t="s">
        <v>181</v>
      </c>
      <c r="B823" t="s">
        <v>136</v>
      </c>
      <c r="C823" t="s">
        <v>107</v>
      </c>
      <c r="D823" t="str">
        <f>CONCATENATE(FinalAllocations[[#This Row],[Program Area]],"; ",FinalAllocations[[#This Row],[Beneficiary]])</f>
        <v>PREV: Condom &amp; Lubricant Programming-SD; Males: Adult men</v>
      </c>
    </row>
    <row r="824" spans="1:4">
      <c r="A824" t="s">
        <v>181</v>
      </c>
      <c r="B824" t="s">
        <v>138</v>
      </c>
      <c r="C824" t="s">
        <v>107</v>
      </c>
      <c r="D824" t="str">
        <f>CONCATENATE(FinalAllocations[[#This Row],[Program Area]],"; ",FinalAllocations[[#This Row],[Beneficiary]])</f>
        <v>PREV: Condom &amp; Lubricant Programming-SD; Males: Not disaggregated</v>
      </c>
    </row>
    <row r="825" spans="1:4">
      <c r="A825" t="s">
        <v>181</v>
      </c>
      <c r="B825" t="s">
        <v>139</v>
      </c>
      <c r="C825" t="s">
        <v>107</v>
      </c>
      <c r="D825" t="str">
        <f>CONCATENATE(FinalAllocations[[#This Row],[Program Area]],"; ",FinalAllocations[[#This Row],[Beneficiary]])</f>
        <v>PREV: Condom &amp; Lubricant Programming-SD; Males: Young men &amp; adolescent males</v>
      </c>
    </row>
    <row r="826" spans="1:4">
      <c r="A826" t="s">
        <v>181</v>
      </c>
      <c r="B826" t="s">
        <v>140</v>
      </c>
      <c r="C826" t="s">
        <v>107</v>
      </c>
      <c r="D826" t="str">
        <f>CONCATENATE(FinalAllocations[[#This Row],[Program Area]],"; ",FinalAllocations[[#This Row],[Beneficiary]])</f>
        <v>PREV: Condom &amp; Lubricant Programming-SD; Non-Targeted Pop: Adults</v>
      </c>
    </row>
    <row r="827" spans="1:4">
      <c r="A827" t="s">
        <v>181</v>
      </c>
      <c r="B827" t="s">
        <v>23</v>
      </c>
      <c r="C827" t="s">
        <v>107</v>
      </c>
      <c r="D827" t="str">
        <f>CONCATENATE(FinalAllocations[[#This Row],[Program Area]],"; ",FinalAllocations[[#This Row],[Beneficiary]])</f>
        <v>PREV: Condom &amp; Lubricant Programming-SD; Non-Targeted Pop: Not disaggregated</v>
      </c>
    </row>
    <row r="828" spans="1:4">
      <c r="A828" t="s">
        <v>181</v>
      </c>
      <c r="B828" t="s">
        <v>142</v>
      </c>
      <c r="C828" t="s">
        <v>107</v>
      </c>
      <c r="D828" t="str">
        <f>CONCATENATE(FinalAllocations[[#This Row],[Program Area]],"; ",FinalAllocations[[#This Row],[Beneficiary]])</f>
        <v>PREV: Condom &amp; Lubricant Programming-SD; Non-Targeted Pop: Young people &amp; adolescents</v>
      </c>
    </row>
    <row r="829" spans="1:4">
      <c r="A829" t="s">
        <v>181</v>
      </c>
      <c r="B829" t="s">
        <v>146</v>
      </c>
      <c r="C829" t="s">
        <v>118</v>
      </c>
      <c r="D829" t="str">
        <f>CONCATENATE(FinalAllocations[[#This Row],[Program Area]],"; ",FinalAllocations[[#This Row],[Beneficiary]])</f>
        <v>PREV: Condom &amp; Lubricant Programming-SD; Pregnant &amp; Breastfeeding Women: Not disaggregated</v>
      </c>
    </row>
    <row r="830" spans="1:4">
      <c r="A830" t="s">
        <v>181</v>
      </c>
      <c r="B830" t="s">
        <v>147</v>
      </c>
      <c r="C830" t="s">
        <v>107</v>
      </c>
      <c r="D830" t="str">
        <f>CONCATENATE(FinalAllocations[[#This Row],[Program Area]],"; ",FinalAllocations[[#This Row],[Beneficiary]])</f>
        <v>PREV: Condom &amp; Lubricant Programming-SD; Priority Pops: Clients of sex workers</v>
      </c>
    </row>
    <row r="831" spans="1:4">
      <c r="A831" t="s">
        <v>181</v>
      </c>
      <c r="B831" t="s">
        <v>148</v>
      </c>
      <c r="C831" t="s">
        <v>107</v>
      </c>
      <c r="D831" t="str">
        <f>CONCATENATE(FinalAllocations[[#This Row],[Program Area]],"; ",FinalAllocations[[#This Row],[Beneficiary]])</f>
        <v>PREV: Condom &amp; Lubricant Programming-SD; Priority Pops: Displaced persons</v>
      </c>
    </row>
    <row r="832" spans="1:4">
      <c r="A832" t="s">
        <v>181</v>
      </c>
      <c r="B832" t="s">
        <v>149</v>
      </c>
      <c r="C832" t="s">
        <v>107</v>
      </c>
      <c r="D832" t="str">
        <f>CONCATENATE(FinalAllocations[[#This Row],[Program Area]],"; ",FinalAllocations[[#This Row],[Beneficiary]])</f>
        <v>PREV: Condom &amp; Lubricant Programming-SD; Priority Pops: Military &amp; other uniformed services</v>
      </c>
    </row>
    <row r="833" spans="1:4">
      <c r="A833" t="s">
        <v>181</v>
      </c>
      <c r="B833" t="s">
        <v>150</v>
      </c>
      <c r="C833" t="s">
        <v>107</v>
      </c>
      <c r="D833" t="str">
        <f>CONCATENATE(FinalAllocations[[#This Row],[Program Area]],"; ",FinalAllocations[[#This Row],[Beneficiary]])</f>
        <v xml:space="preserve">PREV: Condom &amp; Lubricant Programming-SD; Priority Pops: Mobile Pops </v>
      </c>
    </row>
    <row r="834" spans="1:4">
      <c r="A834" t="s">
        <v>181</v>
      </c>
      <c r="B834" t="s">
        <v>151</v>
      </c>
      <c r="C834" t="s">
        <v>107</v>
      </c>
      <c r="D834" t="str">
        <f>CONCATENATE(FinalAllocations[[#This Row],[Program Area]],"; ",FinalAllocations[[#This Row],[Beneficiary]])</f>
        <v>PREV: Condom &amp; Lubricant Programming-SD; Priority Pops: Not disaggregated</v>
      </c>
    </row>
    <row r="835" spans="1:4">
      <c r="A835" t="s">
        <v>181</v>
      </c>
      <c r="B835" t="s">
        <v>152</v>
      </c>
      <c r="C835" t="s">
        <v>107</v>
      </c>
      <c r="D835" t="str">
        <f>CONCATENATE(FinalAllocations[[#This Row],[Program Area]],"; ",FinalAllocations[[#This Row],[Beneficiary]])</f>
        <v>PREV: Condom &amp; Lubricant Programming-SD; Priority Pops: People in prisons</v>
      </c>
    </row>
    <row r="836" spans="1:4">
      <c r="A836" t="s">
        <v>182</v>
      </c>
      <c r="B836" t="s">
        <v>133</v>
      </c>
      <c r="C836" t="s">
        <v>122</v>
      </c>
      <c r="D836" t="str">
        <f>CONCATENATE(FinalAllocations[[#This Row],[Program Area]],"; ",FinalAllocations[[#This Row],[Beneficiary]])</f>
        <v>PREV: Medication assisted treatment-NSD; Key Pops: People who inject drugs</v>
      </c>
    </row>
    <row r="837" spans="1:4">
      <c r="A837" t="s">
        <v>182</v>
      </c>
      <c r="B837" t="s">
        <v>23</v>
      </c>
      <c r="C837" t="s">
        <v>122</v>
      </c>
      <c r="D837" t="e">
        <f ca="1">_xlfn.CONCAT(FinalAllocations[[#This Row],[Program Area]],"; ",FinalAllocations[[#This Row],[Beneficiary]])</f>
        <v>#NAME?</v>
      </c>
    </row>
    <row r="838" spans="1:4">
      <c r="A838" t="s">
        <v>183</v>
      </c>
      <c r="B838" t="s">
        <v>133</v>
      </c>
      <c r="C838" t="s">
        <v>122</v>
      </c>
      <c r="D838" t="str">
        <f>CONCATENATE(FinalAllocations[[#This Row],[Program Area]],"; ",FinalAllocations[[#This Row],[Beneficiary]])</f>
        <v>PREV: Medication assisted treatment-SD; Key Pops: People who inject drugs</v>
      </c>
    </row>
    <row r="839" spans="1:4">
      <c r="A839" t="s">
        <v>184</v>
      </c>
      <c r="B839" t="s">
        <v>126</v>
      </c>
      <c r="C839" t="s">
        <v>107</v>
      </c>
      <c r="D839" t="str">
        <f>CONCATENATE(FinalAllocations[[#This Row],[Program Area]],"; ",FinalAllocations[[#This Row],[Beneficiary]])</f>
        <v>PREV: Not Disaggregated-NSD; Females: Adult women</v>
      </c>
    </row>
    <row r="840" spans="1:4">
      <c r="A840" t="s">
        <v>184</v>
      </c>
      <c r="B840" t="s">
        <v>127</v>
      </c>
      <c r="C840" t="s">
        <v>113</v>
      </c>
      <c r="D840" t="str">
        <f>CONCATENATE(FinalAllocations[[#This Row],[Program Area]],"; ",FinalAllocations[[#This Row],[Beneficiary]])</f>
        <v>PREV: Not Disaggregated-NSD; Females: Girls</v>
      </c>
    </row>
    <row r="841" spans="1:4">
      <c r="A841" t="s">
        <v>184</v>
      </c>
      <c r="B841" t="s">
        <v>128</v>
      </c>
      <c r="C841" t="s">
        <v>107</v>
      </c>
      <c r="D841" t="str">
        <f>CONCATENATE(FinalAllocations[[#This Row],[Program Area]],"; ",FinalAllocations[[#This Row],[Beneficiary]])</f>
        <v>PREV: Not Disaggregated-NSD; Females: Not disaggregated</v>
      </c>
    </row>
    <row r="842" spans="1:4">
      <c r="A842" t="s">
        <v>184</v>
      </c>
      <c r="B842" t="s">
        <v>129</v>
      </c>
      <c r="C842" t="s">
        <v>107</v>
      </c>
      <c r="D842" t="str">
        <f>CONCATENATE(FinalAllocations[[#This Row],[Program Area]],"; ",FinalAllocations[[#This Row],[Beneficiary]])</f>
        <v>PREV: Not Disaggregated-NSD; Females: Young women &amp; adolescent females</v>
      </c>
    </row>
    <row r="843" spans="1:4">
      <c r="A843" t="s">
        <v>184</v>
      </c>
      <c r="B843" t="s">
        <v>130</v>
      </c>
      <c r="C843" t="s">
        <v>107</v>
      </c>
      <c r="D843" t="str">
        <f>CONCATENATE(FinalAllocations[[#This Row],[Program Area]],"; ",FinalAllocations[[#This Row],[Beneficiary]])</f>
        <v>PREV: Not Disaggregated-NSD; Key Pops: Men having sex with men</v>
      </c>
    </row>
    <row r="844" spans="1:4">
      <c r="A844" t="s">
        <v>184</v>
      </c>
      <c r="B844" t="s">
        <v>131</v>
      </c>
      <c r="C844" t="s">
        <v>107</v>
      </c>
      <c r="D844" t="str">
        <f>CONCATENATE(FinalAllocations[[#This Row],[Program Area]],"; ",FinalAllocations[[#This Row],[Beneficiary]])</f>
        <v>PREV: Not Disaggregated-NSD; Key Pops: Not disaggregated</v>
      </c>
    </row>
    <row r="845" spans="1:4">
      <c r="A845" t="s">
        <v>184</v>
      </c>
      <c r="B845" t="s">
        <v>132</v>
      </c>
      <c r="C845" t="s">
        <v>107</v>
      </c>
      <c r="D845" t="str">
        <f>CONCATENATE(FinalAllocations[[#This Row],[Program Area]],"; ",FinalAllocations[[#This Row],[Beneficiary]])</f>
        <v>PREV: Not Disaggregated-NSD; Key Pops: People in prisons</v>
      </c>
    </row>
    <row r="846" spans="1:4">
      <c r="A846" t="s">
        <v>184</v>
      </c>
      <c r="B846" t="s">
        <v>133</v>
      </c>
      <c r="C846" t="s">
        <v>122</v>
      </c>
      <c r="D846" t="str">
        <f>CONCATENATE(FinalAllocations[[#This Row],[Program Area]],"; ",FinalAllocations[[#This Row],[Beneficiary]])</f>
        <v>PREV: Not Disaggregated-NSD; Key Pops: People who inject drugs</v>
      </c>
    </row>
    <row r="847" spans="1:4">
      <c r="A847" t="s">
        <v>184</v>
      </c>
      <c r="B847" t="s">
        <v>134</v>
      </c>
      <c r="C847" t="s">
        <v>107</v>
      </c>
      <c r="D847" t="str">
        <f>CONCATENATE(FinalAllocations[[#This Row],[Program Area]],"; ",FinalAllocations[[#This Row],[Beneficiary]])</f>
        <v>PREV: Not Disaggregated-NSD; Key Pops: Sex workers</v>
      </c>
    </row>
    <row r="848" spans="1:4">
      <c r="A848" t="s">
        <v>184</v>
      </c>
      <c r="B848" t="s">
        <v>135</v>
      </c>
      <c r="C848" t="s">
        <v>107</v>
      </c>
      <c r="D848" t="str">
        <f>CONCATENATE(FinalAllocations[[#This Row],[Program Area]],"; ",FinalAllocations[[#This Row],[Beneficiary]])</f>
        <v>PREV: Not Disaggregated-NSD; Key Pops: Transgender</v>
      </c>
    </row>
    <row r="849" spans="1:4">
      <c r="A849" t="s">
        <v>184</v>
      </c>
      <c r="B849" t="s">
        <v>136</v>
      </c>
      <c r="C849" t="s">
        <v>107</v>
      </c>
      <c r="D849" t="str">
        <f>CONCATENATE(FinalAllocations[[#This Row],[Program Area]],"; ",FinalAllocations[[#This Row],[Beneficiary]])</f>
        <v>PREV: Not Disaggregated-NSD; Males: Adult men</v>
      </c>
    </row>
    <row r="850" spans="1:4">
      <c r="A850" t="s">
        <v>184</v>
      </c>
      <c r="B850" t="s">
        <v>137</v>
      </c>
      <c r="C850" t="s">
        <v>113</v>
      </c>
      <c r="D850" t="str">
        <f>CONCATENATE(FinalAllocations[[#This Row],[Program Area]],"; ",FinalAllocations[[#This Row],[Beneficiary]])</f>
        <v>PREV: Not Disaggregated-NSD; Males: Boys</v>
      </c>
    </row>
    <row r="851" spans="1:4">
      <c r="A851" t="s">
        <v>184</v>
      </c>
      <c r="B851" t="s">
        <v>138</v>
      </c>
      <c r="C851" t="s">
        <v>107</v>
      </c>
      <c r="D851" t="str">
        <f>CONCATENATE(FinalAllocations[[#This Row],[Program Area]],"; ",FinalAllocations[[#This Row],[Beneficiary]])</f>
        <v>PREV: Not Disaggregated-NSD; Males: Not disaggregated</v>
      </c>
    </row>
    <row r="852" spans="1:4">
      <c r="A852" t="s">
        <v>184</v>
      </c>
      <c r="B852" t="s">
        <v>139</v>
      </c>
      <c r="C852" t="s">
        <v>107</v>
      </c>
      <c r="D852" t="str">
        <f>CONCATENATE(FinalAllocations[[#This Row],[Program Area]],"; ",FinalAllocations[[#This Row],[Beneficiary]])</f>
        <v>PREV: Not Disaggregated-NSD; Males: Young men &amp; adolescent males</v>
      </c>
    </row>
    <row r="853" spans="1:4">
      <c r="A853" t="s">
        <v>184</v>
      </c>
      <c r="B853" t="s">
        <v>140</v>
      </c>
      <c r="C853" t="s">
        <v>107</v>
      </c>
      <c r="D853" t="str">
        <f>CONCATENATE(FinalAllocations[[#This Row],[Program Area]],"; ",FinalAllocations[[#This Row],[Beneficiary]])</f>
        <v>PREV: Not Disaggregated-NSD; Non-Targeted Pop: Adults</v>
      </c>
    </row>
    <row r="854" spans="1:4">
      <c r="A854" t="s">
        <v>184</v>
      </c>
      <c r="B854" t="s">
        <v>141</v>
      </c>
      <c r="C854" t="s">
        <v>113</v>
      </c>
      <c r="D854" t="str">
        <f>CONCATENATE(FinalAllocations[[#This Row],[Program Area]],"; ",FinalAllocations[[#This Row],[Beneficiary]])</f>
        <v>PREV: Not Disaggregated-NSD; Non-Targeted Pop: Children</v>
      </c>
    </row>
    <row r="855" spans="1:4">
      <c r="A855" t="s">
        <v>184</v>
      </c>
      <c r="B855" t="s">
        <v>23</v>
      </c>
      <c r="C855" t="s">
        <v>107</v>
      </c>
      <c r="D855" t="str">
        <f>CONCATENATE(FinalAllocations[[#This Row],[Program Area]],"; ",FinalAllocations[[#This Row],[Beneficiary]])</f>
        <v>PREV: Not Disaggregated-NSD; Non-Targeted Pop: Not disaggregated</v>
      </c>
    </row>
    <row r="856" spans="1:4">
      <c r="A856" t="s">
        <v>184</v>
      </c>
      <c r="B856" t="s">
        <v>142</v>
      </c>
      <c r="C856" t="s">
        <v>107</v>
      </c>
      <c r="D856" t="str">
        <f>CONCATENATE(FinalAllocations[[#This Row],[Program Area]],"; ",FinalAllocations[[#This Row],[Beneficiary]])</f>
        <v>PREV: Not Disaggregated-NSD; Non-Targeted Pop: Young people &amp; adolescents</v>
      </c>
    </row>
    <row r="857" spans="1:4">
      <c r="A857" t="s">
        <v>184</v>
      </c>
      <c r="B857" t="s">
        <v>143</v>
      </c>
      <c r="C857" t="s">
        <v>119</v>
      </c>
      <c r="D857" t="str">
        <f>CONCATENATE(FinalAllocations[[#This Row],[Program Area]],"; ",FinalAllocations[[#This Row],[Beneficiary]])</f>
        <v>PREV: Not Disaggregated-NSD; OVC: Care givers</v>
      </c>
    </row>
    <row r="858" spans="1:4">
      <c r="A858" t="s">
        <v>184</v>
      </c>
      <c r="B858" t="s">
        <v>144</v>
      </c>
      <c r="C858" t="s">
        <v>119</v>
      </c>
      <c r="D858" t="str">
        <f>CONCATENATE(FinalAllocations[[#This Row],[Program Area]],"; ",FinalAllocations[[#This Row],[Beneficiary]])</f>
        <v>PREV: Not Disaggregated-NSD; OVC: Not disaggregated</v>
      </c>
    </row>
    <row r="859" spans="1:4">
      <c r="A859" t="s">
        <v>184</v>
      </c>
      <c r="B859" t="s">
        <v>145</v>
      </c>
      <c r="C859" t="s">
        <v>119</v>
      </c>
      <c r="D859" t="str">
        <f>CONCATENATE(FinalAllocations[[#This Row],[Program Area]],"; ",FinalAllocations[[#This Row],[Beneficiary]])</f>
        <v>PREV: Not Disaggregated-NSD; OVC: Orphans &amp; vulnerable children</v>
      </c>
    </row>
    <row r="860" spans="1:4">
      <c r="A860" t="s">
        <v>184</v>
      </c>
      <c r="B860" t="s">
        <v>146</v>
      </c>
      <c r="C860" t="s">
        <v>118</v>
      </c>
      <c r="D860" t="str">
        <f>CONCATENATE(FinalAllocations[[#This Row],[Program Area]],"; ",FinalAllocations[[#This Row],[Beneficiary]])</f>
        <v>PREV: Not Disaggregated-NSD; Pregnant &amp; Breastfeeding Women: Not disaggregated</v>
      </c>
    </row>
    <row r="861" spans="1:4">
      <c r="A861" t="s">
        <v>184</v>
      </c>
      <c r="B861" t="s">
        <v>147</v>
      </c>
      <c r="C861" t="s">
        <v>107</v>
      </c>
      <c r="D861" t="str">
        <f>CONCATENATE(FinalAllocations[[#This Row],[Program Area]],"; ",FinalAllocations[[#This Row],[Beneficiary]])</f>
        <v>PREV: Not Disaggregated-NSD; Priority Pops: Clients of sex workers</v>
      </c>
    </row>
    <row r="862" spans="1:4">
      <c r="A862" t="s">
        <v>184</v>
      </c>
      <c r="B862" t="s">
        <v>148</v>
      </c>
      <c r="C862" t="s">
        <v>107</v>
      </c>
      <c r="D862" t="str">
        <f>CONCATENATE(FinalAllocations[[#This Row],[Program Area]],"; ",FinalAllocations[[#This Row],[Beneficiary]])</f>
        <v>PREV: Not Disaggregated-NSD; Priority Pops: Displaced persons</v>
      </c>
    </row>
    <row r="863" spans="1:4">
      <c r="A863" t="s">
        <v>184</v>
      </c>
      <c r="B863" t="s">
        <v>149</v>
      </c>
      <c r="C863" t="s">
        <v>107</v>
      </c>
      <c r="D863" t="str">
        <f>CONCATENATE(FinalAllocations[[#This Row],[Program Area]],"; ",FinalAllocations[[#This Row],[Beneficiary]])</f>
        <v>PREV: Not Disaggregated-NSD; Priority Pops: Military &amp; other uniformed services</v>
      </c>
    </row>
    <row r="864" spans="1:4">
      <c r="A864" t="s">
        <v>184</v>
      </c>
      <c r="B864" t="s">
        <v>150</v>
      </c>
      <c r="C864" t="s">
        <v>107</v>
      </c>
      <c r="D864" t="str">
        <f>CONCATENATE(FinalAllocations[[#This Row],[Program Area]],"; ",FinalAllocations[[#This Row],[Beneficiary]])</f>
        <v xml:space="preserve">PREV: Not Disaggregated-NSD; Priority Pops: Mobile Pops </v>
      </c>
    </row>
    <row r="865" spans="1:4">
      <c r="A865" t="s">
        <v>184</v>
      </c>
      <c r="B865" t="s">
        <v>151</v>
      </c>
      <c r="C865" t="s">
        <v>107</v>
      </c>
      <c r="D865" t="str">
        <f>CONCATENATE(FinalAllocations[[#This Row],[Program Area]],"; ",FinalAllocations[[#This Row],[Beneficiary]])</f>
        <v>PREV: Not Disaggregated-NSD; Priority Pops: Not disaggregated</v>
      </c>
    </row>
    <row r="866" spans="1:4">
      <c r="A866" t="s">
        <v>184</v>
      </c>
      <c r="B866" t="s">
        <v>152</v>
      </c>
      <c r="C866" t="s">
        <v>107</v>
      </c>
      <c r="D866" t="str">
        <f>CONCATENATE(FinalAllocations[[#This Row],[Program Area]],"; ",FinalAllocations[[#This Row],[Beneficiary]])</f>
        <v>PREV: Not Disaggregated-NSD; Priority Pops: People in prisons</v>
      </c>
    </row>
    <row r="867" spans="1:4">
      <c r="A867" t="s">
        <v>185</v>
      </c>
      <c r="B867" t="s">
        <v>126</v>
      </c>
      <c r="C867" t="s">
        <v>107</v>
      </c>
      <c r="D867" t="str">
        <f>CONCATENATE(FinalAllocations[[#This Row],[Program Area]],"; ",FinalAllocations[[#This Row],[Beneficiary]])</f>
        <v>PREV: Not Disaggregated-SD; Females: Adult women</v>
      </c>
    </row>
    <row r="868" spans="1:4">
      <c r="A868" t="s">
        <v>185</v>
      </c>
      <c r="B868" t="s">
        <v>127</v>
      </c>
      <c r="C868" t="s">
        <v>113</v>
      </c>
      <c r="D868" t="str">
        <f>CONCATENATE(FinalAllocations[[#This Row],[Program Area]],"; ",FinalAllocations[[#This Row],[Beneficiary]])</f>
        <v>PREV: Not Disaggregated-SD; Females: Girls</v>
      </c>
    </row>
    <row r="869" spans="1:4">
      <c r="A869" t="s">
        <v>185</v>
      </c>
      <c r="B869" t="s">
        <v>128</v>
      </c>
      <c r="C869" t="s">
        <v>107</v>
      </c>
      <c r="D869" t="str">
        <f>CONCATENATE(FinalAllocations[[#This Row],[Program Area]],"; ",FinalAllocations[[#This Row],[Beneficiary]])</f>
        <v>PREV: Not Disaggregated-SD; Females: Not disaggregated</v>
      </c>
    </row>
    <row r="870" spans="1:4">
      <c r="A870" t="s">
        <v>185</v>
      </c>
      <c r="B870" t="s">
        <v>129</v>
      </c>
      <c r="C870" t="s">
        <v>107</v>
      </c>
      <c r="D870" t="str">
        <f>CONCATENATE(FinalAllocations[[#This Row],[Program Area]],"; ",FinalAllocations[[#This Row],[Beneficiary]])</f>
        <v>PREV: Not Disaggregated-SD; Females: Young women &amp; adolescent females</v>
      </c>
    </row>
    <row r="871" spans="1:4">
      <c r="A871" t="s">
        <v>185</v>
      </c>
      <c r="B871" t="s">
        <v>130</v>
      </c>
      <c r="C871" t="s">
        <v>107</v>
      </c>
      <c r="D871" t="str">
        <f>CONCATENATE(FinalAllocations[[#This Row],[Program Area]],"; ",FinalAllocations[[#This Row],[Beneficiary]])</f>
        <v>PREV: Not Disaggregated-SD; Key Pops: Men having sex with men</v>
      </c>
    </row>
    <row r="872" spans="1:4">
      <c r="A872" t="s">
        <v>185</v>
      </c>
      <c r="B872" t="s">
        <v>131</v>
      </c>
      <c r="C872" t="s">
        <v>107</v>
      </c>
      <c r="D872" t="str">
        <f>CONCATENATE(FinalAllocations[[#This Row],[Program Area]],"; ",FinalAllocations[[#This Row],[Beneficiary]])</f>
        <v>PREV: Not Disaggregated-SD; Key Pops: Not disaggregated</v>
      </c>
    </row>
    <row r="873" spans="1:4">
      <c r="A873" t="s">
        <v>185</v>
      </c>
      <c r="B873" t="s">
        <v>132</v>
      </c>
      <c r="C873" t="s">
        <v>107</v>
      </c>
      <c r="D873" t="str">
        <f>CONCATENATE(FinalAllocations[[#This Row],[Program Area]],"; ",FinalAllocations[[#This Row],[Beneficiary]])</f>
        <v>PREV: Not Disaggregated-SD; Key Pops: People in prisons</v>
      </c>
    </row>
    <row r="874" spans="1:4">
      <c r="A874" t="s">
        <v>185</v>
      </c>
      <c r="B874" t="s">
        <v>133</v>
      </c>
      <c r="C874" t="s">
        <v>122</v>
      </c>
      <c r="D874" t="str">
        <f>CONCATENATE(FinalAllocations[[#This Row],[Program Area]],"; ",FinalAllocations[[#This Row],[Beneficiary]])</f>
        <v>PREV: Not Disaggregated-SD; Key Pops: People who inject drugs</v>
      </c>
    </row>
    <row r="875" spans="1:4">
      <c r="A875" t="s">
        <v>185</v>
      </c>
      <c r="B875" t="s">
        <v>134</v>
      </c>
      <c r="C875" t="s">
        <v>107</v>
      </c>
      <c r="D875" t="str">
        <f>CONCATENATE(FinalAllocations[[#This Row],[Program Area]],"; ",FinalAllocations[[#This Row],[Beneficiary]])</f>
        <v>PREV: Not Disaggregated-SD; Key Pops: Sex workers</v>
      </c>
    </row>
    <row r="876" spans="1:4">
      <c r="A876" t="s">
        <v>185</v>
      </c>
      <c r="B876" t="s">
        <v>135</v>
      </c>
      <c r="C876" t="s">
        <v>107</v>
      </c>
      <c r="D876" t="str">
        <f>CONCATENATE(FinalAllocations[[#This Row],[Program Area]],"; ",FinalAllocations[[#This Row],[Beneficiary]])</f>
        <v>PREV: Not Disaggregated-SD; Key Pops: Transgender</v>
      </c>
    </row>
    <row r="877" spans="1:4">
      <c r="A877" t="s">
        <v>185</v>
      </c>
      <c r="B877" t="s">
        <v>136</v>
      </c>
      <c r="C877" t="s">
        <v>107</v>
      </c>
      <c r="D877" t="str">
        <f>CONCATENATE(FinalAllocations[[#This Row],[Program Area]],"; ",FinalAllocations[[#This Row],[Beneficiary]])</f>
        <v>PREV: Not Disaggregated-SD; Males: Adult men</v>
      </c>
    </row>
    <row r="878" spans="1:4">
      <c r="A878" t="s">
        <v>185</v>
      </c>
      <c r="B878" t="s">
        <v>137</v>
      </c>
      <c r="C878" t="s">
        <v>113</v>
      </c>
      <c r="D878" t="str">
        <f>CONCATENATE(FinalAllocations[[#This Row],[Program Area]],"; ",FinalAllocations[[#This Row],[Beneficiary]])</f>
        <v>PREV: Not Disaggregated-SD; Males: Boys</v>
      </c>
    </row>
    <row r="879" spans="1:4">
      <c r="A879" t="s">
        <v>185</v>
      </c>
      <c r="B879" t="s">
        <v>138</v>
      </c>
      <c r="C879" t="s">
        <v>107</v>
      </c>
      <c r="D879" t="str">
        <f>CONCATENATE(FinalAllocations[[#This Row],[Program Area]],"; ",FinalAllocations[[#This Row],[Beneficiary]])</f>
        <v>PREV: Not Disaggregated-SD; Males: Not disaggregated</v>
      </c>
    </row>
    <row r="880" spans="1:4">
      <c r="A880" t="s">
        <v>185</v>
      </c>
      <c r="B880" t="s">
        <v>139</v>
      </c>
      <c r="C880" t="s">
        <v>107</v>
      </c>
      <c r="D880" t="str">
        <f>CONCATENATE(FinalAllocations[[#This Row],[Program Area]],"; ",FinalAllocations[[#This Row],[Beneficiary]])</f>
        <v>PREV: Not Disaggregated-SD; Males: Young men &amp; adolescent males</v>
      </c>
    </row>
    <row r="881" spans="1:4">
      <c r="A881" t="s">
        <v>185</v>
      </c>
      <c r="B881" t="s">
        <v>140</v>
      </c>
      <c r="C881" t="s">
        <v>107</v>
      </c>
      <c r="D881" t="str">
        <f>CONCATENATE(FinalAllocations[[#This Row],[Program Area]],"; ",FinalAllocations[[#This Row],[Beneficiary]])</f>
        <v>PREV: Not Disaggregated-SD; Non-Targeted Pop: Adults</v>
      </c>
    </row>
    <row r="882" spans="1:4">
      <c r="A882" t="s">
        <v>185</v>
      </c>
      <c r="B882" t="s">
        <v>141</v>
      </c>
      <c r="C882" t="s">
        <v>113</v>
      </c>
      <c r="D882" t="str">
        <f>CONCATENATE(FinalAllocations[[#This Row],[Program Area]],"; ",FinalAllocations[[#This Row],[Beneficiary]])</f>
        <v>PREV: Not Disaggregated-SD; Non-Targeted Pop: Children</v>
      </c>
    </row>
    <row r="883" spans="1:4">
      <c r="A883" t="s">
        <v>185</v>
      </c>
      <c r="B883" t="s">
        <v>23</v>
      </c>
      <c r="C883" t="s">
        <v>107</v>
      </c>
      <c r="D883" t="str">
        <f>CONCATENATE(FinalAllocations[[#This Row],[Program Area]],"; ",FinalAllocations[[#This Row],[Beneficiary]])</f>
        <v>PREV: Not Disaggregated-SD; Non-Targeted Pop: Not disaggregated</v>
      </c>
    </row>
    <row r="884" spans="1:4">
      <c r="A884" t="s">
        <v>185</v>
      </c>
      <c r="B884" t="s">
        <v>142</v>
      </c>
      <c r="C884" t="s">
        <v>107</v>
      </c>
      <c r="D884" t="str">
        <f>CONCATENATE(FinalAllocations[[#This Row],[Program Area]],"; ",FinalAllocations[[#This Row],[Beneficiary]])</f>
        <v>PREV: Not Disaggregated-SD; Non-Targeted Pop: Young people &amp; adolescents</v>
      </c>
    </row>
    <row r="885" spans="1:4">
      <c r="A885" t="s">
        <v>185</v>
      </c>
      <c r="B885" t="s">
        <v>143</v>
      </c>
      <c r="C885" t="s">
        <v>119</v>
      </c>
      <c r="D885" t="str">
        <f>CONCATENATE(FinalAllocations[[#This Row],[Program Area]],"; ",FinalAllocations[[#This Row],[Beneficiary]])</f>
        <v>PREV: Not Disaggregated-SD; OVC: Care givers</v>
      </c>
    </row>
    <row r="886" spans="1:4">
      <c r="A886" t="s">
        <v>185</v>
      </c>
      <c r="B886" t="s">
        <v>144</v>
      </c>
      <c r="C886" t="s">
        <v>119</v>
      </c>
      <c r="D886" t="str">
        <f>CONCATENATE(FinalAllocations[[#This Row],[Program Area]],"; ",FinalAllocations[[#This Row],[Beneficiary]])</f>
        <v>PREV: Not Disaggregated-SD; OVC: Not disaggregated</v>
      </c>
    </row>
    <row r="887" spans="1:4">
      <c r="A887" t="s">
        <v>185</v>
      </c>
      <c r="B887" t="s">
        <v>145</v>
      </c>
      <c r="C887" t="s">
        <v>119</v>
      </c>
      <c r="D887" t="str">
        <f>CONCATENATE(FinalAllocations[[#This Row],[Program Area]],"; ",FinalAllocations[[#This Row],[Beneficiary]])</f>
        <v>PREV: Not Disaggregated-SD; OVC: Orphans &amp; vulnerable children</v>
      </c>
    </row>
    <row r="888" spans="1:4">
      <c r="A888" t="s">
        <v>185</v>
      </c>
      <c r="B888" t="s">
        <v>146</v>
      </c>
      <c r="C888" t="s">
        <v>118</v>
      </c>
      <c r="D888" t="str">
        <f>CONCATENATE(FinalAllocations[[#This Row],[Program Area]],"; ",FinalAllocations[[#This Row],[Beneficiary]])</f>
        <v>PREV: Not Disaggregated-SD; Pregnant &amp; Breastfeeding Women: Not disaggregated</v>
      </c>
    </row>
    <row r="889" spans="1:4">
      <c r="A889" t="s">
        <v>185</v>
      </c>
      <c r="B889" t="s">
        <v>147</v>
      </c>
      <c r="C889" t="s">
        <v>107</v>
      </c>
      <c r="D889" t="str">
        <f>CONCATENATE(FinalAllocations[[#This Row],[Program Area]],"; ",FinalAllocations[[#This Row],[Beneficiary]])</f>
        <v>PREV: Not Disaggregated-SD; Priority Pops: Clients of sex workers</v>
      </c>
    </row>
    <row r="890" spans="1:4">
      <c r="A890" t="s">
        <v>185</v>
      </c>
      <c r="B890" t="s">
        <v>148</v>
      </c>
      <c r="C890" t="s">
        <v>107</v>
      </c>
      <c r="D890" t="str">
        <f>CONCATENATE(FinalAllocations[[#This Row],[Program Area]],"; ",FinalAllocations[[#This Row],[Beneficiary]])</f>
        <v>PREV: Not Disaggregated-SD; Priority Pops: Displaced persons</v>
      </c>
    </row>
    <row r="891" spans="1:4">
      <c r="A891" t="s">
        <v>185</v>
      </c>
      <c r="B891" t="s">
        <v>149</v>
      </c>
      <c r="C891" t="s">
        <v>107</v>
      </c>
      <c r="D891" t="str">
        <f>CONCATENATE(FinalAllocations[[#This Row],[Program Area]],"; ",FinalAllocations[[#This Row],[Beneficiary]])</f>
        <v>PREV: Not Disaggregated-SD; Priority Pops: Military &amp; other uniformed services</v>
      </c>
    </row>
    <row r="892" spans="1:4">
      <c r="A892" t="s">
        <v>185</v>
      </c>
      <c r="B892" t="s">
        <v>150</v>
      </c>
      <c r="C892" t="s">
        <v>107</v>
      </c>
      <c r="D892" t="str">
        <f>CONCATENATE(FinalAllocations[[#This Row],[Program Area]],"; ",FinalAllocations[[#This Row],[Beneficiary]])</f>
        <v xml:space="preserve">PREV: Not Disaggregated-SD; Priority Pops: Mobile Pops </v>
      </c>
    </row>
    <row r="893" spans="1:4">
      <c r="A893" t="s">
        <v>185</v>
      </c>
      <c r="B893" t="s">
        <v>151</v>
      </c>
      <c r="C893" t="s">
        <v>107</v>
      </c>
      <c r="D893" t="str">
        <f>CONCATENATE(FinalAllocations[[#This Row],[Program Area]],"; ",FinalAllocations[[#This Row],[Beneficiary]])</f>
        <v>PREV: Not Disaggregated-SD; Priority Pops: Not disaggregated</v>
      </c>
    </row>
    <row r="894" spans="1:4">
      <c r="A894" t="s">
        <v>185</v>
      </c>
      <c r="B894" t="s">
        <v>152</v>
      </c>
      <c r="C894" t="s">
        <v>107</v>
      </c>
      <c r="D894" t="str">
        <f>CONCATENATE(FinalAllocations[[#This Row],[Program Area]],"; ",FinalAllocations[[#This Row],[Beneficiary]])</f>
        <v>PREV: Not Disaggregated-SD; Priority Pops: People in prisons</v>
      </c>
    </row>
    <row r="895" spans="1:4">
      <c r="A895" t="s">
        <v>186</v>
      </c>
      <c r="B895" t="s">
        <v>133</v>
      </c>
      <c r="C895" t="s">
        <v>122</v>
      </c>
      <c r="D895" t="str">
        <f>CONCATENATE(FinalAllocations[[#This Row],[Program Area]],"; ",FinalAllocations[[#This Row],[Beneficiary]])</f>
        <v>PREV: Opioid substitution therapy-NSD; Key Pops: People who inject drugs</v>
      </c>
    </row>
    <row r="896" spans="1:4">
      <c r="A896" t="s">
        <v>187</v>
      </c>
      <c r="B896" t="s">
        <v>133</v>
      </c>
      <c r="C896" t="s">
        <v>122</v>
      </c>
      <c r="D896" t="str">
        <f>CONCATENATE(FinalAllocations[[#This Row],[Program Area]],"; ",FinalAllocations[[#This Row],[Beneficiary]])</f>
        <v>PREV: Opioid substitution therapy-SD; Key Pops: People who inject drugs</v>
      </c>
    </row>
    <row r="897" spans="1:4">
      <c r="A897" t="s">
        <v>188</v>
      </c>
      <c r="B897" t="s">
        <v>126</v>
      </c>
      <c r="C897" t="s">
        <v>107</v>
      </c>
      <c r="D897" t="str">
        <f>CONCATENATE(FinalAllocations[[#This Row],[Program Area]],"; ",FinalAllocations[[#This Row],[Beneficiary]])</f>
        <v>PREV: PrEP-NSD; Females: Adult women</v>
      </c>
    </row>
    <row r="898" spans="1:4">
      <c r="A898" t="s">
        <v>188</v>
      </c>
      <c r="B898" t="s">
        <v>128</v>
      </c>
      <c r="C898" t="s">
        <v>107</v>
      </c>
      <c r="D898" t="str">
        <f>CONCATENATE(FinalAllocations[[#This Row],[Program Area]],"; ",FinalAllocations[[#This Row],[Beneficiary]])</f>
        <v>PREV: PrEP-NSD; Females: Not disaggregated</v>
      </c>
    </row>
    <row r="899" spans="1:4">
      <c r="A899" t="s">
        <v>188</v>
      </c>
      <c r="B899" t="s">
        <v>129</v>
      </c>
      <c r="C899" t="s">
        <v>107</v>
      </c>
      <c r="D899" t="str">
        <f>CONCATENATE(FinalAllocations[[#This Row],[Program Area]],"; ",FinalAllocations[[#This Row],[Beneficiary]])</f>
        <v>PREV: PrEP-NSD; Females: Young women &amp; adolescent females</v>
      </c>
    </row>
    <row r="900" spans="1:4">
      <c r="A900" t="s">
        <v>188</v>
      </c>
      <c r="B900" t="s">
        <v>130</v>
      </c>
      <c r="C900" t="s">
        <v>107</v>
      </c>
      <c r="D900" t="str">
        <f>CONCATENATE(FinalAllocations[[#This Row],[Program Area]],"; ",FinalAllocations[[#This Row],[Beneficiary]])</f>
        <v>PREV: PrEP-NSD; Key Pops: Men having sex with men</v>
      </c>
    </row>
    <row r="901" spans="1:4">
      <c r="A901" t="s">
        <v>188</v>
      </c>
      <c r="B901" t="s">
        <v>131</v>
      </c>
      <c r="C901" t="s">
        <v>107</v>
      </c>
      <c r="D901" t="str">
        <f>CONCATENATE(FinalAllocations[[#This Row],[Program Area]],"; ",FinalAllocations[[#This Row],[Beneficiary]])</f>
        <v>PREV: PrEP-NSD; Key Pops: Not disaggregated</v>
      </c>
    </row>
    <row r="902" spans="1:4">
      <c r="A902" t="s">
        <v>188</v>
      </c>
      <c r="B902" t="s">
        <v>132</v>
      </c>
      <c r="C902" t="s">
        <v>107</v>
      </c>
      <c r="D902" t="str">
        <f>CONCATENATE(FinalAllocations[[#This Row],[Program Area]],"; ",FinalAllocations[[#This Row],[Beneficiary]])</f>
        <v>PREV: PrEP-NSD; Key Pops: People in prisons</v>
      </c>
    </row>
    <row r="903" spans="1:4">
      <c r="A903" t="s">
        <v>188</v>
      </c>
      <c r="B903" t="s">
        <v>133</v>
      </c>
      <c r="C903" t="s">
        <v>122</v>
      </c>
      <c r="D903" t="str">
        <f>CONCATENATE(FinalAllocations[[#This Row],[Program Area]],"; ",FinalAllocations[[#This Row],[Beneficiary]])</f>
        <v>PREV: PrEP-NSD; Key Pops: People who inject drugs</v>
      </c>
    </row>
    <row r="904" spans="1:4">
      <c r="A904" t="s">
        <v>188</v>
      </c>
      <c r="B904" t="s">
        <v>134</v>
      </c>
      <c r="C904" t="s">
        <v>107</v>
      </c>
      <c r="D904" t="str">
        <f>CONCATENATE(FinalAllocations[[#This Row],[Program Area]],"; ",FinalAllocations[[#This Row],[Beneficiary]])</f>
        <v>PREV: PrEP-NSD; Key Pops: Sex workers</v>
      </c>
    </row>
    <row r="905" spans="1:4">
      <c r="A905" t="s">
        <v>188</v>
      </c>
      <c r="B905" t="s">
        <v>135</v>
      </c>
      <c r="C905" t="s">
        <v>107</v>
      </c>
      <c r="D905" t="str">
        <f>CONCATENATE(FinalAllocations[[#This Row],[Program Area]],"; ",FinalAllocations[[#This Row],[Beneficiary]])</f>
        <v>PREV: PrEP-NSD; Key Pops: Transgender</v>
      </c>
    </row>
    <row r="906" spans="1:4">
      <c r="A906" t="s">
        <v>188</v>
      </c>
      <c r="B906" t="s">
        <v>136</v>
      </c>
      <c r="C906" t="s">
        <v>107</v>
      </c>
      <c r="D906" t="str">
        <f>CONCATENATE(FinalAllocations[[#This Row],[Program Area]],"; ",FinalAllocations[[#This Row],[Beneficiary]])</f>
        <v>PREV: PrEP-NSD; Males: Adult men</v>
      </c>
    </row>
    <row r="907" spans="1:4">
      <c r="A907" t="s">
        <v>188</v>
      </c>
      <c r="B907" t="s">
        <v>138</v>
      </c>
      <c r="C907" t="s">
        <v>107</v>
      </c>
      <c r="D907" t="str">
        <f>CONCATENATE(FinalAllocations[[#This Row],[Program Area]],"; ",FinalAllocations[[#This Row],[Beneficiary]])</f>
        <v>PREV: PrEP-NSD; Males: Not disaggregated</v>
      </c>
    </row>
    <row r="908" spans="1:4">
      <c r="A908" t="s">
        <v>188</v>
      </c>
      <c r="B908" t="s">
        <v>139</v>
      </c>
      <c r="C908" t="s">
        <v>107</v>
      </c>
      <c r="D908" t="str">
        <f>CONCATENATE(FinalAllocations[[#This Row],[Program Area]],"; ",FinalAllocations[[#This Row],[Beneficiary]])</f>
        <v>PREV: PrEP-NSD; Males: Young men &amp; adolescent males</v>
      </c>
    </row>
    <row r="909" spans="1:4">
      <c r="A909" t="s">
        <v>188</v>
      </c>
      <c r="B909" t="s">
        <v>140</v>
      </c>
      <c r="C909" t="s">
        <v>107</v>
      </c>
      <c r="D909" t="str">
        <f>CONCATENATE(FinalAllocations[[#This Row],[Program Area]],"; ",FinalAllocations[[#This Row],[Beneficiary]])</f>
        <v>PREV: PrEP-NSD; Non-Targeted Pop: Adults</v>
      </c>
    </row>
    <row r="910" spans="1:4">
      <c r="A910" t="s">
        <v>188</v>
      </c>
      <c r="B910" t="s">
        <v>23</v>
      </c>
      <c r="C910" t="s">
        <v>107</v>
      </c>
      <c r="D910" t="str">
        <f>CONCATENATE(FinalAllocations[[#This Row],[Program Area]],"; ",FinalAllocations[[#This Row],[Beneficiary]])</f>
        <v>PREV: PrEP-NSD; Non-Targeted Pop: Not disaggregated</v>
      </c>
    </row>
    <row r="911" spans="1:4">
      <c r="A911" t="s">
        <v>188</v>
      </c>
      <c r="B911" t="s">
        <v>142</v>
      </c>
      <c r="C911" t="s">
        <v>107</v>
      </c>
      <c r="D911" t="str">
        <f>CONCATENATE(FinalAllocations[[#This Row],[Program Area]],"; ",FinalAllocations[[#This Row],[Beneficiary]])</f>
        <v>PREV: PrEP-NSD; Non-Targeted Pop: Young people &amp; adolescents</v>
      </c>
    </row>
    <row r="912" spans="1:4">
      <c r="A912" t="s">
        <v>188</v>
      </c>
      <c r="B912" t="s">
        <v>144</v>
      </c>
      <c r="D912" t="e">
        <f ca="1">_xlfn.CONCAT(FinalAllocations[[#This Row],[Program Area]],"; ",FinalAllocations[[#This Row],[Beneficiary]])</f>
        <v>#NAME?</v>
      </c>
    </row>
    <row r="913" spans="1:4">
      <c r="A913" t="s">
        <v>188</v>
      </c>
      <c r="B913" t="s">
        <v>146</v>
      </c>
      <c r="C913" t="s">
        <v>118</v>
      </c>
      <c r="D913" t="str">
        <f>CONCATENATE(FinalAllocations[[#This Row],[Program Area]],"; ",FinalAllocations[[#This Row],[Beneficiary]])</f>
        <v>PREV: PrEP-NSD; Pregnant &amp; Breastfeeding Women: Not disaggregated</v>
      </c>
    </row>
    <row r="914" spans="1:4">
      <c r="A914" t="s">
        <v>188</v>
      </c>
      <c r="B914" t="s">
        <v>147</v>
      </c>
      <c r="C914" t="s">
        <v>107</v>
      </c>
      <c r="D914" t="str">
        <f>CONCATENATE(FinalAllocations[[#This Row],[Program Area]],"; ",FinalAllocations[[#This Row],[Beneficiary]])</f>
        <v>PREV: PrEP-NSD; Priority Pops: Clients of sex workers</v>
      </c>
    </row>
    <row r="915" spans="1:4">
      <c r="A915" t="s">
        <v>188</v>
      </c>
      <c r="B915" t="s">
        <v>148</v>
      </c>
      <c r="C915" t="s">
        <v>107</v>
      </c>
      <c r="D915" t="str">
        <f>CONCATENATE(FinalAllocations[[#This Row],[Program Area]],"; ",FinalAllocations[[#This Row],[Beneficiary]])</f>
        <v>PREV: PrEP-NSD; Priority Pops: Displaced persons</v>
      </c>
    </row>
    <row r="916" spans="1:4">
      <c r="A916" t="s">
        <v>188</v>
      </c>
      <c r="B916" t="s">
        <v>149</v>
      </c>
      <c r="C916" t="s">
        <v>107</v>
      </c>
      <c r="D916" t="str">
        <f>CONCATENATE(FinalAllocations[[#This Row],[Program Area]],"; ",FinalAllocations[[#This Row],[Beneficiary]])</f>
        <v>PREV: PrEP-NSD; Priority Pops: Military &amp; other uniformed services</v>
      </c>
    </row>
    <row r="917" spans="1:4">
      <c r="A917" t="s">
        <v>188</v>
      </c>
      <c r="B917" t="s">
        <v>150</v>
      </c>
      <c r="C917" t="s">
        <v>107</v>
      </c>
      <c r="D917" t="str">
        <f>CONCATENATE(FinalAllocations[[#This Row],[Program Area]],"; ",FinalAllocations[[#This Row],[Beneficiary]])</f>
        <v xml:space="preserve">PREV: PrEP-NSD; Priority Pops: Mobile Pops </v>
      </c>
    </row>
    <row r="918" spans="1:4">
      <c r="A918" t="s">
        <v>188</v>
      </c>
      <c r="B918" t="s">
        <v>151</v>
      </c>
      <c r="C918" t="s">
        <v>107</v>
      </c>
      <c r="D918" t="str">
        <f>CONCATENATE(FinalAllocations[[#This Row],[Program Area]],"; ",FinalAllocations[[#This Row],[Beneficiary]])</f>
        <v>PREV: PrEP-NSD; Priority Pops: Not disaggregated</v>
      </c>
    </row>
    <row r="919" spans="1:4">
      <c r="A919" t="s">
        <v>188</v>
      </c>
      <c r="B919" t="s">
        <v>152</v>
      </c>
      <c r="C919" t="s">
        <v>107</v>
      </c>
      <c r="D919" t="str">
        <f>CONCATENATE(FinalAllocations[[#This Row],[Program Area]],"; ",FinalAllocations[[#This Row],[Beneficiary]])</f>
        <v>PREV: PrEP-NSD; Priority Pops: People in prisons</v>
      </c>
    </row>
    <row r="920" spans="1:4">
      <c r="A920" t="s">
        <v>189</v>
      </c>
      <c r="B920" t="s">
        <v>126</v>
      </c>
      <c r="C920" t="s">
        <v>107</v>
      </c>
      <c r="D920" t="str">
        <f>CONCATENATE(FinalAllocations[[#This Row],[Program Area]],"; ",FinalAllocations[[#This Row],[Beneficiary]])</f>
        <v>PREV: PrEP-SD; Females: Adult women</v>
      </c>
    </row>
    <row r="921" spans="1:4">
      <c r="A921" t="s">
        <v>189</v>
      </c>
      <c r="B921" t="s">
        <v>128</v>
      </c>
      <c r="C921" t="s">
        <v>107</v>
      </c>
      <c r="D921" t="str">
        <f>CONCATENATE(FinalAllocations[[#This Row],[Program Area]],"; ",FinalAllocations[[#This Row],[Beneficiary]])</f>
        <v>PREV: PrEP-SD; Females: Not disaggregated</v>
      </c>
    </row>
    <row r="922" spans="1:4">
      <c r="A922" t="s">
        <v>189</v>
      </c>
      <c r="B922" t="s">
        <v>129</v>
      </c>
      <c r="C922" t="s">
        <v>107</v>
      </c>
      <c r="D922" t="str">
        <f>CONCATENATE(FinalAllocations[[#This Row],[Program Area]],"; ",FinalAllocations[[#This Row],[Beneficiary]])</f>
        <v>PREV: PrEP-SD; Females: Young women &amp; adolescent females</v>
      </c>
    </row>
    <row r="923" spans="1:4">
      <c r="A923" t="s">
        <v>189</v>
      </c>
      <c r="B923" t="s">
        <v>130</v>
      </c>
      <c r="C923" t="s">
        <v>107</v>
      </c>
      <c r="D923" t="str">
        <f>CONCATENATE(FinalAllocations[[#This Row],[Program Area]],"; ",FinalAllocations[[#This Row],[Beneficiary]])</f>
        <v>PREV: PrEP-SD; Key Pops: Men having sex with men</v>
      </c>
    </row>
    <row r="924" spans="1:4">
      <c r="A924" t="s">
        <v>189</v>
      </c>
      <c r="B924" t="s">
        <v>131</v>
      </c>
      <c r="C924" t="s">
        <v>107</v>
      </c>
      <c r="D924" t="str">
        <f>CONCATENATE(FinalAllocations[[#This Row],[Program Area]],"; ",FinalAllocations[[#This Row],[Beneficiary]])</f>
        <v>PREV: PrEP-SD; Key Pops: Not disaggregated</v>
      </c>
    </row>
    <row r="925" spans="1:4">
      <c r="A925" t="s">
        <v>189</v>
      </c>
      <c r="B925" t="s">
        <v>132</v>
      </c>
      <c r="C925" t="s">
        <v>107</v>
      </c>
      <c r="D925" t="str">
        <f>CONCATENATE(FinalAllocations[[#This Row],[Program Area]],"; ",FinalAllocations[[#This Row],[Beneficiary]])</f>
        <v>PREV: PrEP-SD; Key Pops: People in prisons</v>
      </c>
    </row>
    <row r="926" spans="1:4">
      <c r="A926" t="s">
        <v>189</v>
      </c>
      <c r="B926" t="s">
        <v>133</v>
      </c>
      <c r="C926" t="s">
        <v>122</v>
      </c>
      <c r="D926" t="str">
        <f>CONCATENATE(FinalAllocations[[#This Row],[Program Area]],"; ",FinalAllocations[[#This Row],[Beneficiary]])</f>
        <v>PREV: PrEP-SD; Key Pops: People who inject drugs</v>
      </c>
    </row>
    <row r="927" spans="1:4">
      <c r="A927" t="s">
        <v>189</v>
      </c>
      <c r="B927" t="s">
        <v>134</v>
      </c>
      <c r="C927" t="s">
        <v>107</v>
      </c>
      <c r="D927" t="str">
        <f>CONCATENATE(FinalAllocations[[#This Row],[Program Area]],"; ",FinalAllocations[[#This Row],[Beneficiary]])</f>
        <v>PREV: PrEP-SD; Key Pops: Sex workers</v>
      </c>
    </row>
    <row r="928" spans="1:4">
      <c r="A928" t="s">
        <v>189</v>
      </c>
      <c r="B928" t="s">
        <v>135</v>
      </c>
      <c r="C928" t="s">
        <v>107</v>
      </c>
      <c r="D928" t="str">
        <f>CONCATENATE(FinalAllocations[[#This Row],[Program Area]],"; ",FinalAllocations[[#This Row],[Beneficiary]])</f>
        <v>PREV: PrEP-SD; Key Pops: Transgender</v>
      </c>
    </row>
    <row r="929" spans="1:4">
      <c r="A929" t="s">
        <v>189</v>
      </c>
      <c r="B929" t="s">
        <v>136</v>
      </c>
      <c r="C929" t="s">
        <v>107</v>
      </c>
      <c r="D929" t="str">
        <f>CONCATENATE(FinalAllocations[[#This Row],[Program Area]],"; ",FinalAllocations[[#This Row],[Beneficiary]])</f>
        <v>PREV: PrEP-SD; Males: Adult men</v>
      </c>
    </row>
    <row r="930" spans="1:4">
      <c r="A930" t="s">
        <v>189</v>
      </c>
      <c r="B930" t="s">
        <v>138</v>
      </c>
      <c r="C930" t="s">
        <v>107</v>
      </c>
      <c r="D930" t="str">
        <f>CONCATENATE(FinalAllocations[[#This Row],[Program Area]],"; ",FinalAllocations[[#This Row],[Beneficiary]])</f>
        <v>PREV: PrEP-SD; Males: Not disaggregated</v>
      </c>
    </row>
    <row r="931" spans="1:4">
      <c r="A931" t="s">
        <v>189</v>
      </c>
      <c r="B931" t="s">
        <v>139</v>
      </c>
      <c r="C931" t="s">
        <v>107</v>
      </c>
      <c r="D931" t="str">
        <f>CONCATENATE(FinalAllocations[[#This Row],[Program Area]],"; ",FinalAllocations[[#This Row],[Beneficiary]])</f>
        <v>PREV: PrEP-SD; Males: Young men &amp; adolescent males</v>
      </c>
    </row>
    <row r="932" spans="1:4">
      <c r="A932" t="s">
        <v>189</v>
      </c>
      <c r="B932" t="s">
        <v>140</v>
      </c>
      <c r="C932" t="s">
        <v>107</v>
      </c>
      <c r="D932" t="str">
        <f>CONCATENATE(FinalAllocations[[#This Row],[Program Area]],"; ",FinalAllocations[[#This Row],[Beneficiary]])</f>
        <v>PREV: PrEP-SD; Non-Targeted Pop: Adults</v>
      </c>
    </row>
    <row r="933" spans="1:4">
      <c r="A933" t="s">
        <v>189</v>
      </c>
      <c r="B933" t="s">
        <v>23</v>
      </c>
      <c r="C933" t="s">
        <v>107</v>
      </c>
      <c r="D933" t="str">
        <f>CONCATENATE(FinalAllocations[[#This Row],[Program Area]],"; ",FinalAllocations[[#This Row],[Beneficiary]])</f>
        <v>PREV: PrEP-SD; Non-Targeted Pop: Not disaggregated</v>
      </c>
    </row>
    <row r="934" spans="1:4">
      <c r="A934" t="s">
        <v>189</v>
      </c>
      <c r="B934" t="s">
        <v>142</v>
      </c>
      <c r="C934" t="s">
        <v>107</v>
      </c>
      <c r="D934" t="str">
        <f>CONCATENATE(FinalAllocations[[#This Row],[Program Area]],"; ",FinalAllocations[[#This Row],[Beneficiary]])</f>
        <v>PREV: PrEP-SD; Non-Targeted Pop: Young people &amp; adolescents</v>
      </c>
    </row>
    <row r="935" spans="1:4">
      <c r="A935" t="s">
        <v>189</v>
      </c>
      <c r="B935" t="s">
        <v>146</v>
      </c>
      <c r="C935" t="s">
        <v>118</v>
      </c>
      <c r="D935" t="str">
        <f>CONCATENATE(FinalAllocations[[#This Row],[Program Area]],"; ",FinalAllocations[[#This Row],[Beneficiary]])</f>
        <v>PREV: PrEP-SD; Pregnant &amp; Breastfeeding Women: Not disaggregated</v>
      </c>
    </row>
    <row r="936" spans="1:4">
      <c r="A936" t="s">
        <v>189</v>
      </c>
      <c r="B936" t="s">
        <v>147</v>
      </c>
      <c r="C936" t="s">
        <v>107</v>
      </c>
      <c r="D936" t="str">
        <f>CONCATENATE(FinalAllocations[[#This Row],[Program Area]],"; ",FinalAllocations[[#This Row],[Beneficiary]])</f>
        <v>PREV: PrEP-SD; Priority Pops: Clients of sex workers</v>
      </c>
    </row>
    <row r="937" spans="1:4">
      <c r="A937" t="s">
        <v>189</v>
      </c>
      <c r="B937" t="s">
        <v>148</v>
      </c>
      <c r="C937" t="s">
        <v>107</v>
      </c>
      <c r="D937" t="str">
        <f>CONCATENATE(FinalAllocations[[#This Row],[Program Area]],"; ",FinalAllocations[[#This Row],[Beneficiary]])</f>
        <v>PREV: PrEP-SD; Priority Pops: Displaced persons</v>
      </c>
    </row>
    <row r="938" spans="1:4">
      <c r="A938" t="s">
        <v>189</v>
      </c>
      <c r="B938" t="s">
        <v>149</v>
      </c>
      <c r="C938" t="s">
        <v>107</v>
      </c>
      <c r="D938" t="str">
        <f>CONCATENATE(FinalAllocations[[#This Row],[Program Area]],"; ",FinalAllocations[[#This Row],[Beneficiary]])</f>
        <v>PREV: PrEP-SD; Priority Pops: Military &amp; other uniformed services</v>
      </c>
    </row>
    <row r="939" spans="1:4">
      <c r="A939" t="s">
        <v>189</v>
      </c>
      <c r="B939" t="s">
        <v>150</v>
      </c>
      <c r="C939" t="s">
        <v>107</v>
      </c>
      <c r="D939" t="str">
        <f>CONCATENATE(FinalAllocations[[#This Row],[Program Area]],"; ",FinalAllocations[[#This Row],[Beneficiary]])</f>
        <v xml:space="preserve">PREV: PrEP-SD; Priority Pops: Mobile Pops </v>
      </c>
    </row>
    <row r="940" spans="1:4">
      <c r="A940" t="s">
        <v>189</v>
      </c>
      <c r="B940" t="s">
        <v>151</v>
      </c>
      <c r="C940" t="s">
        <v>107</v>
      </c>
      <c r="D940" t="str">
        <f>CONCATENATE(FinalAllocations[[#This Row],[Program Area]],"; ",FinalAllocations[[#This Row],[Beneficiary]])</f>
        <v>PREV: PrEP-SD; Priority Pops: Not disaggregated</v>
      </c>
    </row>
    <row r="941" spans="1:4">
      <c r="A941" t="s">
        <v>189</v>
      </c>
      <c r="B941" t="s">
        <v>152</v>
      </c>
      <c r="C941" t="s">
        <v>107</v>
      </c>
      <c r="D941" t="str">
        <f>CONCATENATE(FinalAllocations[[#This Row],[Program Area]],"; ",FinalAllocations[[#This Row],[Beneficiary]])</f>
        <v>PREV: PrEP-SD; Priority Pops: People in prisons</v>
      </c>
    </row>
    <row r="942" spans="1:4">
      <c r="A942" t="s">
        <v>190</v>
      </c>
      <c r="B942" t="s">
        <v>126</v>
      </c>
      <c r="C942" t="s">
        <v>113</v>
      </c>
      <c r="D942" t="str">
        <f>CONCATENATE(FinalAllocations[[#This Row],[Program Area]],"; ",FinalAllocations[[#This Row],[Beneficiary]])</f>
        <v>PREV: Primary prevention of HIV and sexual violence-NSD; Females: Adult women</v>
      </c>
    </row>
    <row r="943" spans="1:4">
      <c r="A943" t="s">
        <v>190</v>
      </c>
      <c r="B943" t="s">
        <v>127</v>
      </c>
      <c r="C943" t="s">
        <v>113</v>
      </c>
      <c r="D943" t="str">
        <f>CONCATENATE(FinalAllocations[[#This Row],[Program Area]],"; ",FinalAllocations[[#This Row],[Beneficiary]])</f>
        <v>PREV: Primary prevention of HIV and sexual violence-NSD; Females: Girls</v>
      </c>
    </row>
    <row r="944" spans="1:4">
      <c r="A944" t="s">
        <v>190</v>
      </c>
      <c r="B944" t="s">
        <v>128</v>
      </c>
      <c r="C944" t="s">
        <v>113</v>
      </c>
      <c r="D944" t="str">
        <f>CONCATENATE(FinalAllocations[[#This Row],[Program Area]],"; ",FinalAllocations[[#This Row],[Beneficiary]])</f>
        <v>PREV: Primary prevention of HIV and sexual violence-NSD; Females: Not disaggregated</v>
      </c>
    </row>
    <row r="945" spans="1:4">
      <c r="A945" t="s">
        <v>190</v>
      </c>
      <c r="B945" t="s">
        <v>129</v>
      </c>
      <c r="C945" t="s">
        <v>113</v>
      </c>
      <c r="D945" t="str">
        <f>CONCATENATE(FinalAllocations[[#This Row],[Program Area]],"; ",FinalAllocations[[#This Row],[Beneficiary]])</f>
        <v>PREV: Primary prevention of HIV and sexual violence-NSD; Females: Young women &amp; adolescent females</v>
      </c>
    </row>
    <row r="946" spans="1:4">
      <c r="A946" t="s">
        <v>190</v>
      </c>
      <c r="B946" t="s">
        <v>130</v>
      </c>
      <c r="C946" t="s">
        <v>113</v>
      </c>
      <c r="D946" t="str">
        <f>CONCATENATE(FinalAllocations[[#This Row],[Program Area]],"; ",FinalAllocations[[#This Row],[Beneficiary]])</f>
        <v>PREV: Primary prevention of HIV and sexual violence-NSD; Key Pops: Men having sex with men</v>
      </c>
    </row>
    <row r="947" spans="1:4">
      <c r="A947" t="s">
        <v>190</v>
      </c>
      <c r="B947" t="s">
        <v>131</v>
      </c>
      <c r="C947" t="s">
        <v>113</v>
      </c>
      <c r="D947" t="str">
        <f>CONCATENATE(FinalAllocations[[#This Row],[Program Area]],"; ",FinalAllocations[[#This Row],[Beneficiary]])</f>
        <v>PREV: Primary prevention of HIV and sexual violence-NSD; Key Pops: Not disaggregated</v>
      </c>
    </row>
    <row r="948" spans="1:4">
      <c r="A948" t="s">
        <v>190</v>
      </c>
      <c r="B948" t="s">
        <v>132</v>
      </c>
      <c r="C948" t="s">
        <v>113</v>
      </c>
      <c r="D948" t="str">
        <f>CONCATENATE(FinalAllocations[[#This Row],[Program Area]],"; ",FinalAllocations[[#This Row],[Beneficiary]])</f>
        <v>PREV: Primary prevention of HIV and sexual violence-NSD; Key Pops: People in prisons</v>
      </c>
    </row>
    <row r="949" spans="1:4">
      <c r="A949" t="s">
        <v>190</v>
      </c>
      <c r="B949" t="s">
        <v>133</v>
      </c>
      <c r="C949" t="s">
        <v>113</v>
      </c>
      <c r="D949" t="str">
        <f>CONCATENATE(FinalAllocations[[#This Row],[Program Area]],"; ",FinalAllocations[[#This Row],[Beneficiary]])</f>
        <v>PREV: Primary prevention of HIV and sexual violence-NSD; Key Pops: People who inject drugs</v>
      </c>
    </row>
    <row r="950" spans="1:4">
      <c r="A950" t="s">
        <v>190</v>
      </c>
      <c r="B950" t="s">
        <v>134</v>
      </c>
      <c r="C950" t="s">
        <v>113</v>
      </c>
      <c r="D950" t="str">
        <f>CONCATENATE(FinalAllocations[[#This Row],[Program Area]],"; ",FinalAllocations[[#This Row],[Beneficiary]])</f>
        <v>PREV: Primary prevention of HIV and sexual violence-NSD; Key Pops: Sex workers</v>
      </c>
    </row>
    <row r="951" spans="1:4">
      <c r="A951" t="s">
        <v>190</v>
      </c>
      <c r="B951" t="s">
        <v>135</v>
      </c>
      <c r="C951" t="s">
        <v>113</v>
      </c>
      <c r="D951" t="str">
        <f>CONCATENATE(FinalAllocations[[#This Row],[Program Area]],"; ",FinalAllocations[[#This Row],[Beneficiary]])</f>
        <v>PREV: Primary prevention of HIV and sexual violence-NSD; Key Pops: Transgender</v>
      </c>
    </row>
    <row r="952" spans="1:4">
      <c r="A952" t="s">
        <v>190</v>
      </c>
      <c r="B952" t="s">
        <v>136</v>
      </c>
      <c r="C952" t="s">
        <v>113</v>
      </c>
      <c r="D952" t="str">
        <f>CONCATENATE(FinalAllocations[[#This Row],[Program Area]],"; ",FinalAllocations[[#This Row],[Beneficiary]])</f>
        <v>PREV: Primary prevention of HIV and sexual violence-NSD; Males: Adult men</v>
      </c>
    </row>
    <row r="953" spans="1:4">
      <c r="A953" t="s">
        <v>190</v>
      </c>
      <c r="B953" t="s">
        <v>137</v>
      </c>
      <c r="C953" t="s">
        <v>113</v>
      </c>
      <c r="D953" t="str">
        <f>CONCATENATE(FinalAllocations[[#This Row],[Program Area]],"; ",FinalAllocations[[#This Row],[Beneficiary]])</f>
        <v>PREV: Primary prevention of HIV and sexual violence-NSD; Males: Boys</v>
      </c>
    </row>
    <row r="954" spans="1:4">
      <c r="A954" t="s">
        <v>190</v>
      </c>
      <c r="B954" t="s">
        <v>138</v>
      </c>
      <c r="C954" t="s">
        <v>113</v>
      </c>
      <c r="D954" t="str">
        <f>CONCATENATE(FinalAllocations[[#This Row],[Program Area]],"; ",FinalAllocations[[#This Row],[Beneficiary]])</f>
        <v>PREV: Primary prevention of HIV and sexual violence-NSD; Males: Not disaggregated</v>
      </c>
    </row>
    <row r="955" spans="1:4">
      <c r="A955" t="s">
        <v>190</v>
      </c>
      <c r="B955" t="s">
        <v>139</v>
      </c>
      <c r="C955" t="s">
        <v>113</v>
      </c>
      <c r="D955" t="str">
        <f>CONCATENATE(FinalAllocations[[#This Row],[Program Area]],"; ",FinalAllocations[[#This Row],[Beneficiary]])</f>
        <v>PREV: Primary prevention of HIV and sexual violence-NSD; Males: Young men &amp; adolescent males</v>
      </c>
    </row>
    <row r="956" spans="1:4">
      <c r="A956" t="s">
        <v>190</v>
      </c>
      <c r="B956" t="s">
        <v>140</v>
      </c>
      <c r="C956" t="s">
        <v>113</v>
      </c>
      <c r="D956" t="str">
        <f>CONCATENATE(FinalAllocations[[#This Row],[Program Area]],"; ",FinalAllocations[[#This Row],[Beneficiary]])</f>
        <v>PREV: Primary prevention of HIV and sexual violence-NSD; Non-Targeted Pop: Adults</v>
      </c>
    </row>
    <row r="957" spans="1:4">
      <c r="A957" t="s">
        <v>190</v>
      </c>
      <c r="B957" t="s">
        <v>141</v>
      </c>
      <c r="C957" t="s">
        <v>113</v>
      </c>
      <c r="D957" t="str">
        <f>CONCATENATE(FinalAllocations[[#This Row],[Program Area]],"; ",FinalAllocations[[#This Row],[Beneficiary]])</f>
        <v>PREV: Primary prevention of HIV and sexual violence-NSD; Non-Targeted Pop: Children</v>
      </c>
    </row>
    <row r="958" spans="1:4">
      <c r="A958" t="s">
        <v>190</v>
      </c>
      <c r="B958" t="s">
        <v>23</v>
      </c>
      <c r="C958" t="s">
        <v>113</v>
      </c>
      <c r="D958" t="str">
        <f>CONCATENATE(FinalAllocations[[#This Row],[Program Area]],"; ",FinalAllocations[[#This Row],[Beneficiary]])</f>
        <v>PREV: Primary prevention of HIV and sexual violence-NSD; Non-Targeted Pop: Not disaggregated</v>
      </c>
    </row>
    <row r="959" spans="1:4">
      <c r="A959" t="s">
        <v>190</v>
      </c>
      <c r="B959" t="s">
        <v>142</v>
      </c>
      <c r="C959" t="s">
        <v>113</v>
      </c>
      <c r="D959" t="str">
        <f>CONCATENATE(FinalAllocations[[#This Row],[Program Area]],"; ",FinalAllocations[[#This Row],[Beneficiary]])</f>
        <v>PREV: Primary prevention of HIV and sexual violence-NSD; Non-Targeted Pop: Young people &amp; adolescents</v>
      </c>
    </row>
    <row r="960" spans="1:4">
      <c r="A960" t="s">
        <v>190</v>
      </c>
      <c r="B960" t="s">
        <v>143</v>
      </c>
      <c r="C960" t="s">
        <v>113</v>
      </c>
      <c r="D960" t="str">
        <f>CONCATENATE(FinalAllocations[[#This Row],[Program Area]],"; ",FinalAllocations[[#This Row],[Beneficiary]])</f>
        <v>PREV: Primary prevention of HIV and sexual violence-NSD; OVC: Care givers</v>
      </c>
    </row>
    <row r="961" spans="1:4">
      <c r="A961" t="s">
        <v>190</v>
      </c>
      <c r="B961" t="s">
        <v>144</v>
      </c>
      <c r="C961" t="s">
        <v>113</v>
      </c>
      <c r="D961" t="str">
        <f>CONCATENATE(FinalAllocations[[#This Row],[Program Area]],"; ",FinalAllocations[[#This Row],[Beneficiary]])</f>
        <v>PREV: Primary prevention of HIV and sexual violence-NSD; OVC: Not disaggregated</v>
      </c>
    </row>
    <row r="962" spans="1:4">
      <c r="A962" t="s">
        <v>190</v>
      </c>
      <c r="B962" t="s">
        <v>145</v>
      </c>
      <c r="C962" t="s">
        <v>113</v>
      </c>
      <c r="D962" t="str">
        <f>CONCATENATE(FinalAllocations[[#This Row],[Program Area]],"; ",FinalAllocations[[#This Row],[Beneficiary]])</f>
        <v>PREV: Primary prevention of HIV and sexual violence-NSD; OVC: Orphans &amp; vulnerable children</v>
      </c>
    </row>
    <row r="963" spans="1:4">
      <c r="A963" t="s">
        <v>190</v>
      </c>
      <c r="B963" t="s">
        <v>146</v>
      </c>
      <c r="C963" t="s">
        <v>113</v>
      </c>
      <c r="D963" t="str">
        <f>CONCATENATE(FinalAllocations[[#This Row],[Program Area]],"; ",FinalAllocations[[#This Row],[Beneficiary]])</f>
        <v>PREV: Primary prevention of HIV and sexual violence-NSD; Pregnant &amp; Breastfeeding Women: Not disaggregated</v>
      </c>
    </row>
    <row r="964" spans="1:4">
      <c r="A964" t="s">
        <v>190</v>
      </c>
      <c r="B964" t="s">
        <v>147</v>
      </c>
      <c r="C964" t="s">
        <v>113</v>
      </c>
      <c r="D964" t="str">
        <f>CONCATENATE(FinalAllocations[[#This Row],[Program Area]],"; ",FinalAllocations[[#This Row],[Beneficiary]])</f>
        <v>PREV: Primary prevention of HIV and sexual violence-NSD; Priority Pops: Clients of sex workers</v>
      </c>
    </row>
    <row r="965" spans="1:4">
      <c r="A965" t="s">
        <v>190</v>
      </c>
      <c r="B965" t="s">
        <v>148</v>
      </c>
      <c r="C965" t="s">
        <v>113</v>
      </c>
      <c r="D965" t="str">
        <f>CONCATENATE(FinalAllocations[[#This Row],[Program Area]],"; ",FinalAllocations[[#This Row],[Beneficiary]])</f>
        <v>PREV: Primary prevention of HIV and sexual violence-NSD; Priority Pops: Displaced persons</v>
      </c>
    </row>
    <row r="966" spans="1:4">
      <c r="A966" t="s">
        <v>190</v>
      </c>
      <c r="B966" t="s">
        <v>149</v>
      </c>
      <c r="C966" t="s">
        <v>113</v>
      </c>
      <c r="D966" t="str">
        <f>CONCATENATE(FinalAllocations[[#This Row],[Program Area]],"; ",FinalAllocations[[#This Row],[Beneficiary]])</f>
        <v>PREV: Primary prevention of HIV and sexual violence-NSD; Priority Pops: Military &amp; other uniformed services</v>
      </c>
    </row>
    <row r="967" spans="1:4">
      <c r="A967" t="s">
        <v>190</v>
      </c>
      <c r="B967" t="s">
        <v>150</v>
      </c>
      <c r="C967" t="s">
        <v>113</v>
      </c>
      <c r="D967" t="str">
        <f>CONCATENATE(FinalAllocations[[#This Row],[Program Area]],"; ",FinalAllocations[[#This Row],[Beneficiary]])</f>
        <v xml:space="preserve">PREV: Primary prevention of HIV and sexual violence-NSD; Priority Pops: Mobile Pops </v>
      </c>
    </row>
    <row r="968" spans="1:4">
      <c r="A968" t="s">
        <v>190</v>
      </c>
      <c r="B968" t="s">
        <v>151</v>
      </c>
      <c r="C968" t="s">
        <v>113</v>
      </c>
      <c r="D968" t="str">
        <f>CONCATENATE(FinalAllocations[[#This Row],[Program Area]],"; ",FinalAllocations[[#This Row],[Beneficiary]])</f>
        <v>PREV: Primary prevention of HIV and sexual violence-NSD; Priority Pops: Not disaggregated</v>
      </c>
    </row>
    <row r="969" spans="1:4">
      <c r="A969" t="s">
        <v>190</v>
      </c>
      <c r="B969" t="s">
        <v>152</v>
      </c>
      <c r="C969" t="s">
        <v>113</v>
      </c>
      <c r="D969" t="str">
        <f>CONCATENATE(FinalAllocations[[#This Row],[Program Area]],"; ",FinalAllocations[[#This Row],[Beneficiary]])</f>
        <v>PREV: Primary prevention of HIV and sexual violence-NSD; Priority Pops: People in prisons</v>
      </c>
    </row>
    <row r="970" spans="1:4">
      <c r="A970" t="s">
        <v>191</v>
      </c>
      <c r="B970" t="s">
        <v>126</v>
      </c>
      <c r="C970" t="s">
        <v>113</v>
      </c>
      <c r="D970" t="str">
        <f>CONCATENATE(FinalAllocations[[#This Row],[Program Area]],"; ",FinalAllocations[[#This Row],[Beneficiary]])</f>
        <v>PREV: Primary prevention of HIV and sexual violence-SD; Females: Adult women</v>
      </c>
    </row>
    <row r="971" spans="1:4">
      <c r="A971" t="s">
        <v>191</v>
      </c>
      <c r="B971" t="s">
        <v>127</v>
      </c>
      <c r="C971" t="s">
        <v>113</v>
      </c>
      <c r="D971" t="str">
        <f>CONCATENATE(FinalAllocations[[#This Row],[Program Area]],"; ",FinalAllocations[[#This Row],[Beneficiary]])</f>
        <v>PREV: Primary prevention of HIV and sexual violence-SD; Females: Girls</v>
      </c>
    </row>
    <row r="972" spans="1:4">
      <c r="A972" t="s">
        <v>191</v>
      </c>
      <c r="B972" t="s">
        <v>128</v>
      </c>
      <c r="C972" t="s">
        <v>113</v>
      </c>
      <c r="D972" t="str">
        <f>CONCATENATE(FinalAllocations[[#This Row],[Program Area]],"; ",FinalAllocations[[#This Row],[Beneficiary]])</f>
        <v>PREV: Primary prevention of HIV and sexual violence-SD; Females: Not disaggregated</v>
      </c>
    </row>
    <row r="973" spans="1:4">
      <c r="A973" t="s">
        <v>191</v>
      </c>
      <c r="B973" t="s">
        <v>129</v>
      </c>
      <c r="C973" t="s">
        <v>113</v>
      </c>
      <c r="D973" t="str">
        <f>CONCATENATE(FinalAllocations[[#This Row],[Program Area]],"; ",FinalAllocations[[#This Row],[Beneficiary]])</f>
        <v>PREV: Primary prevention of HIV and sexual violence-SD; Females: Young women &amp; adolescent females</v>
      </c>
    </row>
    <row r="974" spans="1:4">
      <c r="A974" t="s">
        <v>191</v>
      </c>
      <c r="B974" t="s">
        <v>130</v>
      </c>
      <c r="C974" t="s">
        <v>113</v>
      </c>
      <c r="D974" t="str">
        <f>CONCATENATE(FinalAllocations[[#This Row],[Program Area]],"; ",FinalAllocations[[#This Row],[Beneficiary]])</f>
        <v>PREV: Primary prevention of HIV and sexual violence-SD; Key Pops: Men having sex with men</v>
      </c>
    </row>
    <row r="975" spans="1:4">
      <c r="A975" t="s">
        <v>191</v>
      </c>
      <c r="B975" t="s">
        <v>131</v>
      </c>
      <c r="C975" t="s">
        <v>113</v>
      </c>
      <c r="D975" t="str">
        <f>CONCATENATE(FinalAllocations[[#This Row],[Program Area]],"; ",FinalAllocations[[#This Row],[Beneficiary]])</f>
        <v>PREV: Primary prevention of HIV and sexual violence-SD; Key Pops: Not disaggregated</v>
      </c>
    </row>
    <row r="976" spans="1:4">
      <c r="A976" t="s">
        <v>191</v>
      </c>
      <c r="B976" t="s">
        <v>132</v>
      </c>
      <c r="C976" t="s">
        <v>113</v>
      </c>
      <c r="D976" t="str">
        <f>CONCATENATE(FinalAllocations[[#This Row],[Program Area]],"; ",FinalAllocations[[#This Row],[Beneficiary]])</f>
        <v>PREV: Primary prevention of HIV and sexual violence-SD; Key Pops: People in prisons</v>
      </c>
    </row>
    <row r="977" spans="1:4">
      <c r="A977" t="s">
        <v>191</v>
      </c>
      <c r="B977" t="s">
        <v>133</v>
      </c>
      <c r="C977" t="s">
        <v>113</v>
      </c>
      <c r="D977" t="str">
        <f>CONCATENATE(FinalAllocations[[#This Row],[Program Area]],"; ",FinalAllocations[[#This Row],[Beneficiary]])</f>
        <v>PREV: Primary prevention of HIV and sexual violence-SD; Key Pops: People who inject drugs</v>
      </c>
    </row>
    <row r="978" spans="1:4">
      <c r="A978" t="s">
        <v>191</v>
      </c>
      <c r="B978" t="s">
        <v>134</v>
      </c>
      <c r="C978" t="s">
        <v>113</v>
      </c>
      <c r="D978" t="str">
        <f>CONCATENATE(FinalAllocations[[#This Row],[Program Area]],"; ",FinalAllocations[[#This Row],[Beneficiary]])</f>
        <v>PREV: Primary prevention of HIV and sexual violence-SD; Key Pops: Sex workers</v>
      </c>
    </row>
    <row r="979" spans="1:4">
      <c r="A979" t="s">
        <v>191</v>
      </c>
      <c r="B979" t="s">
        <v>135</v>
      </c>
      <c r="C979" t="s">
        <v>113</v>
      </c>
      <c r="D979" t="str">
        <f>CONCATENATE(FinalAllocations[[#This Row],[Program Area]],"; ",FinalAllocations[[#This Row],[Beneficiary]])</f>
        <v>PREV: Primary prevention of HIV and sexual violence-SD; Key Pops: Transgender</v>
      </c>
    </row>
    <row r="980" spans="1:4">
      <c r="A980" t="s">
        <v>191</v>
      </c>
      <c r="B980" t="s">
        <v>136</v>
      </c>
      <c r="C980" t="s">
        <v>113</v>
      </c>
      <c r="D980" t="str">
        <f>CONCATENATE(FinalAllocations[[#This Row],[Program Area]],"; ",FinalAllocations[[#This Row],[Beneficiary]])</f>
        <v>PREV: Primary prevention of HIV and sexual violence-SD; Males: Adult men</v>
      </c>
    </row>
    <row r="981" spans="1:4">
      <c r="A981" t="s">
        <v>191</v>
      </c>
      <c r="B981" t="s">
        <v>137</v>
      </c>
      <c r="C981" t="s">
        <v>113</v>
      </c>
      <c r="D981" t="str">
        <f>CONCATENATE(FinalAllocations[[#This Row],[Program Area]],"; ",FinalAllocations[[#This Row],[Beneficiary]])</f>
        <v>PREV: Primary prevention of HIV and sexual violence-SD; Males: Boys</v>
      </c>
    </row>
    <row r="982" spans="1:4">
      <c r="A982" t="s">
        <v>191</v>
      </c>
      <c r="B982" t="s">
        <v>138</v>
      </c>
      <c r="C982" t="s">
        <v>113</v>
      </c>
      <c r="D982" t="str">
        <f>CONCATENATE(FinalAllocations[[#This Row],[Program Area]],"; ",FinalAllocations[[#This Row],[Beneficiary]])</f>
        <v>PREV: Primary prevention of HIV and sexual violence-SD; Males: Not disaggregated</v>
      </c>
    </row>
    <row r="983" spans="1:4">
      <c r="A983" t="s">
        <v>191</v>
      </c>
      <c r="B983" t="s">
        <v>139</v>
      </c>
      <c r="C983" t="s">
        <v>113</v>
      </c>
      <c r="D983" t="str">
        <f>CONCATENATE(FinalAllocations[[#This Row],[Program Area]],"; ",FinalAllocations[[#This Row],[Beneficiary]])</f>
        <v>PREV: Primary prevention of HIV and sexual violence-SD; Males: Young men &amp; adolescent males</v>
      </c>
    </row>
    <row r="984" spans="1:4">
      <c r="A984" t="s">
        <v>191</v>
      </c>
      <c r="B984" t="s">
        <v>140</v>
      </c>
      <c r="C984" t="s">
        <v>113</v>
      </c>
      <c r="D984" t="str">
        <f>CONCATENATE(FinalAllocations[[#This Row],[Program Area]],"; ",FinalAllocations[[#This Row],[Beneficiary]])</f>
        <v>PREV: Primary prevention of HIV and sexual violence-SD; Non-Targeted Pop: Adults</v>
      </c>
    </row>
    <row r="985" spans="1:4">
      <c r="A985" t="s">
        <v>191</v>
      </c>
      <c r="B985" t="s">
        <v>141</v>
      </c>
      <c r="C985" t="s">
        <v>113</v>
      </c>
      <c r="D985" t="str">
        <f>CONCATENATE(FinalAllocations[[#This Row],[Program Area]],"; ",FinalAllocations[[#This Row],[Beneficiary]])</f>
        <v>PREV: Primary prevention of HIV and sexual violence-SD; Non-Targeted Pop: Children</v>
      </c>
    </row>
    <row r="986" spans="1:4">
      <c r="A986" t="s">
        <v>191</v>
      </c>
      <c r="B986" t="s">
        <v>23</v>
      </c>
      <c r="C986" t="s">
        <v>113</v>
      </c>
      <c r="D986" t="str">
        <f>CONCATENATE(FinalAllocations[[#This Row],[Program Area]],"; ",FinalAllocations[[#This Row],[Beneficiary]])</f>
        <v>PREV: Primary prevention of HIV and sexual violence-SD; Non-Targeted Pop: Not disaggregated</v>
      </c>
    </row>
    <row r="987" spans="1:4">
      <c r="A987" t="s">
        <v>191</v>
      </c>
      <c r="B987" t="s">
        <v>142</v>
      </c>
      <c r="C987" t="s">
        <v>113</v>
      </c>
      <c r="D987" t="str">
        <f>CONCATENATE(FinalAllocations[[#This Row],[Program Area]],"; ",FinalAllocations[[#This Row],[Beneficiary]])</f>
        <v>PREV: Primary prevention of HIV and sexual violence-SD; Non-Targeted Pop: Young people &amp; adolescents</v>
      </c>
    </row>
    <row r="988" spans="1:4">
      <c r="A988" t="s">
        <v>191</v>
      </c>
      <c r="B988" t="s">
        <v>143</v>
      </c>
      <c r="C988" t="s">
        <v>113</v>
      </c>
      <c r="D988" t="str">
        <f>CONCATENATE(FinalAllocations[[#This Row],[Program Area]],"; ",FinalAllocations[[#This Row],[Beneficiary]])</f>
        <v>PREV: Primary prevention of HIV and sexual violence-SD; OVC: Care givers</v>
      </c>
    </row>
    <row r="989" spans="1:4">
      <c r="A989" t="s">
        <v>191</v>
      </c>
      <c r="B989" t="s">
        <v>144</v>
      </c>
      <c r="C989" t="s">
        <v>113</v>
      </c>
      <c r="D989" t="str">
        <f>CONCATENATE(FinalAllocations[[#This Row],[Program Area]],"; ",FinalAllocations[[#This Row],[Beneficiary]])</f>
        <v>PREV: Primary prevention of HIV and sexual violence-SD; OVC: Not disaggregated</v>
      </c>
    </row>
    <row r="990" spans="1:4">
      <c r="A990" t="s">
        <v>191</v>
      </c>
      <c r="B990" t="s">
        <v>145</v>
      </c>
      <c r="C990" t="s">
        <v>113</v>
      </c>
      <c r="D990" t="str">
        <f>CONCATENATE(FinalAllocations[[#This Row],[Program Area]],"; ",FinalAllocations[[#This Row],[Beneficiary]])</f>
        <v>PREV: Primary prevention of HIV and sexual violence-SD; OVC: Orphans &amp; vulnerable children</v>
      </c>
    </row>
    <row r="991" spans="1:4">
      <c r="A991" t="s">
        <v>191</v>
      </c>
      <c r="B991" t="s">
        <v>146</v>
      </c>
      <c r="C991" t="s">
        <v>113</v>
      </c>
      <c r="D991" t="str">
        <f>CONCATENATE(FinalAllocations[[#This Row],[Program Area]],"; ",FinalAllocations[[#This Row],[Beneficiary]])</f>
        <v>PREV: Primary prevention of HIV and sexual violence-SD; Pregnant &amp; Breastfeeding Women: Not disaggregated</v>
      </c>
    </row>
    <row r="992" spans="1:4">
      <c r="A992" t="s">
        <v>191</v>
      </c>
      <c r="B992" t="s">
        <v>147</v>
      </c>
      <c r="C992" t="s">
        <v>113</v>
      </c>
      <c r="D992" t="str">
        <f>CONCATENATE(FinalAllocations[[#This Row],[Program Area]],"; ",FinalAllocations[[#This Row],[Beneficiary]])</f>
        <v>PREV: Primary prevention of HIV and sexual violence-SD; Priority Pops: Clients of sex workers</v>
      </c>
    </row>
    <row r="993" spans="1:4">
      <c r="A993" t="s">
        <v>191</v>
      </c>
      <c r="B993" t="s">
        <v>148</v>
      </c>
      <c r="C993" t="s">
        <v>113</v>
      </c>
      <c r="D993" t="str">
        <f>CONCATENATE(FinalAllocations[[#This Row],[Program Area]],"; ",FinalAllocations[[#This Row],[Beneficiary]])</f>
        <v>PREV: Primary prevention of HIV and sexual violence-SD; Priority Pops: Displaced persons</v>
      </c>
    </row>
    <row r="994" spans="1:4">
      <c r="A994" t="s">
        <v>191</v>
      </c>
      <c r="B994" t="s">
        <v>149</v>
      </c>
      <c r="C994" t="s">
        <v>113</v>
      </c>
      <c r="D994" t="str">
        <f>CONCATENATE(FinalAllocations[[#This Row],[Program Area]],"; ",FinalAllocations[[#This Row],[Beneficiary]])</f>
        <v>PREV: Primary prevention of HIV and sexual violence-SD; Priority Pops: Military &amp; other uniformed services</v>
      </c>
    </row>
    <row r="995" spans="1:4">
      <c r="A995" t="s">
        <v>191</v>
      </c>
      <c r="B995" t="s">
        <v>150</v>
      </c>
      <c r="C995" t="s">
        <v>113</v>
      </c>
      <c r="D995" t="str">
        <f>CONCATENATE(FinalAllocations[[#This Row],[Program Area]],"; ",FinalAllocations[[#This Row],[Beneficiary]])</f>
        <v xml:space="preserve">PREV: Primary prevention of HIV and sexual violence-SD; Priority Pops: Mobile Pops </v>
      </c>
    </row>
    <row r="996" spans="1:4">
      <c r="A996" t="s">
        <v>191</v>
      </c>
      <c r="B996" t="s">
        <v>151</v>
      </c>
      <c r="C996" t="s">
        <v>113</v>
      </c>
      <c r="D996" t="str">
        <f>CONCATENATE(FinalAllocations[[#This Row],[Program Area]],"; ",FinalAllocations[[#This Row],[Beneficiary]])</f>
        <v>PREV: Primary prevention of HIV and sexual violence-SD; Priority Pops: Not disaggregated</v>
      </c>
    </row>
    <row r="997" spans="1:4">
      <c r="A997" t="s">
        <v>191</v>
      </c>
      <c r="B997" t="s">
        <v>152</v>
      </c>
      <c r="C997" t="s">
        <v>113</v>
      </c>
      <c r="D997" t="str">
        <f>CONCATENATE(FinalAllocations[[#This Row],[Program Area]],"; ",FinalAllocations[[#This Row],[Beneficiary]])</f>
        <v>PREV: Primary prevention of HIV and sexual violence-SD; Priority Pops: People in prisons</v>
      </c>
    </row>
    <row r="998" spans="1:4">
      <c r="A998" t="s">
        <v>192</v>
      </c>
      <c r="B998" t="s">
        <v>130</v>
      </c>
      <c r="C998" t="s">
        <v>121</v>
      </c>
      <c r="D998" t="str">
        <f>CONCATENATE(FinalAllocations[[#This Row],[Program Area]],"; ",FinalAllocations[[#This Row],[Beneficiary]])</f>
        <v>PREV: VMMC-NSD; Key Pops: Men having sex with men</v>
      </c>
    </row>
    <row r="999" spans="1:4">
      <c r="A999" t="s">
        <v>192</v>
      </c>
      <c r="B999" t="s">
        <v>131</v>
      </c>
      <c r="C999" t="s">
        <v>121</v>
      </c>
      <c r="D999" t="str">
        <f>CONCATENATE(FinalAllocations[[#This Row],[Program Area]],"; ",FinalAllocations[[#This Row],[Beneficiary]])</f>
        <v>PREV: VMMC-NSD; Key Pops: Not disaggregated</v>
      </c>
    </row>
    <row r="1000" spans="1:4">
      <c r="A1000" t="s">
        <v>192</v>
      </c>
      <c r="B1000" t="s">
        <v>132</v>
      </c>
      <c r="C1000" t="s">
        <v>121</v>
      </c>
      <c r="D1000" t="str">
        <f>CONCATENATE(FinalAllocations[[#This Row],[Program Area]],"; ",FinalAllocations[[#This Row],[Beneficiary]])</f>
        <v>PREV: VMMC-NSD; Key Pops: People in prisons</v>
      </c>
    </row>
    <row r="1001" spans="1:4">
      <c r="A1001" t="s">
        <v>192</v>
      </c>
      <c r="B1001" t="s">
        <v>136</v>
      </c>
      <c r="C1001" t="s">
        <v>121</v>
      </c>
      <c r="D1001" t="str">
        <f>CONCATENATE(FinalAllocations[[#This Row],[Program Area]],"; ",FinalAllocations[[#This Row],[Beneficiary]])</f>
        <v>PREV: VMMC-NSD; Males: Adult men</v>
      </c>
    </row>
    <row r="1002" spans="1:4">
      <c r="A1002" t="s">
        <v>192</v>
      </c>
      <c r="B1002" t="s">
        <v>137</v>
      </c>
      <c r="C1002" t="s">
        <v>121</v>
      </c>
      <c r="D1002" t="str">
        <f>CONCATENATE(FinalAllocations[[#This Row],[Program Area]],"; ",FinalAllocations[[#This Row],[Beneficiary]])</f>
        <v>PREV: VMMC-NSD; Males: Boys</v>
      </c>
    </row>
    <row r="1003" spans="1:4">
      <c r="A1003" t="s">
        <v>192</v>
      </c>
      <c r="B1003" t="s">
        <v>138</v>
      </c>
      <c r="C1003" t="s">
        <v>121</v>
      </c>
      <c r="D1003" t="str">
        <f>CONCATENATE(FinalAllocations[[#This Row],[Program Area]],"; ",FinalAllocations[[#This Row],[Beneficiary]])</f>
        <v>PREV: VMMC-NSD; Males: Not disaggregated</v>
      </c>
    </row>
    <row r="1004" spans="1:4">
      <c r="A1004" t="s">
        <v>192</v>
      </c>
      <c r="B1004" t="s">
        <v>139</v>
      </c>
      <c r="C1004" t="s">
        <v>121</v>
      </c>
      <c r="D1004" t="str">
        <f>CONCATENATE(FinalAllocations[[#This Row],[Program Area]],"; ",FinalAllocations[[#This Row],[Beneficiary]])</f>
        <v>PREV: VMMC-NSD; Males: Young men &amp; adolescent males</v>
      </c>
    </row>
    <row r="1005" spans="1:4">
      <c r="A1005" t="s">
        <v>192</v>
      </c>
      <c r="B1005" t="s">
        <v>141</v>
      </c>
      <c r="C1005" t="s">
        <v>121</v>
      </c>
      <c r="D1005" t="e">
        <f ca="1">_xlfn.CONCAT(FinalAllocations[[#This Row],[Program Area]],"; ",FinalAllocations[[#This Row],[Beneficiary]])</f>
        <v>#NAME?</v>
      </c>
    </row>
    <row r="1006" spans="1:4">
      <c r="A1006" t="s">
        <v>192</v>
      </c>
      <c r="B1006" t="s">
        <v>23</v>
      </c>
      <c r="C1006" t="s">
        <v>121</v>
      </c>
      <c r="D1006" t="e">
        <f ca="1">_xlfn.CONCAT(FinalAllocations[[#This Row],[Program Area]],"; ",FinalAllocations[[#This Row],[Beneficiary]])</f>
        <v>#NAME?</v>
      </c>
    </row>
    <row r="1007" spans="1:4">
      <c r="A1007" t="s">
        <v>192</v>
      </c>
      <c r="B1007" t="s">
        <v>147</v>
      </c>
      <c r="C1007" t="s">
        <v>121</v>
      </c>
      <c r="D1007" t="str">
        <f>CONCATENATE(FinalAllocations[[#This Row],[Program Area]],"; ",FinalAllocations[[#This Row],[Beneficiary]])</f>
        <v>PREV: VMMC-NSD; Priority Pops: Clients of sex workers</v>
      </c>
    </row>
    <row r="1008" spans="1:4">
      <c r="A1008" t="s">
        <v>192</v>
      </c>
      <c r="B1008" t="s">
        <v>148</v>
      </c>
      <c r="C1008" t="s">
        <v>121</v>
      </c>
      <c r="D1008" t="str">
        <f>CONCATENATE(FinalAllocations[[#This Row],[Program Area]],"; ",FinalAllocations[[#This Row],[Beneficiary]])</f>
        <v>PREV: VMMC-NSD; Priority Pops: Displaced persons</v>
      </c>
    </row>
    <row r="1009" spans="1:4">
      <c r="A1009" t="s">
        <v>192</v>
      </c>
      <c r="B1009" t="s">
        <v>149</v>
      </c>
      <c r="C1009" t="s">
        <v>121</v>
      </c>
      <c r="D1009" t="str">
        <f>CONCATENATE(FinalAllocations[[#This Row],[Program Area]],"; ",FinalAllocations[[#This Row],[Beneficiary]])</f>
        <v>PREV: VMMC-NSD; Priority Pops: Military &amp; other uniformed services</v>
      </c>
    </row>
    <row r="1010" spans="1:4">
      <c r="A1010" t="s">
        <v>192</v>
      </c>
      <c r="B1010" t="s">
        <v>150</v>
      </c>
      <c r="C1010" t="s">
        <v>121</v>
      </c>
      <c r="D1010" t="str">
        <f>CONCATENATE(FinalAllocations[[#This Row],[Program Area]],"; ",FinalAllocations[[#This Row],[Beneficiary]])</f>
        <v xml:space="preserve">PREV: VMMC-NSD; Priority Pops: Mobile Pops </v>
      </c>
    </row>
    <row r="1011" spans="1:4">
      <c r="A1011" t="s">
        <v>192</v>
      </c>
      <c r="B1011" t="s">
        <v>152</v>
      </c>
      <c r="C1011" t="s">
        <v>121</v>
      </c>
      <c r="D1011" t="str">
        <f>CONCATENATE(FinalAllocations[[#This Row],[Program Area]],"; ",FinalAllocations[[#This Row],[Beneficiary]])</f>
        <v>PREV: VMMC-NSD; Priority Pops: People in prisons</v>
      </c>
    </row>
    <row r="1012" spans="1:4">
      <c r="A1012" t="s">
        <v>193</v>
      </c>
      <c r="B1012" t="s">
        <v>130</v>
      </c>
      <c r="C1012" t="s">
        <v>121</v>
      </c>
      <c r="D1012" t="str">
        <f>CONCATENATE(FinalAllocations[[#This Row],[Program Area]],"; ",FinalAllocations[[#This Row],[Beneficiary]])</f>
        <v>PREV: VMMC-SD; Key Pops: Men having sex with men</v>
      </c>
    </row>
    <row r="1013" spans="1:4">
      <c r="A1013" t="s">
        <v>193</v>
      </c>
      <c r="B1013" t="s">
        <v>131</v>
      </c>
      <c r="C1013" t="s">
        <v>121</v>
      </c>
      <c r="D1013" t="str">
        <f>CONCATENATE(FinalAllocations[[#This Row],[Program Area]],"; ",FinalAllocations[[#This Row],[Beneficiary]])</f>
        <v>PREV: VMMC-SD; Key Pops: Not disaggregated</v>
      </c>
    </row>
    <row r="1014" spans="1:4">
      <c r="A1014" t="s">
        <v>193</v>
      </c>
      <c r="B1014" t="s">
        <v>132</v>
      </c>
      <c r="C1014" t="s">
        <v>121</v>
      </c>
      <c r="D1014" t="str">
        <f>CONCATENATE(FinalAllocations[[#This Row],[Program Area]],"; ",FinalAllocations[[#This Row],[Beneficiary]])</f>
        <v>PREV: VMMC-SD; Key Pops: People in prisons</v>
      </c>
    </row>
    <row r="1015" spans="1:4">
      <c r="A1015" t="s">
        <v>193</v>
      </c>
      <c r="B1015" t="s">
        <v>136</v>
      </c>
      <c r="C1015" t="s">
        <v>121</v>
      </c>
      <c r="D1015" t="str">
        <f>CONCATENATE(FinalAllocations[[#This Row],[Program Area]],"; ",FinalAllocations[[#This Row],[Beneficiary]])</f>
        <v>PREV: VMMC-SD; Males: Adult men</v>
      </c>
    </row>
    <row r="1016" spans="1:4">
      <c r="A1016" t="s">
        <v>193</v>
      </c>
      <c r="B1016" t="s">
        <v>137</v>
      </c>
      <c r="C1016" t="s">
        <v>121</v>
      </c>
      <c r="D1016" t="str">
        <f>CONCATENATE(FinalAllocations[[#This Row],[Program Area]],"; ",FinalAllocations[[#This Row],[Beneficiary]])</f>
        <v>PREV: VMMC-SD; Males: Boys</v>
      </c>
    </row>
    <row r="1017" spans="1:4">
      <c r="A1017" t="s">
        <v>193</v>
      </c>
      <c r="B1017" t="s">
        <v>138</v>
      </c>
      <c r="C1017" t="s">
        <v>121</v>
      </c>
      <c r="D1017" t="str">
        <f>CONCATENATE(FinalAllocations[[#This Row],[Program Area]],"; ",FinalAllocations[[#This Row],[Beneficiary]])</f>
        <v>PREV: VMMC-SD; Males: Not disaggregated</v>
      </c>
    </row>
    <row r="1018" spans="1:4">
      <c r="A1018" t="s">
        <v>193</v>
      </c>
      <c r="B1018" t="s">
        <v>139</v>
      </c>
      <c r="C1018" t="s">
        <v>121</v>
      </c>
      <c r="D1018" t="str">
        <f>CONCATENATE(FinalAllocations[[#This Row],[Program Area]],"; ",FinalAllocations[[#This Row],[Beneficiary]])</f>
        <v>PREV: VMMC-SD; Males: Young men &amp; adolescent males</v>
      </c>
    </row>
    <row r="1019" spans="1:4">
      <c r="A1019" t="s">
        <v>193</v>
      </c>
      <c r="B1019" t="s">
        <v>23</v>
      </c>
      <c r="C1019" t="s">
        <v>121</v>
      </c>
      <c r="D1019" t="e">
        <f ca="1">_xlfn.CONCAT(FinalAllocations[[#This Row],[Program Area]],"; ",FinalAllocations[[#This Row],[Beneficiary]])</f>
        <v>#NAME?</v>
      </c>
    </row>
    <row r="1020" spans="1:4">
      <c r="A1020" t="s">
        <v>193</v>
      </c>
      <c r="B1020" t="s">
        <v>147</v>
      </c>
      <c r="C1020" t="s">
        <v>121</v>
      </c>
      <c r="D1020" t="str">
        <f>CONCATENATE(FinalAllocations[[#This Row],[Program Area]],"; ",FinalAllocations[[#This Row],[Beneficiary]])</f>
        <v>PREV: VMMC-SD; Priority Pops: Clients of sex workers</v>
      </c>
    </row>
    <row r="1021" spans="1:4">
      <c r="A1021" t="s">
        <v>193</v>
      </c>
      <c r="B1021" t="s">
        <v>148</v>
      </c>
      <c r="C1021" t="s">
        <v>121</v>
      </c>
      <c r="D1021" t="str">
        <f>CONCATENATE(FinalAllocations[[#This Row],[Program Area]],"; ",FinalAllocations[[#This Row],[Beneficiary]])</f>
        <v>PREV: VMMC-SD; Priority Pops: Displaced persons</v>
      </c>
    </row>
    <row r="1022" spans="1:4">
      <c r="A1022" t="s">
        <v>193</v>
      </c>
      <c r="B1022" t="s">
        <v>149</v>
      </c>
      <c r="C1022" t="s">
        <v>121</v>
      </c>
      <c r="D1022" t="str">
        <f>CONCATENATE(FinalAllocations[[#This Row],[Program Area]],"; ",FinalAllocations[[#This Row],[Beneficiary]])</f>
        <v>PREV: VMMC-SD; Priority Pops: Military &amp; other uniformed services</v>
      </c>
    </row>
    <row r="1023" spans="1:4">
      <c r="A1023" t="s">
        <v>193</v>
      </c>
      <c r="B1023" t="s">
        <v>150</v>
      </c>
      <c r="C1023" t="s">
        <v>121</v>
      </c>
      <c r="D1023" t="str">
        <f>CONCATENATE(FinalAllocations[[#This Row],[Program Area]],"; ",FinalAllocations[[#This Row],[Beneficiary]])</f>
        <v xml:space="preserve">PREV: VMMC-SD; Priority Pops: Mobile Pops </v>
      </c>
    </row>
    <row r="1024" spans="1:4">
      <c r="A1024" t="s">
        <v>193</v>
      </c>
      <c r="B1024" t="s">
        <v>152</v>
      </c>
      <c r="C1024" t="s">
        <v>121</v>
      </c>
      <c r="D1024" t="str">
        <f>CONCATENATE(FinalAllocations[[#This Row],[Program Area]],"; ",FinalAllocations[[#This Row],[Beneficiary]])</f>
        <v>PREV: VMMC-SD; Priority Pops: People in prisons</v>
      </c>
    </row>
    <row r="1025" spans="1:4">
      <c r="A1025" t="s">
        <v>194</v>
      </c>
      <c r="B1025" t="s">
        <v>126</v>
      </c>
      <c r="C1025" t="s">
        <v>107</v>
      </c>
      <c r="D1025" t="str">
        <f>CONCATENATE(FinalAllocations[[#This Row],[Program Area]],"; ",FinalAllocations[[#This Row],[Beneficiary]])</f>
        <v>SE: Case Management-NSD; Females: Adult women</v>
      </c>
    </row>
    <row r="1026" spans="1:4">
      <c r="A1026" t="s">
        <v>194</v>
      </c>
      <c r="B1026" t="s">
        <v>127</v>
      </c>
      <c r="C1026" t="s">
        <v>119</v>
      </c>
      <c r="D1026" t="str">
        <f>CONCATENATE(FinalAllocations[[#This Row],[Program Area]],"; ",FinalAllocations[[#This Row],[Beneficiary]])</f>
        <v>SE: Case Management-NSD; Females: Girls</v>
      </c>
    </row>
    <row r="1027" spans="1:4">
      <c r="A1027" t="s">
        <v>194</v>
      </c>
      <c r="B1027" t="s">
        <v>128</v>
      </c>
      <c r="C1027" t="s">
        <v>107</v>
      </c>
      <c r="D1027" t="str">
        <f>CONCATENATE(FinalAllocations[[#This Row],[Program Area]],"; ",FinalAllocations[[#This Row],[Beneficiary]])</f>
        <v>SE: Case Management-NSD; Females: Not disaggregated</v>
      </c>
    </row>
    <row r="1028" spans="1:4">
      <c r="A1028" t="s">
        <v>194</v>
      </c>
      <c r="B1028" t="s">
        <v>129</v>
      </c>
      <c r="C1028" t="s">
        <v>119</v>
      </c>
      <c r="D1028" t="str">
        <f>CONCATENATE(FinalAllocations[[#This Row],[Program Area]],"; ",FinalAllocations[[#This Row],[Beneficiary]])</f>
        <v>SE: Case Management-NSD; Females: Young women &amp; adolescent females</v>
      </c>
    </row>
    <row r="1029" spans="1:4">
      <c r="A1029" t="s">
        <v>194</v>
      </c>
      <c r="B1029" t="s">
        <v>130</v>
      </c>
      <c r="C1029" t="s">
        <v>107</v>
      </c>
      <c r="D1029" t="str">
        <f>CONCATENATE(FinalAllocations[[#This Row],[Program Area]],"; ",FinalAllocations[[#This Row],[Beneficiary]])</f>
        <v>SE: Case Management-NSD; Key Pops: Men having sex with men</v>
      </c>
    </row>
    <row r="1030" spans="1:4">
      <c r="A1030" t="s">
        <v>194</v>
      </c>
      <c r="B1030" t="s">
        <v>131</v>
      </c>
      <c r="C1030" t="s">
        <v>107</v>
      </c>
      <c r="D1030" t="str">
        <f>CONCATENATE(FinalAllocations[[#This Row],[Program Area]],"; ",FinalAllocations[[#This Row],[Beneficiary]])</f>
        <v>SE: Case Management-NSD; Key Pops: Not disaggregated</v>
      </c>
    </row>
    <row r="1031" spans="1:4">
      <c r="A1031" t="s">
        <v>194</v>
      </c>
      <c r="B1031" t="s">
        <v>132</v>
      </c>
      <c r="C1031" t="s">
        <v>107</v>
      </c>
      <c r="D1031" t="str">
        <f>CONCATENATE(FinalAllocations[[#This Row],[Program Area]],"; ",FinalAllocations[[#This Row],[Beneficiary]])</f>
        <v>SE: Case Management-NSD; Key Pops: People in prisons</v>
      </c>
    </row>
    <row r="1032" spans="1:4">
      <c r="A1032" t="s">
        <v>194</v>
      </c>
      <c r="B1032" t="s">
        <v>133</v>
      </c>
      <c r="C1032" t="s">
        <v>122</v>
      </c>
      <c r="D1032" t="str">
        <f>CONCATENATE(FinalAllocations[[#This Row],[Program Area]],"; ",FinalAllocations[[#This Row],[Beneficiary]])</f>
        <v>SE: Case Management-NSD; Key Pops: People who inject drugs</v>
      </c>
    </row>
    <row r="1033" spans="1:4">
      <c r="A1033" t="s">
        <v>194</v>
      </c>
      <c r="B1033" t="s">
        <v>134</v>
      </c>
      <c r="C1033" t="s">
        <v>114</v>
      </c>
      <c r="D1033" t="str">
        <f>CONCATENATE(FinalAllocations[[#This Row],[Program Area]],"; ",FinalAllocations[[#This Row],[Beneficiary]])</f>
        <v>SE: Case Management-NSD; Key Pops: Sex workers</v>
      </c>
    </row>
    <row r="1034" spans="1:4">
      <c r="A1034" t="s">
        <v>194</v>
      </c>
      <c r="B1034" t="s">
        <v>135</v>
      </c>
      <c r="C1034" t="s">
        <v>107</v>
      </c>
      <c r="D1034" t="str">
        <f>CONCATENATE(FinalAllocations[[#This Row],[Program Area]],"; ",FinalAllocations[[#This Row],[Beneficiary]])</f>
        <v>SE: Case Management-NSD; Key Pops: Transgender</v>
      </c>
    </row>
    <row r="1035" spans="1:4">
      <c r="A1035" t="s">
        <v>194</v>
      </c>
      <c r="B1035" t="s">
        <v>136</v>
      </c>
      <c r="C1035" t="s">
        <v>107</v>
      </c>
      <c r="D1035" t="str">
        <f>CONCATENATE(FinalAllocations[[#This Row],[Program Area]],"; ",FinalAllocations[[#This Row],[Beneficiary]])</f>
        <v>SE: Case Management-NSD; Males: Adult men</v>
      </c>
    </row>
    <row r="1036" spans="1:4">
      <c r="A1036" t="s">
        <v>194</v>
      </c>
      <c r="B1036" t="s">
        <v>137</v>
      </c>
      <c r="C1036" t="s">
        <v>119</v>
      </c>
      <c r="D1036" t="str">
        <f>CONCATENATE(FinalAllocations[[#This Row],[Program Area]],"; ",FinalAllocations[[#This Row],[Beneficiary]])</f>
        <v>SE: Case Management-NSD; Males: Boys</v>
      </c>
    </row>
    <row r="1037" spans="1:4">
      <c r="A1037" t="s">
        <v>194</v>
      </c>
      <c r="B1037" t="s">
        <v>138</v>
      </c>
      <c r="C1037" t="s">
        <v>107</v>
      </c>
      <c r="D1037" t="str">
        <f>CONCATENATE(FinalAllocations[[#This Row],[Program Area]],"; ",FinalAllocations[[#This Row],[Beneficiary]])</f>
        <v>SE: Case Management-NSD; Males: Not disaggregated</v>
      </c>
    </row>
    <row r="1038" spans="1:4">
      <c r="A1038" t="s">
        <v>194</v>
      </c>
      <c r="B1038" t="s">
        <v>139</v>
      </c>
      <c r="C1038" t="s">
        <v>119</v>
      </c>
      <c r="D1038" t="str">
        <f>CONCATENATE(FinalAllocations[[#This Row],[Program Area]],"; ",FinalAllocations[[#This Row],[Beneficiary]])</f>
        <v>SE: Case Management-NSD; Males: Young men &amp; adolescent males</v>
      </c>
    </row>
    <row r="1039" spans="1:4">
      <c r="A1039" t="s">
        <v>194</v>
      </c>
      <c r="B1039" t="s">
        <v>140</v>
      </c>
      <c r="C1039" t="s">
        <v>107</v>
      </c>
      <c r="D1039" t="str">
        <f>CONCATENATE(FinalAllocations[[#This Row],[Program Area]],"; ",FinalAllocations[[#This Row],[Beneficiary]])</f>
        <v>SE: Case Management-NSD; Non-Targeted Pop: Adults</v>
      </c>
    </row>
    <row r="1040" spans="1:4">
      <c r="A1040" t="s">
        <v>194</v>
      </c>
      <c r="B1040" t="s">
        <v>141</v>
      </c>
      <c r="C1040" t="s">
        <v>119</v>
      </c>
      <c r="D1040" t="str">
        <f>CONCATENATE(FinalAllocations[[#This Row],[Program Area]],"; ",FinalAllocations[[#This Row],[Beneficiary]])</f>
        <v>SE: Case Management-NSD; Non-Targeted Pop: Children</v>
      </c>
    </row>
    <row r="1041" spans="1:4">
      <c r="A1041" t="s">
        <v>194</v>
      </c>
      <c r="B1041" t="s">
        <v>23</v>
      </c>
      <c r="C1041" t="s">
        <v>114</v>
      </c>
      <c r="D1041" t="e">
        <f ca="1">_xlfn.CONCAT(FinalAllocations[[#This Row],[Program Area]],"; ",FinalAllocations[[#This Row],[Beneficiary]])</f>
        <v>#NAME?</v>
      </c>
    </row>
    <row r="1042" spans="1:4">
      <c r="A1042" t="s">
        <v>194</v>
      </c>
      <c r="B1042" t="s">
        <v>142</v>
      </c>
      <c r="C1042" t="s">
        <v>119</v>
      </c>
      <c r="D1042" t="str">
        <f>CONCATENATE(FinalAllocations[[#This Row],[Program Area]],"; ",FinalAllocations[[#This Row],[Beneficiary]])</f>
        <v>SE: Case Management-NSD; Non-Targeted Pop: Young people &amp; adolescents</v>
      </c>
    </row>
    <row r="1043" spans="1:4">
      <c r="A1043" t="s">
        <v>194</v>
      </c>
      <c r="B1043" t="s">
        <v>143</v>
      </c>
      <c r="C1043" t="s">
        <v>119</v>
      </c>
      <c r="D1043" t="str">
        <f>CONCATENATE(FinalAllocations[[#This Row],[Program Area]],"; ",FinalAllocations[[#This Row],[Beneficiary]])</f>
        <v>SE: Case Management-NSD; OVC: Care givers</v>
      </c>
    </row>
    <row r="1044" spans="1:4">
      <c r="A1044" t="s">
        <v>194</v>
      </c>
      <c r="B1044" t="s">
        <v>144</v>
      </c>
      <c r="C1044" t="s">
        <v>119</v>
      </c>
      <c r="D1044" t="str">
        <f>CONCATENATE(FinalAllocations[[#This Row],[Program Area]],"; ",FinalAllocations[[#This Row],[Beneficiary]])</f>
        <v>SE: Case Management-NSD; OVC: Not disaggregated</v>
      </c>
    </row>
    <row r="1045" spans="1:4">
      <c r="A1045" t="s">
        <v>194</v>
      </c>
      <c r="B1045" t="s">
        <v>145</v>
      </c>
      <c r="C1045" t="s">
        <v>119</v>
      </c>
      <c r="D1045" t="str">
        <f>CONCATENATE(FinalAllocations[[#This Row],[Program Area]],"; ",FinalAllocations[[#This Row],[Beneficiary]])</f>
        <v>SE: Case Management-NSD; OVC: Orphans &amp; vulnerable children</v>
      </c>
    </row>
    <row r="1046" spans="1:4">
      <c r="A1046" t="s">
        <v>194</v>
      </c>
      <c r="B1046" t="s">
        <v>146</v>
      </c>
      <c r="C1046" t="s">
        <v>118</v>
      </c>
      <c r="D1046" t="str">
        <f>CONCATENATE(FinalAllocations[[#This Row],[Program Area]],"; ",FinalAllocations[[#This Row],[Beneficiary]])</f>
        <v>SE: Case Management-NSD; Pregnant &amp; Breastfeeding Women: Not disaggregated</v>
      </c>
    </row>
    <row r="1047" spans="1:4">
      <c r="A1047" t="s">
        <v>194</v>
      </c>
      <c r="B1047" t="s">
        <v>147</v>
      </c>
      <c r="C1047" t="s">
        <v>107</v>
      </c>
      <c r="D1047" t="str">
        <f>CONCATENATE(FinalAllocations[[#This Row],[Program Area]],"; ",FinalAllocations[[#This Row],[Beneficiary]])</f>
        <v>SE: Case Management-NSD; Priority Pops: Clients of sex workers</v>
      </c>
    </row>
    <row r="1048" spans="1:4">
      <c r="A1048" t="s">
        <v>194</v>
      </c>
      <c r="B1048" t="s">
        <v>148</v>
      </c>
      <c r="C1048" t="s">
        <v>107</v>
      </c>
      <c r="D1048" t="str">
        <f>CONCATENATE(FinalAllocations[[#This Row],[Program Area]],"; ",FinalAllocations[[#This Row],[Beneficiary]])</f>
        <v>SE: Case Management-NSD; Priority Pops: Displaced persons</v>
      </c>
    </row>
    <row r="1049" spans="1:4">
      <c r="A1049" t="s">
        <v>194</v>
      </c>
      <c r="B1049" t="s">
        <v>149</v>
      </c>
      <c r="C1049" t="s">
        <v>107</v>
      </c>
      <c r="D1049" t="str">
        <f>CONCATENATE(FinalAllocations[[#This Row],[Program Area]],"; ",FinalAllocations[[#This Row],[Beneficiary]])</f>
        <v>SE: Case Management-NSD; Priority Pops: Military &amp; other uniformed services</v>
      </c>
    </row>
    <row r="1050" spans="1:4">
      <c r="A1050" t="s">
        <v>194</v>
      </c>
      <c r="B1050" t="s">
        <v>150</v>
      </c>
      <c r="C1050" t="s">
        <v>107</v>
      </c>
      <c r="D1050" t="str">
        <f>CONCATENATE(FinalAllocations[[#This Row],[Program Area]],"; ",FinalAllocations[[#This Row],[Beneficiary]])</f>
        <v xml:space="preserve">SE: Case Management-NSD; Priority Pops: Mobile Pops </v>
      </c>
    </row>
    <row r="1051" spans="1:4">
      <c r="A1051" t="s">
        <v>194</v>
      </c>
      <c r="B1051" t="s">
        <v>151</v>
      </c>
      <c r="C1051" t="s">
        <v>107</v>
      </c>
      <c r="D1051" t="str">
        <f>CONCATENATE(FinalAllocations[[#This Row],[Program Area]],"; ",FinalAllocations[[#This Row],[Beneficiary]])</f>
        <v>SE: Case Management-NSD; Priority Pops: Not disaggregated</v>
      </c>
    </row>
    <row r="1052" spans="1:4">
      <c r="A1052" t="s">
        <v>194</v>
      </c>
      <c r="B1052" t="s">
        <v>152</v>
      </c>
      <c r="C1052" t="s">
        <v>107</v>
      </c>
      <c r="D1052" t="str">
        <f>CONCATENATE(FinalAllocations[[#This Row],[Program Area]],"; ",FinalAllocations[[#This Row],[Beneficiary]])</f>
        <v>SE: Case Management-NSD; Priority Pops: People in prisons</v>
      </c>
    </row>
    <row r="1053" spans="1:4">
      <c r="A1053" t="s">
        <v>195</v>
      </c>
      <c r="B1053" t="s">
        <v>126</v>
      </c>
      <c r="C1053" t="s">
        <v>107</v>
      </c>
      <c r="D1053" t="str">
        <f>CONCATENATE(FinalAllocations[[#This Row],[Program Area]],"; ",FinalAllocations[[#This Row],[Beneficiary]])</f>
        <v>SE: Case Management-SD; Females: Adult women</v>
      </c>
    </row>
    <row r="1054" spans="1:4">
      <c r="A1054" t="s">
        <v>195</v>
      </c>
      <c r="B1054" t="s">
        <v>127</v>
      </c>
      <c r="C1054" t="s">
        <v>119</v>
      </c>
      <c r="D1054" t="str">
        <f>CONCATENATE(FinalAllocations[[#This Row],[Program Area]],"; ",FinalAllocations[[#This Row],[Beneficiary]])</f>
        <v>SE: Case Management-SD; Females: Girls</v>
      </c>
    </row>
    <row r="1055" spans="1:4">
      <c r="A1055" t="s">
        <v>195</v>
      </c>
      <c r="B1055" t="s">
        <v>128</v>
      </c>
      <c r="C1055" t="s">
        <v>107</v>
      </c>
      <c r="D1055" t="str">
        <f>CONCATENATE(FinalAllocations[[#This Row],[Program Area]],"; ",FinalAllocations[[#This Row],[Beneficiary]])</f>
        <v>SE: Case Management-SD; Females: Not disaggregated</v>
      </c>
    </row>
    <row r="1056" spans="1:4">
      <c r="A1056" t="s">
        <v>195</v>
      </c>
      <c r="B1056" t="s">
        <v>129</v>
      </c>
      <c r="C1056" t="s">
        <v>119</v>
      </c>
      <c r="D1056" t="str">
        <f>CONCATENATE(FinalAllocations[[#This Row],[Program Area]],"; ",FinalAllocations[[#This Row],[Beneficiary]])</f>
        <v>SE: Case Management-SD; Females: Young women &amp; adolescent females</v>
      </c>
    </row>
    <row r="1057" spans="1:4">
      <c r="A1057" t="s">
        <v>195</v>
      </c>
      <c r="B1057" t="s">
        <v>130</v>
      </c>
      <c r="C1057" t="s">
        <v>107</v>
      </c>
      <c r="D1057" t="str">
        <f>CONCATENATE(FinalAllocations[[#This Row],[Program Area]],"; ",FinalAllocations[[#This Row],[Beneficiary]])</f>
        <v>SE: Case Management-SD; Key Pops: Men having sex with men</v>
      </c>
    </row>
    <row r="1058" spans="1:4">
      <c r="A1058" t="s">
        <v>195</v>
      </c>
      <c r="B1058" t="s">
        <v>131</v>
      </c>
      <c r="C1058" t="s">
        <v>107</v>
      </c>
      <c r="D1058" t="str">
        <f>CONCATENATE(FinalAllocations[[#This Row],[Program Area]],"; ",FinalAllocations[[#This Row],[Beneficiary]])</f>
        <v>SE: Case Management-SD; Key Pops: Not disaggregated</v>
      </c>
    </row>
    <row r="1059" spans="1:4">
      <c r="A1059" t="s">
        <v>195</v>
      </c>
      <c r="B1059" t="s">
        <v>132</v>
      </c>
      <c r="C1059" t="s">
        <v>107</v>
      </c>
      <c r="D1059" t="str">
        <f>CONCATENATE(FinalAllocations[[#This Row],[Program Area]],"; ",FinalAllocations[[#This Row],[Beneficiary]])</f>
        <v>SE: Case Management-SD; Key Pops: People in prisons</v>
      </c>
    </row>
    <row r="1060" spans="1:4">
      <c r="A1060" t="s">
        <v>195</v>
      </c>
      <c r="B1060" t="s">
        <v>133</v>
      </c>
      <c r="C1060" t="s">
        <v>122</v>
      </c>
      <c r="D1060" t="str">
        <f>CONCATENATE(FinalAllocations[[#This Row],[Program Area]],"; ",FinalAllocations[[#This Row],[Beneficiary]])</f>
        <v>SE: Case Management-SD; Key Pops: People who inject drugs</v>
      </c>
    </row>
    <row r="1061" spans="1:4">
      <c r="A1061" t="s">
        <v>195</v>
      </c>
      <c r="B1061" t="s">
        <v>134</v>
      </c>
      <c r="C1061" t="s">
        <v>114</v>
      </c>
      <c r="D1061" t="str">
        <f>CONCATENATE(FinalAllocations[[#This Row],[Program Area]],"; ",FinalAllocations[[#This Row],[Beneficiary]])</f>
        <v>SE: Case Management-SD; Key Pops: Sex workers</v>
      </c>
    </row>
    <row r="1062" spans="1:4">
      <c r="A1062" t="s">
        <v>195</v>
      </c>
      <c r="B1062" t="s">
        <v>135</v>
      </c>
      <c r="C1062" t="s">
        <v>107</v>
      </c>
      <c r="D1062" t="str">
        <f>CONCATENATE(FinalAllocations[[#This Row],[Program Area]],"; ",FinalAllocations[[#This Row],[Beneficiary]])</f>
        <v>SE: Case Management-SD; Key Pops: Transgender</v>
      </c>
    </row>
    <row r="1063" spans="1:4">
      <c r="A1063" t="s">
        <v>195</v>
      </c>
      <c r="B1063" t="s">
        <v>136</v>
      </c>
      <c r="C1063" t="s">
        <v>107</v>
      </c>
      <c r="D1063" t="str">
        <f>CONCATENATE(FinalAllocations[[#This Row],[Program Area]],"; ",FinalAllocations[[#This Row],[Beneficiary]])</f>
        <v>SE: Case Management-SD; Males: Adult men</v>
      </c>
    </row>
    <row r="1064" spans="1:4">
      <c r="A1064" t="s">
        <v>195</v>
      </c>
      <c r="B1064" t="s">
        <v>137</v>
      </c>
      <c r="C1064" t="s">
        <v>119</v>
      </c>
      <c r="D1064" t="str">
        <f>CONCATENATE(FinalAllocations[[#This Row],[Program Area]],"; ",FinalAllocations[[#This Row],[Beneficiary]])</f>
        <v>SE: Case Management-SD; Males: Boys</v>
      </c>
    </row>
    <row r="1065" spans="1:4">
      <c r="A1065" t="s">
        <v>195</v>
      </c>
      <c r="B1065" t="s">
        <v>138</v>
      </c>
      <c r="C1065" t="s">
        <v>107</v>
      </c>
      <c r="D1065" t="str">
        <f>CONCATENATE(FinalAllocations[[#This Row],[Program Area]],"; ",FinalAllocations[[#This Row],[Beneficiary]])</f>
        <v>SE: Case Management-SD; Males: Not disaggregated</v>
      </c>
    </row>
    <row r="1066" spans="1:4">
      <c r="A1066" t="s">
        <v>195</v>
      </c>
      <c r="B1066" t="s">
        <v>139</v>
      </c>
      <c r="C1066" t="s">
        <v>119</v>
      </c>
      <c r="D1066" t="str">
        <f>CONCATENATE(FinalAllocations[[#This Row],[Program Area]],"; ",FinalAllocations[[#This Row],[Beneficiary]])</f>
        <v>SE: Case Management-SD; Males: Young men &amp; adolescent males</v>
      </c>
    </row>
    <row r="1067" spans="1:4">
      <c r="A1067" t="s">
        <v>195</v>
      </c>
      <c r="B1067" t="s">
        <v>140</v>
      </c>
      <c r="C1067" t="s">
        <v>107</v>
      </c>
      <c r="D1067" t="str">
        <f>CONCATENATE(FinalAllocations[[#This Row],[Program Area]],"; ",FinalAllocations[[#This Row],[Beneficiary]])</f>
        <v>SE: Case Management-SD; Non-Targeted Pop: Adults</v>
      </c>
    </row>
    <row r="1068" spans="1:4">
      <c r="A1068" t="s">
        <v>195</v>
      </c>
      <c r="B1068" t="s">
        <v>141</v>
      </c>
      <c r="C1068" t="s">
        <v>119</v>
      </c>
      <c r="D1068" t="str">
        <f>CONCATENATE(FinalAllocations[[#This Row],[Program Area]],"; ",FinalAllocations[[#This Row],[Beneficiary]])</f>
        <v>SE: Case Management-SD; Non-Targeted Pop: Children</v>
      </c>
    </row>
    <row r="1069" spans="1:4">
      <c r="A1069" t="s">
        <v>195</v>
      </c>
      <c r="B1069" t="s">
        <v>23</v>
      </c>
      <c r="C1069" t="s">
        <v>114</v>
      </c>
      <c r="D1069" t="e">
        <f ca="1">_xlfn.CONCAT(FinalAllocations[[#This Row],[Program Area]],"; ",FinalAllocations[[#This Row],[Beneficiary]])</f>
        <v>#NAME?</v>
      </c>
    </row>
    <row r="1070" spans="1:4">
      <c r="A1070" t="s">
        <v>195</v>
      </c>
      <c r="B1070" t="s">
        <v>142</v>
      </c>
      <c r="C1070" t="s">
        <v>119</v>
      </c>
      <c r="D1070" t="str">
        <f>CONCATENATE(FinalAllocations[[#This Row],[Program Area]],"; ",FinalAllocations[[#This Row],[Beneficiary]])</f>
        <v>SE: Case Management-SD; Non-Targeted Pop: Young people &amp; adolescents</v>
      </c>
    </row>
    <row r="1071" spans="1:4">
      <c r="A1071" t="s">
        <v>195</v>
      </c>
      <c r="B1071" t="s">
        <v>143</v>
      </c>
      <c r="C1071" t="s">
        <v>119</v>
      </c>
      <c r="D1071" t="str">
        <f>CONCATENATE(FinalAllocations[[#This Row],[Program Area]],"; ",FinalAllocations[[#This Row],[Beneficiary]])</f>
        <v>SE: Case Management-SD; OVC: Care givers</v>
      </c>
    </row>
    <row r="1072" spans="1:4">
      <c r="A1072" t="s">
        <v>195</v>
      </c>
      <c r="B1072" t="s">
        <v>144</v>
      </c>
      <c r="C1072" t="s">
        <v>119</v>
      </c>
      <c r="D1072" t="str">
        <f>CONCATENATE(FinalAllocations[[#This Row],[Program Area]],"; ",FinalAllocations[[#This Row],[Beneficiary]])</f>
        <v>SE: Case Management-SD; OVC: Not disaggregated</v>
      </c>
    </row>
    <row r="1073" spans="1:4">
      <c r="A1073" t="s">
        <v>195</v>
      </c>
      <c r="B1073" t="s">
        <v>145</v>
      </c>
      <c r="C1073" t="s">
        <v>119</v>
      </c>
      <c r="D1073" t="str">
        <f>CONCATENATE(FinalAllocations[[#This Row],[Program Area]],"; ",FinalAllocations[[#This Row],[Beneficiary]])</f>
        <v>SE: Case Management-SD; OVC: Orphans &amp; vulnerable children</v>
      </c>
    </row>
    <row r="1074" spans="1:4">
      <c r="A1074" t="s">
        <v>195</v>
      </c>
      <c r="B1074" t="s">
        <v>146</v>
      </c>
      <c r="C1074" t="s">
        <v>118</v>
      </c>
      <c r="D1074" t="str">
        <f>CONCATENATE(FinalAllocations[[#This Row],[Program Area]],"; ",FinalAllocations[[#This Row],[Beneficiary]])</f>
        <v>SE: Case Management-SD; Pregnant &amp; Breastfeeding Women: Not disaggregated</v>
      </c>
    </row>
    <row r="1075" spans="1:4">
      <c r="A1075" t="s">
        <v>195</v>
      </c>
      <c r="B1075" t="s">
        <v>147</v>
      </c>
      <c r="C1075" t="s">
        <v>107</v>
      </c>
      <c r="D1075" t="str">
        <f>CONCATENATE(FinalAllocations[[#This Row],[Program Area]],"; ",FinalAllocations[[#This Row],[Beneficiary]])</f>
        <v>SE: Case Management-SD; Priority Pops: Clients of sex workers</v>
      </c>
    </row>
    <row r="1076" spans="1:4">
      <c r="A1076" t="s">
        <v>195</v>
      </c>
      <c r="B1076" t="s">
        <v>148</v>
      </c>
      <c r="C1076" t="s">
        <v>107</v>
      </c>
      <c r="D1076" t="str">
        <f>CONCATENATE(FinalAllocations[[#This Row],[Program Area]],"; ",FinalAllocations[[#This Row],[Beneficiary]])</f>
        <v>SE: Case Management-SD; Priority Pops: Displaced persons</v>
      </c>
    </row>
    <row r="1077" spans="1:4">
      <c r="A1077" t="s">
        <v>195</v>
      </c>
      <c r="B1077" t="s">
        <v>149</v>
      </c>
      <c r="C1077" t="s">
        <v>107</v>
      </c>
      <c r="D1077" t="str">
        <f>CONCATENATE(FinalAllocations[[#This Row],[Program Area]],"; ",FinalAllocations[[#This Row],[Beneficiary]])</f>
        <v>SE: Case Management-SD; Priority Pops: Military &amp; other uniformed services</v>
      </c>
    </row>
    <row r="1078" spans="1:4">
      <c r="A1078" t="s">
        <v>195</v>
      </c>
      <c r="B1078" t="s">
        <v>150</v>
      </c>
      <c r="C1078" t="s">
        <v>107</v>
      </c>
      <c r="D1078" t="str">
        <f>CONCATENATE(FinalAllocations[[#This Row],[Program Area]],"; ",FinalAllocations[[#This Row],[Beneficiary]])</f>
        <v xml:space="preserve">SE: Case Management-SD; Priority Pops: Mobile Pops </v>
      </c>
    </row>
    <row r="1079" spans="1:4">
      <c r="A1079" t="s">
        <v>195</v>
      </c>
      <c r="B1079" t="s">
        <v>151</v>
      </c>
      <c r="C1079" t="s">
        <v>107</v>
      </c>
      <c r="D1079" t="str">
        <f>CONCATENATE(FinalAllocations[[#This Row],[Program Area]],"; ",FinalAllocations[[#This Row],[Beneficiary]])</f>
        <v>SE: Case Management-SD; Priority Pops: Not disaggregated</v>
      </c>
    </row>
    <row r="1080" spans="1:4">
      <c r="A1080" t="s">
        <v>195</v>
      </c>
      <c r="B1080" t="s">
        <v>152</v>
      </c>
      <c r="C1080" t="s">
        <v>107</v>
      </c>
      <c r="D1080" t="str">
        <f>CONCATENATE(FinalAllocations[[#This Row],[Program Area]],"; ",FinalAllocations[[#This Row],[Beneficiary]])</f>
        <v>SE: Case Management-SD; Priority Pops: People in prisons</v>
      </c>
    </row>
    <row r="1081" spans="1:4">
      <c r="A1081" t="s">
        <v>196</v>
      </c>
      <c r="B1081" t="s">
        <v>126</v>
      </c>
      <c r="C1081" t="s">
        <v>114</v>
      </c>
      <c r="D1081" t="str">
        <f>CONCATENATE(FinalAllocations[[#This Row],[Program Area]],"; ",FinalAllocations[[#This Row],[Beneficiary]])</f>
        <v>SE: Economic strengthening-NSD; Females: Adult women</v>
      </c>
    </row>
    <row r="1082" spans="1:4">
      <c r="A1082" t="s">
        <v>196</v>
      </c>
      <c r="B1082" t="s">
        <v>127</v>
      </c>
      <c r="C1082" t="s">
        <v>119</v>
      </c>
      <c r="D1082" t="str">
        <f>CONCATENATE(FinalAllocations[[#This Row],[Program Area]],"; ",FinalAllocations[[#This Row],[Beneficiary]])</f>
        <v>SE: Economic strengthening-NSD; Females: Girls</v>
      </c>
    </row>
    <row r="1083" spans="1:4">
      <c r="A1083" t="s">
        <v>196</v>
      </c>
      <c r="B1083" t="s">
        <v>128</v>
      </c>
      <c r="C1083" t="s">
        <v>114</v>
      </c>
      <c r="D1083" t="str">
        <f>CONCATENATE(FinalAllocations[[#This Row],[Program Area]],"; ",FinalAllocations[[#This Row],[Beneficiary]])</f>
        <v>SE: Economic strengthening-NSD; Females: Not disaggregated</v>
      </c>
    </row>
    <row r="1084" spans="1:4">
      <c r="A1084" t="s">
        <v>196</v>
      </c>
      <c r="B1084" t="s">
        <v>129</v>
      </c>
      <c r="C1084" t="s">
        <v>119</v>
      </c>
      <c r="D1084" t="str">
        <f>CONCATENATE(FinalAllocations[[#This Row],[Program Area]],"; ",FinalAllocations[[#This Row],[Beneficiary]])</f>
        <v>SE: Economic strengthening-NSD; Females: Young women &amp; adolescent females</v>
      </c>
    </row>
    <row r="1085" spans="1:4">
      <c r="A1085" t="s">
        <v>196</v>
      </c>
      <c r="B1085" t="s">
        <v>130</v>
      </c>
      <c r="C1085" t="s">
        <v>114</v>
      </c>
      <c r="D1085" t="str">
        <f>CONCATENATE(FinalAllocations[[#This Row],[Program Area]],"; ",FinalAllocations[[#This Row],[Beneficiary]])</f>
        <v>SE: Economic strengthening-NSD; Key Pops: Men having sex with men</v>
      </c>
    </row>
    <row r="1086" spans="1:4">
      <c r="A1086" t="s">
        <v>196</v>
      </c>
      <c r="B1086" t="s">
        <v>131</v>
      </c>
      <c r="C1086" t="s">
        <v>114</v>
      </c>
      <c r="D1086" t="str">
        <f>CONCATENATE(FinalAllocations[[#This Row],[Program Area]],"; ",FinalAllocations[[#This Row],[Beneficiary]])</f>
        <v>SE: Economic strengthening-NSD; Key Pops: Not disaggregated</v>
      </c>
    </row>
    <row r="1087" spans="1:4">
      <c r="A1087" t="s">
        <v>196</v>
      </c>
      <c r="B1087" t="s">
        <v>132</v>
      </c>
      <c r="C1087" t="s">
        <v>114</v>
      </c>
      <c r="D1087" t="str">
        <f>CONCATENATE(FinalAllocations[[#This Row],[Program Area]],"; ",FinalAllocations[[#This Row],[Beneficiary]])</f>
        <v>SE: Economic strengthening-NSD; Key Pops: People in prisons</v>
      </c>
    </row>
    <row r="1088" spans="1:4">
      <c r="A1088" t="s">
        <v>196</v>
      </c>
      <c r="B1088" t="s">
        <v>133</v>
      </c>
      <c r="C1088" t="s">
        <v>122</v>
      </c>
      <c r="D1088" t="str">
        <f>CONCATENATE(FinalAllocations[[#This Row],[Program Area]],"; ",FinalAllocations[[#This Row],[Beneficiary]])</f>
        <v>SE: Economic strengthening-NSD; Key Pops: People who inject drugs</v>
      </c>
    </row>
    <row r="1089" spans="1:4">
      <c r="A1089" t="s">
        <v>196</v>
      </c>
      <c r="B1089" t="s">
        <v>134</v>
      </c>
      <c r="C1089" t="s">
        <v>114</v>
      </c>
      <c r="D1089" t="str">
        <f>CONCATENATE(FinalAllocations[[#This Row],[Program Area]],"; ",FinalAllocations[[#This Row],[Beneficiary]])</f>
        <v>SE: Economic strengthening-NSD; Key Pops: Sex workers</v>
      </c>
    </row>
    <row r="1090" spans="1:4">
      <c r="A1090" t="s">
        <v>196</v>
      </c>
      <c r="B1090" t="s">
        <v>135</v>
      </c>
      <c r="C1090" t="s">
        <v>114</v>
      </c>
      <c r="D1090" t="str">
        <f>CONCATENATE(FinalAllocations[[#This Row],[Program Area]],"; ",FinalAllocations[[#This Row],[Beneficiary]])</f>
        <v>SE: Economic strengthening-NSD; Key Pops: Transgender</v>
      </c>
    </row>
    <row r="1091" spans="1:4">
      <c r="A1091" t="s">
        <v>196</v>
      </c>
      <c r="B1091" t="s">
        <v>136</v>
      </c>
      <c r="C1091" t="s">
        <v>114</v>
      </c>
      <c r="D1091" t="str">
        <f>CONCATENATE(FinalAllocations[[#This Row],[Program Area]],"; ",FinalAllocations[[#This Row],[Beneficiary]])</f>
        <v>SE: Economic strengthening-NSD; Males: Adult men</v>
      </c>
    </row>
    <row r="1092" spans="1:4">
      <c r="A1092" t="s">
        <v>196</v>
      </c>
      <c r="B1092" t="s">
        <v>137</v>
      </c>
      <c r="C1092" t="s">
        <v>119</v>
      </c>
      <c r="D1092" t="str">
        <f>CONCATENATE(FinalAllocations[[#This Row],[Program Area]],"; ",FinalAllocations[[#This Row],[Beneficiary]])</f>
        <v>SE: Economic strengthening-NSD; Males: Boys</v>
      </c>
    </row>
    <row r="1093" spans="1:4">
      <c r="A1093" t="s">
        <v>196</v>
      </c>
      <c r="B1093" t="s">
        <v>138</v>
      </c>
      <c r="C1093" t="s">
        <v>114</v>
      </c>
      <c r="D1093" t="str">
        <f>CONCATENATE(FinalAllocations[[#This Row],[Program Area]],"; ",FinalAllocations[[#This Row],[Beneficiary]])</f>
        <v>SE: Economic strengthening-NSD; Males: Not disaggregated</v>
      </c>
    </row>
    <row r="1094" spans="1:4">
      <c r="A1094" t="s">
        <v>196</v>
      </c>
      <c r="B1094" t="s">
        <v>139</v>
      </c>
      <c r="C1094" t="s">
        <v>119</v>
      </c>
      <c r="D1094" t="str">
        <f>CONCATENATE(FinalAllocations[[#This Row],[Program Area]],"; ",FinalAllocations[[#This Row],[Beneficiary]])</f>
        <v>SE: Economic strengthening-NSD; Males: Young men &amp; adolescent males</v>
      </c>
    </row>
    <row r="1095" spans="1:4">
      <c r="A1095" t="s">
        <v>196</v>
      </c>
      <c r="B1095" t="s">
        <v>140</v>
      </c>
      <c r="C1095" t="s">
        <v>114</v>
      </c>
      <c r="D1095" t="str">
        <f>CONCATENATE(FinalAllocations[[#This Row],[Program Area]],"; ",FinalAllocations[[#This Row],[Beneficiary]])</f>
        <v>SE: Economic strengthening-NSD; Non-Targeted Pop: Adults</v>
      </c>
    </row>
    <row r="1096" spans="1:4">
      <c r="A1096" t="s">
        <v>196</v>
      </c>
      <c r="B1096" t="s">
        <v>141</v>
      </c>
      <c r="C1096" t="s">
        <v>119</v>
      </c>
      <c r="D1096" t="str">
        <f>CONCATENATE(FinalAllocations[[#This Row],[Program Area]],"; ",FinalAllocations[[#This Row],[Beneficiary]])</f>
        <v>SE: Economic strengthening-NSD; Non-Targeted Pop: Children</v>
      </c>
    </row>
    <row r="1097" spans="1:4">
      <c r="A1097" t="s">
        <v>196</v>
      </c>
      <c r="B1097" t="s">
        <v>142</v>
      </c>
      <c r="C1097" t="s">
        <v>119</v>
      </c>
      <c r="D1097" t="str">
        <f>CONCATENATE(FinalAllocations[[#This Row],[Program Area]],"; ",FinalAllocations[[#This Row],[Beneficiary]])</f>
        <v>SE: Economic strengthening-NSD; Non-Targeted Pop: Young people &amp; adolescents</v>
      </c>
    </row>
    <row r="1098" spans="1:4">
      <c r="A1098" t="s">
        <v>196</v>
      </c>
      <c r="B1098" t="s">
        <v>143</v>
      </c>
      <c r="C1098" t="s">
        <v>119</v>
      </c>
      <c r="D1098" t="str">
        <f>CONCATENATE(FinalAllocations[[#This Row],[Program Area]],"; ",FinalAllocations[[#This Row],[Beneficiary]])</f>
        <v>SE: Economic strengthening-NSD; OVC: Care givers</v>
      </c>
    </row>
    <row r="1099" spans="1:4">
      <c r="A1099" t="s">
        <v>196</v>
      </c>
      <c r="B1099" t="s">
        <v>144</v>
      </c>
      <c r="C1099" t="s">
        <v>119</v>
      </c>
      <c r="D1099" t="str">
        <f>CONCATENATE(FinalAllocations[[#This Row],[Program Area]],"; ",FinalAllocations[[#This Row],[Beneficiary]])</f>
        <v>SE: Economic strengthening-NSD; OVC: Not disaggregated</v>
      </c>
    </row>
    <row r="1100" spans="1:4">
      <c r="A1100" t="s">
        <v>196</v>
      </c>
      <c r="B1100" t="s">
        <v>145</v>
      </c>
      <c r="C1100" t="s">
        <v>119</v>
      </c>
      <c r="D1100" t="str">
        <f>CONCATENATE(FinalAllocations[[#This Row],[Program Area]],"; ",FinalAllocations[[#This Row],[Beneficiary]])</f>
        <v>SE: Economic strengthening-NSD; OVC: Orphans &amp; vulnerable children</v>
      </c>
    </row>
    <row r="1101" spans="1:4">
      <c r="A1101" t="s">
        <v>196</v>
      </c>
      <c r="B1101" t="s">
        <v>146</v>
      </c>
      <c r="C1101" t="s">
        <v>118</v>
      </c>
      <c r="D1101" t="str">
        <f>CONCATENATE(FinalAllocations[[#This Row],[Program Area]],"; ",FinalAllocations[[#This Row],[Beneficiary]])</f>
        <v>SE: Economic strengthening-NSD; Pregnant &amp; Breastfeeding Women: Not disaggregated</v>
      </c>
    </row>
    <row r="1102" spans="1:4">
      <c r="A1102" t="s">
        <v>196</v>
      </c>
      <c r="B1102" t="s">
        <v>147</v>
      </c>
      <c r="C1102" t="s">
        <v>114</v>
      </c>
      <c r="D1102" t="str">
        <f>CONCATENATE(FinalAllocations[[#This Row],[Program Area]],"; ",FinalAllocations[[#This Row],[Beneficiary]])</f>
        <v>SE: Economic strengthening-NSD; Priority Pops: Clients of sex workers</v>
      </c>
    </row>
    <row r="1103" spans="1:4">
      <c r="A1103" t="s">
        <v>196</v>
      </c>
      <c r="B1103" t="s">
        <v>148</v>
      </c>
      <c r="C1103" t="s">
        <v>114</v>
      </c>
      <c r="D1103" t="str">
        <f>CONCATENATE(FinalAllocations[[#This Row],[Program Area]],"; ",FinalAllocations[[#This Row],[Beneficiary]])</f>
        <v>SE: Economic strengthening-NSD; Priority Pops: Displaced persons</v>
      </c>
    </row>
    <row r="1104" spans="1:4">
      <c r="A1104" t="s">
        <v>196</v>
      </c>
      <c r="B1104" t="s">
        <v>149</v>
      </c>
      <c r="C1104" t="s">
        <v>114</v>
      </c>
      <c r="D1104" t="str">
        <f>CONCATENATE(FinalAllocations[[#This Row],[Program Area]],"; ",FinalAllocations[[#This Row],[Beneficiary]])</f>
        <v>SE: Economic strengthening-NSD; Priority Pops: Military &amp; other uniformed services</v>
      </c>
    </row>
    <row r="1105" spans="1:4">
      <c r="A1105" t="s">
        <v>196</v>
      </c>
      <c r="B1105" t="s">
        <v>150</v>
      </c>
      <c r="C1105" t="s">
        <v>114</v>
      </c>
      <c r="D1105" t="str">
        <f>CONCATENATE(FinalAllocations[[#This Row],[Program Area]],"; ",FinalAllocations[[#This Row],[Beneficiary]])</f>
        <v xml:space="preserve">SE: Economic strengthening-NSD; Priority Pops: Mobile Pops </v>
      </c>
    </row>
    <row r="1106" spans="1:4">
      <c r="A1106" t="s">
        <v>196</v>
      </c>
      <c r="B1106" t="s">
        <v>151</v>
      </c>
      <c r="C1106" t="s">
        <v>114</v>
      </c>
      <c r="D1106" t="str">
        <f>CONCATENATE(FinalAllocations[[#This Row],[Program Area]],"; ",FinalAllocations[[#This Row],[Beneficiary]])</f>
        <v>SE: Economic strengthening-NSD; Priority Pops: Not disaggregated</v>
      </c>
    </row>
    <row r="1107" spans="1:4">
      <c r="A1107" t="s">
        <v>196</v>
      </c>
      <c r="B1107" t="s">
        <v>152</v>
      </c>
      <c r="C1107" t="s">
        <v>114</v>
      </c>
      <c r="D1107" t="str">
        <f>CONCATENATE(FinalAllocations[[#This Row],[Program Area]],"; ",FinalAllocations[[#This Row],[Beneficiary]])</f>
        <v>SE: Economic strengthening-NSD; Priority Pops: People in prisons</v>
      </c>
    </row>
    <row r="1108" spans="1:4">
      <c r="A1108" t="s">
        <v>197</v>
      </c>
      <c r="B1108" t="s">
        <v>126</v>
      </c>
      <c r="C1108" t="s">
        <v>114</v>
      </c>
      <c r="D1108" t="str">
        <f>CONCATENATE(FinalAllocations[[#This Row],[Program Area]],"; ",FinalAllocations[[#This Row],[Beneficiary]])</f>
        <v>SE: Economic strengthening-SD; Females: Adult women</v>
      </c>
    </row>
    <row r="1109" spans="1:4">
      <c r="A1109" t="s">
        <v>197</v>
      </c>
      <c r="B1109" t="s">
        <v>127</v>
      </c>
      <c r="C1109" t="s">
        <v>119</v>
      </c>
      <c r="D1109" t="str">
        <f>CONCATENATE(FinalAllocations[[#This Row],[Program Area]],"; ",FinalAllocations[[#This Row],[Beneficiary]])</f>
        <v>SE: Economic strengthening-SD; Females: Girls</v>
      </c>
    </row>
    <row r="1110" spans="1:4">
      <c r="A1110" t="s">
        <v>197</v>
      </c>
      <c r="B1110" t="s">
        <v>128</v>
      </c>
      <c r="C1110" t="s">
        <v>114</v>
      </c>
      <c r="D1110" t="str">
        <f>CONCATENATE(FinalAllocations[[#This Row],[Program Area]],"; ",FinalAllocations[[#This Row],[Beneficiary]])</f>
        <v>SE: Economic strengthening-SD; Females: Not disaggregated</v>
      </c>
    </row>
    <row r="1111" spans="1:4">
      <c r="A1111" t="s">
        <v>197</v>
      </c>
      <c r="B1111" t="s">
        <v>129</v>
      </c>
      <c r="C1111" t="s">
        <v>119</v>
      </c>
      <c r="D1111" t="str">
        <f>CONCATENATE(FinalAllocations[[#This Row],[Program Area]],"; ",FinalAllocations[[#This Row],[Beneficiary]])</f>
        <v>SE: Economic strengthening-SD; Females: Young women &amp; adolescent females</v>
      </c>
    </row>
    <row r="1112" spans="1:4">
      <c r="A1112" t="s">
        <v>197</v>
      </c>
      <c r="B1112" t="s">
        <v>130</v>
      </c>
      <c r="C1112" t="s">
        <v>114</v>
      </c>
      <c r="D1112" t="str">
        <f>CONCATENATE(FinalAllocations[[#This Row],[Program Area]],"; ",FinalAllocations[[#This Row],[Beneficiary]])</f>
        <v>SE: Economic strengthening-SD; Key Pops: Men having sex with men</v>
      </c>
    </row>
    <row r="1113" spans="1:4">
      <c r="A1113" t="s">
        <v>197</v>
      </c>
      <c r="B1113" t="s">
        <v>131</v>
      </c>
      <c r="C1113" t="s">
        <v>114</v>
      </c>
      <c r="D1113" t="str">
        <f>CONCATENATE(FinalAllocations[[#This Row],[Program Area]],"; ",FinalAllocations[[#This Row],[Beneficiary]])</f>
        <v>SE: Economic strengthening-SD; Key Pops: Not disaggregated</v>
      </c>
    </row>
    <row r="1114" spans="1:4">
      <c r="A1114" t="s">
        <v>197</v>
      </c>
      <c r="B1114" t="s">
        <v>132</v>
      </c>
      <c r="C1114" t="s">
        <v>114</v>
      </c>
      <c r="D1114" t="str">
        <f>CONCATENATE(FinalAllocations[[#This Row],[Program Area]],"; ",FinalAllocations[[#This Row],[Beneficiary]])</f>
        <v>SE: Economic strengthening-SD; Key Pops: People in prisons</v>
      </c>
    </row>
    <row r="1115" spans="1:4">
      <c r="A1115" t="s">
        <v>197</v>
      </c>
      <c r="B1115" t="s">
        <v>133</v>
      </c>
      <c r="C1115" t="s">
        <v>122</v>
      </c>
      <c r="D1115" t="str">
        <f>CONCATENATE(FinalAllocations[[#This Row],[Program Area]],"; ",FinalAllocations[[#This Row],[Beneficiary]])</f>
        <v>SE: Economic strengthening-SD; Key Pops: People who inject drugs</v>
      </c>
    </row>
    <row r="1116" spans="1:4">
      <c r="A1116" t="s">
        <v>197</v>
      </c>
      <c r="B1116" t="s">
        <v>134</v>
      </c>
      <c r="C1116" t="s">
        <v>114</v>
      </c>
      <c r="D1116" t="str">
        <f>CONCATENATE(FinalAllocations[[#This Row],[Program Area]],"; ",FinalAllocations[[#This Row],[Beneficiary]])</f>
        <v>SE: Economic strengthening-SD; Key Pops: Sex workers</v>
      </c>
    </row>
    <row r="1117" spans="1:4">
      <c r="A1117" t="s">
        <v>197</v>
      </c>
      <c r="B1117" t="s">
        <v>135</v>
      </c>
      <c r="C1117" t="s">
        <v>114</v>
      </c>
      <c r="D1117" t="str">
        <f>CONCATENATE(FinalAllocations[[#This Row],[Program Area]],"; ",FinalAllocations[[#This Row],[Beneficiary]])</f>
        <v>SE: Economic strengthening-SD; Key Pops: Transgender</v>
      </c>
    </row>
    <row r="1118" spans="1:4">
      <c r="A1118" t="s">
        <v>197</v>
      </c>
      <c r="B1118" t="s">
        <v>136</v>
      </c>
      <c r="C1118" t="s">
        <v>114</v>
      </c>
      <c r="D1118" t="str">
        <f>CONCATENATE(FinalAllocations[[#This Row],[Program Area]],"; ",FinalAllocations[[#This Row],[Beneficiary]])</f>
        <v>SE: Economic strengthening-SD; Males: Adult men</v>
      </c>
    </row>
    <row r="1119" spans="1:4">
      <c r="A1119" t="s">
        <v>197</v>
      </c>
      <c r="B1119" t="s">
        <v>137</v>
      </c>
      <c r="C1119" t="s">
        <v>119</v>
      </c>
      <c r="D1119" t="str">
        <f>CONCATENATE(FinalAllocations[[#This Row],[Program Area]],"; ",FinalAllocations[[#This Row],[Beneficiary]])</f>
        <v>SE: Economic strengthening-SD; Males: Boys</v>
      </c>
    </row>
    <row r="1120" spans="1:4">
      <c r="A1120" t="s">
        <v>197</v>
      </c>
      <c r="B1120" t="s">
        <v>138</v>
      </c>
      <c r="C1120" t="s">
        <v>114</v>
      </c>
      <c r="D1120" t="str">
        <f>CONCATENATE(FinalAllocations[[#This Row],[Program Area]],"; ",FinalAllocations[[#This Row],[Beneficiary]])</f>
        <v>SE: Economic strengthening-SD; Males: Not disaggregated</v>
      </c>
    </row>
    <row r="1121" spans="1:4">
      <c r="A1121" t="s">
        <v>197</v>
      </c>
      <c r="B1121" t="s">
        <v>139</v>
      </c>
      <c r="C1121" t="s">
        <v>119</v>
      </c>
      <c r="D1121" t="str">
        <f>CONCATENATE(FinalAllocations[[#This Row],[Program Area]],"; ",FinalAllocations[[#This Row],[Beneficiary]])</f>
        <v>SE: Economic strengthening-SD; Males: Young men &amp; adolescent males</v>
      </c>
    </row>
    <row r="1122" spans="1:4">
      <c r="A1122" t="s">
        <v>197</v>
      </c>
      <c r="B1122" t="s">
        <v>140</v>
      </c>
      <c r="C1122" t="s">
        <v>114</v>
      </c>
      <c r="D1122" t="str">
        <f>CONCATENATE(FinalAllocations[[#This Row],[Program Area]],"; ",FinalAllocations[[#This Row],[Beneficiary]])</f>
        <v>SE: Economic strengthening-SD; Non-Targeted Pop: Adults</v>
      </c>
    </row>
    <row r="1123" spans="1:4">
      <c r="A1123" t="s">
        <v>197</v>
      </c>
      <c r="B1123" t="s">
        <v>141</v>
      </c>
      <c r="C1123" t="s">
        <v>119</v>
      </c>
      <c r="D1123" t="str">
        <f>CONCATENATE(FinalAllocations[[#This Row],[Program Area]],"; ",FinalAllocations[[#This Row],[Beneficiary]])</f>
        <v>SE: Economic strengthening-SD; Non-Targeted Pop: Children</v>
      </c>
    </row>
    <row r="1124" spans="1:4">
      <c r="A1124" t="s">
        <v>197</v>
      </c>
      <c r="B1124" t="s">
        <v>23</v>
      </c>
      <c r="C1124" t="s">
        <v>114</v>
      </c>
      <c r="D1124" t="e">
        <f ca="1">_xlfn.CONCAT(FinalAllocations[[#This Row],[Program Area]],"; ",FinalAllocations[[#This Row],[Beneficiary]])</f>
        <v>#NAME?</v>
      </c>
    </row>
    <row r="1125" spans="1:4">
      <c r="A1125" t="s">
        <v>197</v>
      </c>
      <c r="B1125" t="s">
        <v>142</v>
      </c>
      <c r="C1125" t="s">
        <v>119</v>
      </c>
      <c r="D1125" t="str">
        <f>CONCATENATE(FinalAllocations[[#This Row],[Program Area]],"; ",FinalAllocations[[#This Row],[Beneficiary]])</f>
        <v>SE: Economic strengthening-SD; Non-Targeted Pop: Young people &amp; adolescents</v>
      </c>
    </row>
    <row r="1126" spans="1:4">
      <c r="A1126" t="s">
        <v>197</v>
      </c>
      <c r="B1126" t="s">
        <v>143</v>
      </c>
      <c r="C1126" t="s">
        <v>119</v>
      </c>
      <c r="D1126" t="str">
        <f>CONCATENATE(FinalAllocations[[#This Row],[Program Area]],"; ",FinalAllocations[[#This Row],[Beneficiary]])</f>
        <v>SE: Economic strengthening-SD; OVC: Care givers</v>
      </c>
    </row>
    <row r="1127" spans="1:4">
      <c r="A1127" t="s">
        <v>197</v>
      </c>
      <c r="B1127" t="s">
        <v>144</v>
      </c>
      <c r="C1127" t="s">
        <v>119</v>
      </c>
      <c r="D1127" t="str">
        <f>CONCATENATE(FinalAllocations[[#This Row],[Program Area]],"; ",FinalAllocations[[#This Row],[Beneficiary]])</f>
        <v>SE: Economic strengthening-SD; OVC: Not disaggregated</v>
      </c>
    </row>
    <row r="1128" spans="1:4">
      <c r="A1128" t="s">
        <v>197</v>
      </c>
      <c r="B1128" t="s">
        <v>145</v>
      </c>
      <c r="C1128" t="s">
        <v>119</v>
      </c>
      <c r="D1128" t="str">
        <f>CONCATENATE(FinalAllocations[[#This Row],[Program Area]],"; ",FinalAllocations[[#This Row],[Beneficiary]])</f>
        <v>SE: Economic strengthening-SD; OVC: Orphans &amp; vulnerable children</v>
      </c>
    </row>
    <row r="1129" spans="1:4">
      <c r="A1129" t="s">
        <v>197</v>
      </c>
      <c r="B1129" t="s">
        <v>146</v>
      </c>
      <c r="C1129" t="s">
        <v>118</v>
      </c>
      <c r="D1129" t="str">
        <f>CONCATENATE(FinalAllocations[[#This Row],[Program Area]],"; ",FinalAllocations[[#This Row],[Beneficiary]])</f>
        <v>SE: Economic strengthening-SD; Pregnant &amp; Breastfeeding Women: Not disaggregated</v>
      </c>
    </row>
    <row r="1130" spans="1:4">
      <c r="A1130" t="s">
        <v>197</v>
      </c>
      <c r="B1130" t="s">
        <v>147</v>
      </c>
      <c r="C1130" t="s">
        <v>114</v>
      </c>
      <c r="D1130" t="str">
        <f>CONCATENATE(FinalAllocations[[#This Row],[Program Area]],"; ",FinalAllocations[[#This Row],[Beneficiary]])</f>
        <v>SE: Economic strengthening-SD; Priority Pops: Clients of sex workers</v>
      </c>
    </row>
    <row r="1131" spans="1:4">
      <c r="A1131" t="s">
        <v>197</v>
      </c>
      <c r="B1131" t="s">
        <v>148</v>
      </c>
      <c r="C1131" t="s">
        <v>114</v>
      </c>
      <c r="D1131" t="str">
        <f>CONCATENATE(FinalAllocations[[#This Row],[Program Area]],"; ",FinalAllocations[[#This Row],[Beneficiary]])</f>
        <v>SE: Economic strengthening-SD; Priority Pops: Displaced persons</v>
      </c>
    </row>
    <row r="1132" spans="1:4">
      <c r="A1132" t="s">
        <v>197</v>
      </c>
      <c r="B1132" t="s">
        <v>149</v>
      </c>
      <c r="C1132" t="s">
        <v>114</v>
      </c>
      <c r="D1132" t="str">
        <f>CONCATENATE(FinalAllocations[[#This Row],[Program Area]],"; ",FinalAllocations[[#This Row],[Beneficiary]])</f>
        <v>SE: Economic strengthening-SD; Priority Pops: Military &amp; other uniformed services</v>
      </c>
    </row>
    <row r="1133" spans="1:4">
      <c r="A1133" t="s">
        <v>197</v>
      </c>
      <c r="B1133" t="s">
        <v>150</v>
      </c>
      <c r="C1133" t="s">
        <v>114</v>
      </c>
      <c r="D1133" t="str">
        <f>CONCATENATE(FinalAllocations[[#This Row],[Program Area]],"; ",FinalAllocations[[#This Row],[Beneficiary]])</f>
        <v xml:space="preserve">SE: Economic strengthening-SD; Priority Pops: Mobile Pops </v>
      </c>
    </row>
    <row r="1134" spans="1:4">
      <c r="A1134" t="s">
        <v>197</v>
      </c>
      <c r="B1134" t="s">
        <v>151</v>
      </c>
      <c r="C1134" t="s">
        <v>114</v>
      </c>
      <c r="D1134" t="str">
        <f>CONCATENATE(FinalAllocations[[#This Row],[Program Area]],"; ",FinalAllocations[[#This Row],[Beneficiary]])</f>
        <v>SE: Economic strengthening-SD; Priority Pops: Not disaggregated</v>
      </c>
    </row>
    <row r="1135" spans="1:4">
      <c r="A1135" t="s">
        <v>197</v>
      </c>
      <c r="B1135" t="s">
        <v>152</v>
      </c>
      <c r="C1135" t="s">
        <v>114</v>
      </c>
      <c r="D1135" t="str">
        <f>CONCATENATE(FinalAllocations[[#This Row],[Program Area]],"; ",FinalAllocations[[#This Row],[Beneficiary]])</f>
        <v>SE: Economic strengthening-SD; Priority Pops: People in prisons</v>
      </c>
    </row>
    <row r="1136" spans="1:4">
      <c r="A1136" t="s">
        <v>198</v>
      </c>
      <c r="B1136" t="s">
        <v>127</v>
      </c>
      <c r="C1136" t="s">
        <v>119</v>
      </c>
      <c r="D1136" t="str">
        <f>CONCATENATE(FinalAllocations[[#This Row],[Program Area]],"; ",FinalAllocations[[#This Row],[Beneficiary]])</f>
        <v>SE: Education assistance-NSD; Females: Girls</v>
      </c>
    </row>
    <row r="1137" spans="1:4">
      <c r="A1137" t="s">
        <v>198</v>
      </c>
      <c r="B1137" t="s">
        <v>129</v>
      </c>
      <c r="C1137" t="s">
        <v>119</v>
      </c>
      <c r="D1137" t="str">
        <f>CONCATENATE(FinalAllocations[[#This Row],[Program Area]],"; ",FinalAllocations[[#This Row],[Beneficiary]])</f>
        <v>SE: Education assistance-NSD; Females: Young women &amp; adolescent females</v>
      </c>
    </row>
    <row r="1138" spans="1:4">
      <c r="A1138" t="s">
        <v>198</v>
      </c>
      <c r="B1138" t="s">
        <v>132</v>
      </c>
      <c r="C1138" t="s">
        <v>114</v>
      </c>
      <c r="D1138" t="str">
        <f>CONCATENATE(FinalAllocations[[#This Row],[Program Area]],"; ",FinalAllocations[[#This Row],[Beneficiary]])</f>
        <v>SE: Education assistance-NSD; Key Pops: People in prisons</v>
      </c>
    </row>
    <row r="1139" spans="1:4">
      <c r="A1139" t="s">
        <v>198</v>
      </c>
      <c r="B1139" t="s">
        <v>137</v>
      </c>
      <c r="C1139" t="s">
        <v>119</v>
      </c>
      <c r="D1139" t="str">
        <f>CONCATENATE(FinalAllocations[[#This Row],[Program Area]],"; ",FinalAllocations[[#This Row],[Beneficiary]])</f>
        <v>SE: Education assistance-NSD; Males: Boys</v>
      </c>
    </row>
    <row r="1140" spans="1:4">
      <c r="A1140" t="s">
        <v>198</v>
      </c>
      <c r="B1140" t="s">
        <v>139</v>
      </c>
      <c r="C1140" t="s">
        <v>119</v>
      </c>
      <c r="D1140" t="str">
        <f>CONCATENATE(FinalAllocations[[#This Row],[Program Area]],"; ",FinalAllocations[[#This Row],[Beneficiary]])</f>
        <v>SE: Education assistance-NSD; Males: Young men &amp; adolescent males</v>
      </c>
    </row>
    <row r="1141" spans="1:4">
      <c r="A1141" t="s">
        <v>198</v>
      </c>
      <c r="B1141" t="s">
        <v>141</v>
      </c>
      <c r="C1141" t="s">
        <v>119</v>
      </c>
      <c r="D1141" t="str">
        <f>CONCATENATE(FinalAllocations[[#This Row],[Program Area]],"; ",FinalAllocations[[#This Row],[Beneficiary]])</f>
        <v>SE: Education assistance-NSD; Non-Targeted Pop: Children</v>
      </c>
    </row>
    <row r="1142" spans="1:4">
      <c r="A1142" t="s">
        <v>198</v>
      </c>
      <c r="B1142" t="s">
        <v>142</v>
      </c>
      <c r="C1142" t="s">
        <v>119</v>
      </c>
      <c r="D1142" t="str">
        <f>CONCATENATE(FinalAllocations[[#This Row],[Program Area]],"; ",FinalAllocations[[#This Row],[Beneficiary]])</f>
        <v>SE: Education assistance-NSD; Non-Targeted Pop: Young people &amp; adolescents</v>
      </c>
    </row>
    <row r="1143" spans="1:4">
      <c r="A1143" t="s">
        <v>198</v>
      </c>
      <c r="B1143" t="s">
        <v>143</v>
      </c>
      <c r="C1143" t="s">
        <v>119</v>
      </c>
      <c r="D1143" t="str">
        <f>CONCATENATE(FinalAllocations[[#This Row],[Program Area]],"; ",FinalAllocations[[#This Row],[Beneficiary]])</f>
        <v>SE: Education assistance-NSD; OVC: Care givers</v>
      </c>
    </row>
    <row r="1144" spans="1:4">
      <c r="A1144" t="s">
        <v>198</v>
      </c>
      <c r="B1144" t="s">
        <v>144</v>
      </c>
      <c r="C1144" t="s">
        <v>119</v>
      </c>
      <c r="D1144" t="e">
        <f ca="1">_xlfn.CONCAT(FinalAllocations[[#This Row],[Program Area]],"; ",FinalAllocations[[#This Row],[Beneficiary]])</f>
        <v>#NAME?</v>
      </c>
    </row>
    <row r="1145" spans="1:4">
      <c r="A1145" t="s">
        <v>198</v>
      </c>
      <c r="B1145" t="s">
        <v>145</v>
      </c>
      <c r="C1145" t="s">
        <v>119</v>
      </c>
      <c r="D1145" t="str">
        <f>CONCATENATE(FinalAllocations[[#This Row],[Program Area]],"; ",FinalAllocations[[#This Row],[Beneficiary]])</f>
        <v>SE: Education assistance-NSD; OVC: Orphans &amp; vulnerable children</v>
      </c>
    </row>
    <row r="1146" spans="1:4">
      <c r="A1146" t="s">
        <v>198</v>
      </c>
      <c r="B1146" t="s">
        <v>147</v>
      </c>
      <c r="C1146" t="s">
        <v>114</v>
      </c>
      <c r="D1146" t="str">
        <f>CONCATENATE(FinalAllocations[[#This Row],[Program Area]],"; ",FinalAllocations[[#This Row],[Beneficiary]])</f>
        <v>SE: Education assistance-NSD; Priority Pops: Clients of sex workers</v>
      </c>
    </row>
    <row r="1147" spans="1:4">
      <c r="A1147" t="s">
        <v>198</v>
      </c>
      <c r="B1147" t="s">
        <v>148</v>
      </c>
      <c r="C1147" t="s">
        <v>114</v>
      </c>
      <c r="D1147" t="str">
        <f>CONCATENATE(FinalAllocations[[#This Row],[Program Area]],"; ",FinalAllocations[[#This Row],[Beneficiary]])</f>
        <v>SE: Education assistance-NSD; Priority Pops: Displaced persons</v>
      </c>
    </row>
    <row r="1148" spans="1:4">
      <c r="A1148" t="s">
        <v>198</v>
      </c>
      <c r="B1148" t="s">
        <v>149</v>
      </c>
      <c r="C1148" t="s">
        <v>114</v>
      </c>
      <c r="D1148" t="str">
        <f>CONCATENATE(FinalAllocations[[#This Row],[Program Area]],"; ",FinalAllocations[[#This Row],[Beneficiary]])</f>
        <v>SE: Education assistance-NSD; Priority Pops: Military &amp; other uniformed services</v>
      </c>
    </row>
    <row r="1149" spans="1:4">
      <c r="A1149" t="s">
        <v>198</v>
      </c>
      <c r="B1149" t="s">
        <v>150</v>
      </c>
      <c r="C1149" t="s">
        <v>114</v>
      </c>
      <c r="D1149" t="str">
        <f>CONCATENATE(FinalAllocations[[#This Row],[Program Area]],"; ",FinalAllocations[[#This Row],[Beneficiary]])</f>
        <v xml:space="preserve">SE: Education assistance-NSD; Priority Pops: Mobile Pops </v>
      </c>
    </row>
    <row r="1150" spans="1:4">
      <c r="A1150" t="s">
        <v>198</v>
      </c>
      <c r="B1150" t="s">
        <v>152</v>
      </c>
      <c r="C1150" t="s">
        <v>114</v>
      </c>
      <c r="D1150" t="str">
        <f>CONCATENATE(FinalAllocations[[#This Row],[Program Area]],"; ",FinalAllocations[[#This Row],[Beneficiary]])</f>
        <v>SE: Education assistance-NSD; Priority Pops: People in prisons</v>
      </c>
    </row>
    <row r="1151" spans="1:4">
      <c r="A1151" t="s">
        <v>199</v>
      </c>
      <c r="B1151" t="s">
        <v>127</v>
      </c>
      <c r="C1151" t="s">
        <v>119</v>
      </c>
      <c r="D1151" t="str">
        <f>CONCATENATE(FinalAllocations[[#This Row],[Program Area]],"; ",FinalAllocations[[#This Row],[Beneficiary]])</f>
        <v>SE: Education assistance-SD; Females: Girls</v>
      </c>
    </row>
    <row r="1152" spans="1:4">
      <c r="A1152" t="s">
        <v>199</v>
      </c>
      <c r="B1152" t="s">
        <v>128</v>
      </c>
      <c r="C1152" t="s">
        <v>114</v>
      </c>
      <c r="D1152" t="e">
        <f ca="1">_xlfn.CONCAT(FinalAllocations[[#This Row],[Program Area]],"; ",FinalAllocations[[#This Row],[Beneficiary]])</f>
        <v>#NAME?</v>
      </c>
    </row>
    <row r="1153" spans="1:4">
      <c r="A1153" t="s">
        <v>199</v>
      </c>
      <c r="B1153" t="s">
        <v>129</v>
      </c>
      <c r="C1153" t="s">
        <v>119</v>
      </c>
      <c r="D1153" t="str">
        <f>CONCATENATE(FinalAllocations[[#This Row],[Program Area]],"; ",FinalAllocations[[#This Row],[Beneficiary]])</f>
        <v>SE: Education assistance-SD; Females: Young women &amp; adolescent females</v>
      </c>
    </row>
    <row r="1154" spans="1:4">
      <c r="A1154" t="s">
        <v>199</v>
      </c>
      <c r="B1154" t="s">
        <v>132</v>
      </c>
      <c r="C1154" t="s">
        <v>114</v>
      </c>
      <c r="D1154" t="str">
        <f>CONCATENATE(FinalAllocations[[#This Row],[Program Area]],"; ",FinalAllocations[[#This Row],[Beneficiary]])</f>
        <v>SE: Education assistance-SD; Key Pops: People in prisons</v>
      </c>
    </row>
    <row r="1155" spans="1:4">
      <c r="A1155" t="s">
        <v>199</v>
      </c>
      <c r="B1155" t="s">
        <v>137</v>
      </c>
      <c r="C1155" t="s">
        <v>119</v>
      </c>
      <c r="D1155" t="str">
        <f>CONCATENATE(FinalAllocations[[#This Row],[Program Area]],"; ",FinalAllocations[[#This Row],[Beneficiary]])</f>
        <v>SE: Education assistance-SD; Males: Boys</v>
      </c>
    </row>
    <row r="1156" spans="1:4">
      <c r="A1156" t="s">
        <v>199</v>
      </c>
      <c r="B1156" t="s">
        <v>139</v>
      </c>
      <c r="C1156" t="s">
        <v>119</v>
      </c>
      <c r="D1156" t="str">
        <f>CONCATENATE(FinalAllocations[[#This Row],[Program Area]],"; ",FinalAllocations[[#This Row],[Beneficiary]])</f>
        <v>SE: Education assistance-SD; Males: Young men &amp; adolescent males</v>
      </c>
    </row>
    <row r="1157" spans="1:4">
      <c r="A1157" t="s">
        <v>199</v>
      </c>
      <c r="B1157" t="s">
        <v>141</v>
      </c>
      <c r="C1157" t="s">
        <v>119</v>
      </c>
      <c r="D1157" t="str">
        <f>CONCATENATE(FinalAllocations[[#This Row],[Program Area]],"; ",FinalAllocations[[#This Row],[Beneficiary]])</f>
        <v>SE: Education assistance-SD; Non-Targeted Pop: Children</v>
      </c>
    </row>
    <row r="1158" spans="1:4">
      <c r="A1158" t="s">
        <v>199</v>
      </c>
      <c r="B1158" t="s">
        <v>23</v>
      </c>
      <c r="C1158" t="s">
        <v>114</v>
      </c>
      <c r="D1158" t="e">
        <f ca="1">_xlfn.CONCAT(FinalAllocations[[#This Row],[Program Area]],"; ",FinalAllocations[[#This Row],[Beneficiary]])</f>
        <v>#NAME?</v>
      </c>
    </row>
    <row r="1159" spans="1:4">
      <c r="A1159" t="s">
        <v>199</v>
      </c>
      <c r="B1159" t="s">
        <v>142</v>
      </c>
      <c r="C1159" t="s">
        <v>119</v>
      </c>
      <c r="D1159" t="str">
        <f>CONCATENATE(FinalAllocations[[#This Row],[Program Area]],"; ",FinalAllocations[[#This Row],[Beneficiary]])</f>
        <v>SE: Education assistance-SD; Non-Targeted Pop: Young people &amp; adolescents</v>
      </c>
    </row>
    <row r="1160" spans="1:4">
      <c r="A1160" t="s">
        <v>199</v>
      </c>
      <c r="B1160" t="s">
        <v>143</v>
      </c>
      <c r="C1160" t="s">
        <v>119</v>
      </c>
      <c r="D1160" t="str">
        <f>CONCATENATE(FinalAllocations[[#This Row],[Program Area]],"; ",FinalAllocations[[#This Row],[Beneficiary]])</f>
        <v>SE: Education assistance-SD; OVC: Care givers</v>
      </c>
    </row>
    <row r="1161" spans="1:4">
      <c r="A1161" t="s">
        <v>199</v>
      </c>
      <c r="B1161" t="s">
        <v>144</v>
      </c>
      <c r="C1161" t="s">
        <v>119</v>
      </c>
      <c r="D1161" t="str">
        <f>CONCATENATE(FinalAllocations[[#This Row],[Program Area]],"; ",FinalAllocations[[#This Row],[Beneficiary]])</f>
        <v>SE: Education assistance-SD; OVC: Not disaggregated</v>
      </c>
    </row>
    <row r="1162" spans="1:4">
      <c r="A1162" t="s">
        <v>199</v>
      </c>
      <c r="B1162" t="s">
        <v>145</v>
      </c>
      <c r="C1162" t="s">
        <v>119</v>
      </c>
      <c r="D1162" t="str">
        <f>CONCATENATE(FinalAllocations[[#This Row],[Program Area]],"; ",FinalAllocations[[#This Row],[Beneficiary]])</f>
        <v>SE: Education assistance-SD; OVC: Orphans &amp; vulnerable children</v>
      </c>
    </row>
    <row r="1163" spans="1:4">
      <c r="A1163" t="s">
        <v>199</v>
      </c>
      <c r="B1163" t="s">
        <v>148</v>
      </c>
      <c r="C1163" t="s">
        <v>114</v>
      </c>
      <c r="D1163" t="str">
        <f>CONCATENATE(FinalAllocations[[#This Row],[Program Area]],"; ",FinalAllocations[[#This Row],[Beneficiary]])</f>
        <v>SE: Education assistance-SD; Priority Pops: Displaced persons</v>
      </c>
    </row>
    <row r="1164" spans="1:4">
      <c r="A1164" t="s">
        <v>199</v>
      </c>
      <c r="B1164" t="s">
        <v>149</v>
      </c>
      <c r="C1164" t="s">
        <v>114</v>
      </c>
      <c r="D1164" t="str">
        <f>CONCATENATE(FinalAllocations[[#This Row],[Program Area]],"; ",FinalAllocations[[#This Row],[Beneficiary]])</f>
        <v>SE: Education assistance-SD; Priority Pops: Military &amp; other uniformed services</v>
      </c>
    </row>
    <row r="1165" spans="1:4">
      <c r="A1165" t="s">
        <v>199</v>
      </c>
      <c r="B1165" t="s">
        <v>150</v>
      </c>
      <c r="C1165" t="s">
        <v>114</v>
      </c>
      <c r="D1165" t="str">
        <f>CONCATENATE(FinalAllocations[[#This Row],[Program Area]],"; ",FinalAllocations[[#This Row],[Beneficiary]])</f>
        <v xml:space="preserve">SE: Education assistance-SD; Priority Pops: Mobile Pops </v>
      </c>
    </row>
    <row r="1166" spans="1:4">
      <c r="A1166" t="s">
        <v>199</v>
      </c>
      <c r="B1166" t="s">
        <v>151</v>
      </c>
      <c r="C1166" t="s">
        <v>114</v>
      </c>
      <c r="D1166" t="e">
        <f ca="1">_xlfn.CONCAT(FinalAllocations[[#This Row],[Program Area]],"; ",FinalAllocations[[#This Row],[Beneficiary]])</f>
        <v>#NAME?</v>
      </c>
    </row>
    <row r="1167" spans="1:4">
      <c r="A1167" t="s">
        <v>199</v>
      </c>
      <c r="B1167" t="s">
        <v>152</v>
      </c>
      <c r="C1167" t="s">
        <v>114</v>
      </c>
      <c r="D1167" t="str">
        <f>CONCATENATE(FinalAllocations[[#This Row],[Program Area]],"; ",FinalAllocations[[#This Row],[Beneficiary]])</f>
        <v>SE: Education assistance-SD; Priority Pops: People in prisons</v>
      </c>
    </row>
    <row r="1168" spans="1:4">
      <c r="A1168" t="s">
        <v>200</v>
      </c>
      <c r="B1168" t="s">
        <v>126</v>
      </c>
      <c r="C1168" t="s">
        <v>114</v>
      </c>
      <c r="D1168" t="str">
        <f>CONCATENATE(FinalAllocations[[#This Row],[Program Area]],"; ",FinalAllocations[[#This Row],[Beneficiary]])</f>
        <v>SE: Food and nutrition-NSD; Females: Adult women</v>
      </c>
    </row>
    <row r="1169" spans="1:4">
      <c r="A1169" t="s">
        <v>200</v>
      </c>
      <c r="B1169" t="s">
        <v>127</v>
      </c>
      <c r="C1169" t="s">
        <v>119</v>
      </c>
      <c r="D1169" t="str">
        <f>CONCATENATE(FinalAllocations[[#This Row],[Program Area]],"; ",FinalAllocations[[#This Row],[Beneficiary]])</f>
        <v>SE: Food and nutrition-NSD; Females: Girls</v>
      </c>
    </row>
    <row r="1170" spans="1:4">
      <c r="A1170" t="s">
        <v>200</v>
      </c>
      <c r="B1170" t="s">
        <v>128</v>
      </c>
      <c r="C1170" t="s">
        <v>114</v>
      </c>
      <c r="D1170" t="str">
        <f>CONCATENATE(FinalAllocations[[#This Row],[Program Area]],"; ",FinalAllocations[[#This Row],[Beneficiary]])</f>
        <v>SE: Food and nutrition-NSD; Females: Not disaggregated</v>
      </c>
    </row>
    <row r="1171" spans="1:4">
      <c r="A1171" t="s">
        <v>200</v>
      </c>
      <c r="B1171" t="s">
        <v>129</v>
      </c>
      <c r="C1171" t="s">
        <v>114</v>
      </c>
      <c r="D1171" t="str">
        <f>CONCATENATE(FinalAllocations[[#This Row],[Program Area]],"; ",FinalAllocations[[#This Row],[Beneficiary]])</f>
        <v>SE: Food and nutrition-NSD; Females: Young women &amp; adolescent females</v>
      </c>
    </row>
    <row r="1172" spans="1:4">
      <c r="A1172" t="s">
        <v>200</v>
      </c>
      <c r="B1172" t="s">
        <v>130</v>
      </c>
      <c r="C1172" t="s">
        <v>114</v>
      </c>
      <c r="D1172" t="str">
        <f>CONCATENATE(FinalAllocations[[#This Row],[Program Area]],"; ",FinalAllocations[[#This Row],[Beneficiary]])</f>
        <v>SE: Food and nutrition-NSD; Key Pops: Men having sex with men</v>
      </c>
    </row>
    <row r="1173" spans="1:4">
      <c r="A1173" t="s">
        <v>200</v>
      </c>
      <c r="B1173" t="s">
        <v>131</v>
      </c>
      <c r="C1173" t="s">
        <v>114</v>
      </c>
      <c r="D1173" t="str">
        <f>CONCATENATE(FinalAllocations[[#This Row],[Program Area]],"; ",FinalAllocations[[#This Row],[Beneficiary]])</f>
        <v>SE: Food and nutrition-NSD; Key Pops: Not disaggregated</v>
      </c>
    </row>
    <row r="1174" spans="1:4">
      <c r="A1174" t="s">
        <v>200</v>
      </c>
      <c r="B1174" t="s">
        <v>132</v>
      </c>
      <c r="C1174" t="s">
        <v>114</v>
      </c>
      <c r="D1174" t="str">
        <f>CONCATENATE(FinalAllocations[[#This Row],[Program Area]],"; ",FinalAllocations[[#This Row],[Beneficiary]])</f>
        <v>SE: Food and nutrition-NSD; Key Pops: People in prisons</v>
      </c>
    </row>
    <row r="1175" spans="1:4">
      <c r="A1175" t="s">
        <v>200</v>
      </c>
      <c r="B1175" t="s">
        <v>133</v>
      </c>
      <c r="C1175" t="s">
        <v>122</v>
      </c>
      <c r="D1175" t="str">
        <f>CONCATENATE(FinalAllocations[[#This Row],[Program Area]],"; ",FinalAllocations[[#This Row],[Beneficiary]])</f>
        <v>SE: Food and nutrition-NSD; Key Pops: People who inject drugs</v>
      </c>
    </row>
    <row r="1176" spans="1:4">
      <c r="A1176" t="s">
        <v>200</v>
      </c>
      <c r="B1176" t="s">
        <v>134</v>
      </c>
      <c r="C1176" t="s">
        <v>114</v>
      </c>
      <c r="D1176" t="str">
        <f>CONCATENATE(FinalAllocations[[#This Row],[Program Area]],"; ",FinalAllocations[[#This Row],[Beneficiary]])</f>
        <v>SE: Food and nutrition-NSD; Key Pops: Sex workers</v>
      </c>
    </row>
    <row r="1177" spans="1:4">
      <c r="A1177" t="s">
        <v>200</v>
      </c>
      <c r="B1177" t="s">
        <v>135</v>
      </c>
      <c r="C1177" t="s">
        <v>114</v>
      </c>
      <c r="D1177" t="str">
        <f>CONCATENATE(FinalAllocations[[#This Row],[Program Area]],"; ",FinalAllocations[[#This Row],[Beneficiary]])</f>
        <v>SE: Food and nutrition-NSD; Key Pops: Transgender</v>
      </c>
    </row>
    <row r="1178" spans="1:4">
      <c r="A1178" t="s">
        <v>200</v>
      </c>
      <c r="B1178" t="s">
        <v>136</v>
      </c>
      <c r="C1178" t="s">
        <v>114</v>
      </c>
      <c r="D1178" t="str">
        <f>CONCATENATE(FinalAllocations[[#This Row],[Program Area]],"; ",FinalAllocations[[#This Row],[Beneficiary]])</f>
        <v>SE: Food and nutrition-NSD; Males: Adult men</v>
      </c>
    </row>
    <row r="1179" spans="1:4">
      <c r="A1179" t="s">
        <v>200</v>
      </c>
      <c r="B1179" t="s">
        <v>137</v>
      </c>
      <c r="C1179" t="s">
        <v>119</v>
      </c>
      <c r="D1179" t="str">
        <f>CONCATENATE(FinalAllocations[[#This Row],[Program Area]],"; ",FinalAllocations[[#This Row],[Beneficiary]])</f>
        <v>SE: Food and nutrition-NSD; Males: Boys</v>
      </c>
    </row>
    <row r="1180" spans="1:4">
      <c r="A1180" t="s">
        <v>200</v>
      </c>
      <c r="B1180" t="s">
        <v>138</v>
      </c>
      <c r="C1180" t="s">
        <v>114</v>
      </c>
      <c r="D1180" t="str">
        <f>CONCATENATE(FinalAllocations[[#This Row],[Program Area]],"; ",FinalAllocations[[#This Row],[Beneficiary]])</f>
        <v>SE: Food and nutrition-NSD; Males: Not disaggregated</v>
      </c>
    </row>
    <row r="1181" spans="1:4">
      <c r="A1181" t="s">
        <v>200</v>
      </c>
      <c r="B1181" t="s">
        <v>139</v>
      </c>
      <c r="C1181" t="s">
        <v>119</v>
      </c>
      <c r="D1181" t="str">
        <f>CONCATENATE(FinalAllocations[[#This Row],[Program Area]],"; ",FinalAllocations[[#This Row],[Beneficiary]])</f>
        <v>SE: Food and nutrition-NSD; Males: Young men &amp; adolescent males</v>
      </c>
    </row>
    <row r="1182" spans="1:4">
      <c r="A1182" t="s">
        <v>200</v>
      </c>
      <c r="B1182" t="s">
        <v>140</v>
      </c>
      <c r="C1182" t="s">
        <v>114</v>
      </c>
      <c r="D1182" t="str">
        <f>CONCATENATE(FinalAllocations[[#This Row],[Program Area]],"; ",FinalAllocations[[#This Row],[Beneficiary]])</f>
        <v>SE: Food and nutrition-NSD; Non-Targeted Pop: Adults</v>
      </c>
    </row>
    <row r="1183" spans="1:4">
      <c r="A1183" t="s">
        <v>200</v>
      </c>
      <c r="B1183" t="s">
        <v>141</v>
      </c>
      <c r="C1183" t="s">
        <v>119</v>
      </c>
      <c r="D1183" t="str">
        <f>CONCATENATE(FinalAllocations[[#This Row],[Program Area]],"; ",FinalAllocations[[#This Row],[Beneficiary]])</f>
        <v>SE: Food and nutrition-NSD; Non-Targeted Pop: Children</v>
      </c>
    </row>
    <row r="1184" spans="1:4">
      <c r="A1184" t="s">
        <v>200</v>
      </c>
      <c r="B1184" t="s">
        <v>142</v>
      </c>
      <c r="C1184" t="s">
        <v>114</v>
      </c>
      <c r="D1184" t="str">
        <f>CONCATENATE(FinalAllocations[[#This Row],[Program Area]],"; ",FinalAllocations[[#This Row],[Beneficiary]])</f>
        <v>SE: Food and nutrition-NSD; Non-Targeted Pop: Young people &amp; adolescents</v>
      </c>
    </row>
    <row r="1185" spans="1:4">
      <c r="A1185" t="s">
        <v>200</v>
      </c>
      <c r="B1185" t="s">
        <v>143</v>
      </c>
      <c r="C1185" t="s">
        <v>119</v>
      </c>
      <c r="D1185" t="str">
        <f>CONCATENATE(FinalAllocations[[#This Row],[Program Area]],"; ",FinalAllocations[[#This Row],[Beneficiary]])</f>
        <v>SE: Food and nutrition-NSD; OVC: Care givers</v>
      </c>
    </row>
    <row r="1186" spans="1:4">
      <c r="A1186" t="s">
        <v>200</v>
      </c>
      <c r="B1186" t="s">
        <v>144</v>
      </c>
      <c r="C1186" t="s">
        <v>119</v>
      </c>
      <c r="D1186" t="str">
        <f>CONCATENATE(FinalAllocations[[#This Row],[Program Area]],"; ",FinalAllocations[[#This Row],[Beneficiary]])</f>
        <v>SE: Food and nutrition-NSD; OVC: Not disaggregated</v>
      </c>
    </row>
    <row r="1187" spans="1:4">
      <c r="A1187" t="s">
        <v>200</v>
      </c>
      <c r="B1187" t="s">
        <v>145</v>
      </c>
      <c r="C1187" t="s">
        <v>119</v>
      </c>
      <c r="D1187" t="str">
        <f>CONCATENATE(FinalAllocations[[#This Row],[Program Area]],"; ",FinalAllocations[[#This Row],[Beneficiary]])</f>
        <v>SE: Food and nutrition-NSD; OVC: Orphans &amp; vulnerable children</v>
      </c>
    </row>
    <row r="1188" spans="1:4">
      <c r="A1188" t="s">
        <v>200</v>
      </c>
      <c r="B1188" t="s">
        <v>146</v>
      </c>
      <c r="C1188" t="s">
        <v>118</v>
      </c>
      <c r="D1188" t="str">
        <f>CONCATENATE(FinalAllocations[[#This Row],[Program Area]],"; ",FinalAllocations[[#This Row],[Beneficiary]])</f>
        <v>SE: Food and nutrition-NSD; Pregnant &amp; Breastfeeding Women: Not disaggregated</v>
      </c>
    </row>
    <row r="1189" spans="1:4">
      <c r="A1189" t="s">
        <v>200</v>
      </c>
      <c r="B1189" t="s">
        <v>147</v>
      </c>
      <c r="C1189" t="s">
        <v>114</v>
      </c>
      <c r="D1189" t="str">
        <f>CONCATENATE(FinalAllocations[[#This Row],[Program Area]],"; ",FinalAllocations[[#This Row],[Beneficiary]])</f>
        <v>SE: Food and nutrition-NSD; Priority Pops: Clients of sex workers</v>
      </c>
    </row>
    <row r="1190" spans="1:4">
      <c r="A1190" t="s">
        <v>200</v>
      </c>
      <c r="B1190" t="s">
        <v>148</v>
      </c>
      <c r="C1190" t="s">
        <v>114</v>
      </c>
      <c r="D1190" t="str">
        <f>CONCATENATE(FinalAllocations[[#This Row],[Program Area]],"; ",FinalAllocations[[#This Row],[Beneficiary]])</f>
        <v>SE: Food and nutrition-NSD; Priority Pops: Displaced persons</v>
      </c>
    </row>
    <row r="1191" spans="1:4">
      <c r="A1191" t="s">
        <v>200</v>
      </c>
      <c r="B1191" t="s">
        <v>149</v>
      </c>
      <c r="C1191" t="s">
        <v>114</v>
      </c>
      <c r="D1191" t="str">
        <f>CONCATENATE(FinalAllocations[[#This Row],[Program Area]],"; ",FinalAllocations[[#This Row],[Beneficiary]])</f>
        <v>SE: Food and nutrition-NSD; Priority Pops: Military &amp; other uniformed services</v>
      </c>
    </row>
    <row r="1192" spans="1:4">
      <c r="A1192" t="s">
        <v>200</v>
      </c>
      <c r="B1192" t="s">
        <v>150</v>
      </c>
      <c r="C1192" t="s">
        <v>114</v>
      </c>
      <c r="D1192" t="str">
        <f>CONCATENATE(FinalAllocations[[#This Row],[Program Area]],"; ",FinalAllocations[[#This Row],[Beneficiary]])</f>
        <v xml:space="preserve">SE: Food and nutrition-NSD; Priority Pops: Mobile Pops </v>
      </c>
    </row>
    <row r="1193" spans="1:4">
      <c r="A1193" t="s">
        <v>200</v>
      </c>
      <c r="B1193" t="s">
        <v>151</v>
      </c>
      <c r="C1193" t="s">
        <v>114</v>
      </c>
      <c r="D1193" t="str">
        <f>CONCATENATE(FinalAllocations[[#This Row],[Program Area]],"; ",FinalAllocations[[#This Row],[Beneficiary]])</f>
        <v>SE: Food and nutrition-NSD; Priority Pops: Not disaggregated</v>
      </c>
    </row>
    <row r="1194" spans="1:4">
      <c r="A1194" t="s">
        <v>200</v>
      </c>
      <c r="B1194" t="s">
        <v>152</v>
      </c>
      <c r="C1194" t="s">
        <v>114</v>
      </c>
      <c r="D1194" t="str">
        <f>CONCATENATE(FinalAllocations[[#This Row],[Program Area]],"; ",FinalAllocations[[#This Row],[Beneficiary]])</f>
        <v>SE: Food and nutrition-NSD; Priority Pops: People in prisons</v>
      </c>
    </row>
    <row r="1195" spans="1:4">
      <c r="A1195" t="s">
        <v>201</v>
      </c>
      <c r="B1195" t="s">
        <v>126</v>
      </c>
      <c r="C1195" t="s">
        <v>114</v>
      </c>
      <c r="D1195" t="str">
        <f>CONCATENATE(FinalAllocations[[#This Row],[Program Area]],"; ",FinalAllocations[[#This Row],[Beneficiary]])</f>
        <v>SE: Food and nutrition-SD; Females: Adult women</v>
      </c>
    </row>
    <row r="1196" spans="1:4">
      <c r="A1196" t="s">
        <v>201</v>
      </c>
      <c r="B1196" t="s">
        <v>127</v>
      </c>
      <c r="C1196" t="s">
        <v>119</v>
      </c>
      <c r="D1196" t="str">
        <f>CONCATENATE(FinalAllocations[[#This Row],[Program Area]],"; ",FinalAllocations[[#This Row],[Beneficiary]])</f>
        <v>SE: Food and nutrition-SD; Females: Girls</v>
      </c>
    </row>
    <row r="1197" spans="1:4">
      <c r="A1197" t="s">
        <v>201</v>
      </c>
      <c r="B1197" t="s">
        <v>128</v>
      </c>
      <c r="C1197" t="s">
        <v>114</v>
      </c>
      <c r="D1197" t="str">
        <f>CONCATENATE(FinalAllocations[[#This Row],[Program Area]],"; ",FinalAllocations[[#This Row],[Beneficiary]])</f>
        <v>SE: Food and nutrition-SD; Females: Not disaggregated</v>
      </c>
    </row>
    <row r="1198" spans="1:4">
      <c r="A1198" t="s">
        <v>201</v>
      </c>
      <c r="B1198" t="s">
        <v>129</v>
      </c>
      <c r="C1198" t="s">
        <v>119</v>
      </c>
      <c r="D1198" t="str">
        <f>CONCATENATE(FinalAllocations[[#This Row],[Program Area]],"; ",FinalAllocations[[#This Row],[Beneficiary]])</f>
        <v>SE: Food and nutrition-SD; Females: Young women &amp; adolescent females</v>
      </c>
    </row>
    <row r="1199" spans="1:4">
      <c r="A1199" t="s">
        <v>201</v>
      </c>
      <c r="B1199" t="s">
        <v>130</v>
      </c>
      <c r="C1199" t="s">
        <v>114</v>
      </c>
      <c r="D1199" t="str">
        <f>CONCATENATE(FinalAllocations[[#This Row],[Program Area]],"; ",FinalAllocations[[#This Row],[Beneficiary]])</f>
        <v>SE: Food and nutrition-SD; Key Pops: Men having sex with men</v>
      </c>
    </row>
    <row r="1200" spans="1:4">
      <c r="A1200" t="s">
        <v>201</v>
      </c>
      <c r="B1200" t="s">
        <v>131</v>
      </c>
      <c r="C1200" t="s">
        <v>114</v>
      </c>
      <c r="D1200" t="str">
        <f>CONCATENATE(FinalAllocations[[#This Row],[Program Area]],"; ",FinalAllocations[[#This Row],[Beneficiary]])</f>
        <v>SE: Food and nutrition-SD; Key Pops: Not disaggregated</v>
      </c>
    </row>
    <row r="1201" spans="1:4">
      <c r="A1201" t="s">
        <v>201</v>
      </c>
      <c r="B1201" t="s">
        <v>132</v>
      </c>
      <c r="C1201" t="s">
        <v>114</v>
      </c>
      <c r="D1201" t="str">
        <f>CONCATENATE(FinalAllocations[[#This Row],[Program Area]],"; ",FinalAllocations[[#This Row],[Beneficiary]])</f>
        <v>SE: Food and nutrition-SD; Key Pops: People in prisons</v>
      </c>
    </row>
    <row r="1202" spans="1:4">
      <c r="A1202" t="s">
        <v>201</v>
      </c>
      <c r="B1202" t="s">
        <v>133</v>
      </c>
      <c r="C1202" t="s">
        <v>122</v>
      </c>
      <c r="D1202" t="str">
        <f>CONCATENATE(FinalAllocations[[#This Row],[Program Area]],"; ",FinalAllocations[[#This Row],[Beneficiary]])</f>
        <v>SE: Food and nutrition-SD; Key Pops: People who inject drugs</v>
      </c>
    </row>
    <row r="1203" spans="1:4">
      <c r="A1203" t="s">
        <v>201</v>
      </c>
      <c r="B1203" t="s">
        <v>134</v>
      </c>
      <c r="C1203" t="s">
        <v>114</v>
      </c>
      <c r="D1203" t="str">
        <f>CONCATENATE(FinalAllocations[[#This Row],[Program Area]],"; ",FinalAllocations[[#This Row],[Beneficiary]])</f>
        <v>SE: Food and nutrition-SD; Key Pops: Sex workers</v>
      </c>
    </row>
    <row r="1204" spans="1:4">
      <c r="A1204" t="s">
        <v>201</v>
      </c>
      <c r="B1204" t="s">
        <v>135</v>
      </c>
      <c r="C1204" t="s">
        <v>114</v>
      </c>
      <c r="D1204" t="str">
        <f>CONCATENATE(FinalAllocations[[#This Row],[Program Area]],"; ",FinalAllocations[[#This Row],[Beneficiary]])</f>
        <v>SE: Food and nutrition-SD; Key Pops: Transgender</v>
      </c>
    </row>
    <row r="1205" spans="1:4">
      <c r="A1205" t="s">
        <v>201</v>
      </c>
      <c r="B1205" t="s">
        <v>136</v>
      </c>
      <c r="C1205" t="s">
        <v>114</v>
      </c>
      <c r="D1205" t="str">
        <f>CONCATENATE(FinalAllocations[[#This Row],[Program Area]],"; ",FinalAllocations[[#This Row],[Beneficiary]])</f>
        <v>SE: Food and nutrition-SD; Males: Adult men</v>
      </c>
    </row>
    <row r="1206" spans="1:4">
      <c r="A1206" t="s">
        <v>201</v>
      </c>
      <c r="B1206" t="s">
        <v>137</v>
      </c>
      <c r="C1206" t="s">
        <v>119</v>
      </c>
      <c r="D1206" t="str">
        <f>CONCATENATE(FinalAllocations[[#This Row],[Program Area]],"; ",FinalAllocations[[#This Row],[Beneficiary]])</f>
        <v>SE: Food and nutrition-SD; Males: Boys</v>
      </c>
    </row>
    <row r="1207" spans="1:4">
      <c r="A1207" t="s">
        <v>201</v>
      </c>
      <c r="B1207" t="s">
        <v>138</v>
      </c>
      <c r="C1207" t="s">
        <v>114</v>
      </c>
      <c r="D1207" t="str">
        <f>CONCATENATE(FinalAllocations[[#This Row],[Program Area]],"; ",FinalAllocations[[#This Row],[Beneficiary]])</f>
        <v>SE: Food and nutrition-SD; Males: Not disaggregated</v>
      </c>
    </row>
    <row r="1208" spans="1:4">
      <c r="A1208" t="s">
        <v>201</v>
      </c>
      <c r="B1208" t="s">
        <v>139</v>
      </c>
      <c r="C1208" t="s">
        <v>119</v>
      </c>
      <c r="D1208" t="str">
        <f>CONCATENATE(FinalAllocations[[#This Row],[Program Area]],"; ",FinalAllocations[[#This Row],[Beneficiary]])</f>
        <v>SE: Food and nutrition-SD; Males: Young men &amp; adolescent males</v>
      </c>
    </row>
    <row r="1209" spans="1:4">
      <c r="A1209" t="s">
        <v>201</v>
      </c>
      <c r="B1209" t="s">
        <v>140</v>
      </c>
      <c r="C1209" t="s">
        <v>114</v>
      </c>
      <c r="D1209" t="str">
        <f>CONCATENATE(FinalAllocations[[#This Row],[Program Area]],"; ",FinalAllocations[[#This Row],[Beneficiary]])</f>
        <v>SE: Food and nutrition-SD; Non-Targeted Pop: Adults</v>
      </c>
    </row>
    <row r="1210" spans="1:4">
      <c r="A1210" t="s">
        <v>201</v>
      </c>
      <c r="B1210" t="s">
        <v>141</v>
      </c>
      <c r="C1210" t="s">
        <v>119</v>
      </c>
      <c r="D1210" t="str">
        <f>CONCATENATE(FinalAllocations[[#This Row],[Program Area]],"; ",FinalAllocations[[#This Row],[Beneficiary]])</f>
        <v>SE: Food and nutrition-SD; Non-Targeted Pop: Children</v>
      </c>
    </row>
    <row r="1211" spans="1:4">
      <c r="A1211" t="s">
        <v>201</v>
      </c>
      <c r="B1211" t="s">
        <v>142</v>
      </c>
      <c r="C1211" t="s">
        <v>119</v>
      </c>
      <c r="D1211" t="str">
        <f>CONCATENATE(FinalAllocations[[#This Row],[Program Area]],"; ",FinalAllocations[[#This Row],[Beneficiary]])</f>
        <v>SE: Food and nutrition-SD; Non-Targeted Pop: Young people &amp; adolescents</v>
      </c>
    </row>
    <row r="1212" spans="1:4">
      <c r="A1212" t="s">
        <v>201</v>
      </c>
      <c r="B1212" t="s">
        <v>143</v>
      </c>
      <c r="C1212" t="s">
        <v>119</v>
      </c>
      <c r="D1212" t="str">
        <f>CONCATENATE(FinalAllocations[[#This Row],[Program Area]],"; ",FinalAllocations[[#This Row],[Beneficiary]])</f>
        <v>SE: Food and nutrition-SD; OVC: Care givers</v>
      </c>
    </row>
    <row r="1213" spans="1:4">
      <c r="A1213" t="s">
        <v>201</v>
      </c>
      <c r="B1213" t="s">
        <v>144</v>
      </c>
      <c r="C1213" t="s">
        <v>119</v>
      </c>
      <c r="D1213" t="str">
        <f>CONCATENATE(FinalAllocations[[#This Row],[Program Area]],"; ",FinalAllocations[[#This Row],[Beneficiary]])</f>
        <v>SE: Food and nutrition-SD; OVC: Not disaggregated</v>
      </c>
    </row>
    <row r="1214" spans="1:4">
      <c r="A1214" t="s">
        <v>201</v>
      </c>
      <c r="B1214" t="s">
        <v>145</v>
      </c>
      <c r="C1214" t="s">
        <v>119</v>
      </c>
      <c r="D1214" t="str">
        <f>CONCATENATE(FinalAllocations[[#This Row],[Program Area]],"; ",FinalAllocations[[#This Row],[Beneficiary]])</f>
        <v>SE: Food and nutrition-SD; OVC: Orphans &amp; vulnerable children</v>
      </c>
    </row>
    <row r="1215" spans="1:4">
      <c r="A1215" t="s">
        <v>201</v>
      </c>
      <c r="B1215" t="s">
        <v>146</v>
      </c>
      <c r="C1215" t="s">
        <v>118</v>
      </c>
      <c r="D1215" t="str">
        <f>CONCATENATE(FinalAllocations[[#This Row],[Program Area]],"; ",FinalAllocations[[#This Row],[Beneficiary]])</f>
        <v>SE: Food and nutrition-SD; Pregnant &amp; Breastfeeding Women: Not disaggregated</v>
      </c>
    </row>
    <row r="1216" spans="1:4">
      <c r="A1216" t="s">
        <v>201</v>
      </c>
      <c r="B1216" t="s">
        <v>147</v>
      </c>
      <c r="C1216" t="s">
        <v>114</v>
      </c>
      <c r="D1216" t="str">
        <f>CONCATENATE(FinalAllocations[[#This Row],[Program Area]],"; ",FinalAllocations[[#This Row],[Beneficiary]])</f>
        <v>SE: Food and nutrition-SD; Priority Pops: Clients of sex workers</v>
      </c>
    </row>
    <row r="1217" spans="1:4">
      <c r="A1217" t="s">
        <v>201</v>
      </c>
      <c r="B1217" t="s">
        <v>148</v>
      </c>
      <c r="C1217" t="s">
        <v>114</v>
      </c>
      <c r="D1217" t="str">
        <f>CONCATENATE(FinalAllocations[[#This Row],[Program Area]],"; ",FinalAllocations[[#This Row],[Beneficiary]])</f>
        <v>SE: Food and nutrition-SD; Priority Pops: Displaced persons</v>
      </c>
    </row>
    <row r="1218" spans="1:4">
      <c r="A1218" t="s">
        <v>201</v>
      </c>
      <c r="B1218" t="s">
        <v>149</v>
      </c>
      <c r="C1218" t="s">
        <v>114</v>
      </c>
      <c r="D1218" t="str">
        <f>CONCATENATE(FinalAllocations[[#This Row],[Program Area]],"; ",FinalAllocations[[#This Row],[Beneficiary]])</f>
        <v>SE: Food and nutrition-SD; Priority Pops: Military &amp; other uniformed services</v>
      </c>
    </row>
    <row r="1219" spans="1:4">
      <c r="A1219" t="s">
        <v>201</v>
      </c>
      <c r="B1219" t="s">
        <v>150</v>
      </c>
      <c r="C1219" t="s">
        <v>114</v>
      </c>
      <c r="D1219" t="str">
        <f>CONCATENATE(FinalAllocations[[#This Row],[Program Area]],"; ",FinalAllocations[[#This Row],[Beneficiary]])</f>
        <v xml:space="preserve">SE: Food and nutrition-SD; Priority Pops: Mobile Pops </v>
      </c>
    </row>
    <row r="1220" spans="1:4">
      <c r="A1220" t="s">
        <v>201</v>
      </c>
      <c r="B1220" t="s">
        <v>151</v>
      </c>
      <c r="C1220" t="s">
        <v>114</v>
      </c>
      <c r="D1220" t="str">
        <f>CONCATENATE(FinalAllocations[[#This Row],[Program Area]],"; ",FinalAllocations[[#This Row],[Beneficiary]])</f>
        <v>SE: Food and nutrition-SD; Priority Pops: Not disaggregated</v>
      </c>
    </row>
    <row r="1221" spans="1:4">
      <c r="A1221" t="s">
        <v>201</v>
      </c>
      <c r="B1221" t="s">
        <v>152</v>
      </c>
      <c r="C1221" t="s">
        <v>114</v>
      </c>
      <c r="D1221" t="str">
        <f>CONCATENATE(FinalAllocations[[#This Row],[Program Area]],"; ",FinalAllocations[[#This Row],[Beneficiary]])</f>
        <v>SE: Food and nutrition-SD; Priority Pops: People in prisons</v>
      </c>
    </row>
    <row r="1222" spans="1:4">
      <c r="A1222" t="s">
        <v>202</v>
      </c>
      <c r="B1222" t="s">
        <v>126</v>
      </c>
      <c r="C1222" t="s">
        <v>107</v>
      </c>
      <c r="D1222" t="str">
        <f>CONCATENATE(FinalAllocations[[#This Row],[Program Area]],"; ",FinalAllocations[[#This Row],[Beneficiary]])</f>
        <v>SE: Legal, human rights &amp; protection-NSD; Females: Adult women</v>
      </c>
    </row>
    <row r="1223" spans="1:4">
      <c r="A1223" t="s">
        <v>202</v>
      </c>
      <c r="B1223" t="s">
        <v>127</v>
      </c>
      <c r="C1223" t="s">
        <v>119</v>
      </c>
      <c r="D1223" t="str">
        <f>CONCATENATE(FinalAllocations[[#This Row],[Program Area]],"; ",FinalAllocations[[#This Row],[Beneficiary]])</f>
        <v>SE: Legal, human rights &amp; protection-NSD; Females: Girls</v>
      </c>
    </row>
    <row r="1224" spans="1:4">
      <c r="A1224" t="s">
        <v>202</v>
      </c>
      <c r="B1224" t="s">
        <v>128</v>
      </c>
      <c r="C1224" t="s">
        <v>107</v>
      </c>
      <c r="D1224" t="str">
        <f>CONCATENATE(FinalAllocations[[#This Row],[Program Area]],"; ",FinalAllocations[[#This Row],[Beneficiary]])</f>
        <v>SE: Legal, human rights &amp; protection-NSD; Females: Not disaggregated</v>
      </c>
    </row>
    <row r="1225" spans="1:4">
      <c r="A1225" t="s">
        <v>202</v>
      </c>
      <c r="B1225" t="s">
        <v>129</v>
      </c>
      <c r="C1225" t="s">
        <v>119</v>
      </c>
      <c r="D1225" t="str">
        <f>CONCATENATE(FinalAllocations[[#This Row],[Program Area]],"; ",FinalAllocations[[#This Row],[Beneficiary]])</f>
        <v>SE: Legal, human rights &amp; protection-NSD; Females: Young women &amp; adolescent females</v>
      </c>
    </row>
    <row r="1226" spans="1:4">
      <c r="A1226" t="s">
        <v>202</v>
      </c>
      <c r="B1226" t="s">
        <v>130</v>
      </c>
      <c r="C1226" t="s">
        <v>107</v>
      </c>
      <c r="D1226" t="str">
        <f>CONCATENATE(FinalAllocations[[#This Row],[Program Area]],"; ",FinalAllocations[[#This Row],[Beneficiary]])</f>
        <v>SE: Legal, human rights &amp; protection-NSD; Key Pops: Men having sex with men</v>
      </c>
    </row>
    <row r="1227" spans="1:4">
      <c r="A1227" t="s">
        <v>202</v>
      </c>
      <c r="B1227" t="s">
        <v>131</v>
      </c>
      <c r="C1227" t="s">
        <v>107</v>
      </c>
      <c r="D1227" t="str">
        <f>CONCATENATE(FinalAllocations[[#This Row],[Program Area]],"; ",FinalAllocations[[#This Row],[Beneficiary]])</f>
        <v>SE: Legal, human rights &amp; protection-NSD; Key Pops: Not disaggregated</v>
      </c>
    </row>
    <row r="1228" spans="1:4">
      <c r="A1228" t="s">
        <v>202</v>
      </c>
      <c r="B1228" t="s">
        <v>132</v>
      </c>
      <c r="C1228" t="s">
        <v>107</v>
      </c>
      <c r="D1228" t="str">
        <f>CONCATENATE(FinalAllocations[[#This Row],[Program Area]],"; ",FinalAllocations[[#This Row],[Beneficiary]])</f>
        <v>SE: Legal, human rights &amp; protection-NSD; Key Pops: People in prisons</v>
      </c>
    </row>
    <row r="1229" spans="1:4">
      <c r="A1229" t="s">
        <v>202</v>
      </c>
      <c r="B1229" t="s">
        <v>133</v>
      </c>
      <c r="C1229" t="s">
        <v>122</v>
      </c>
      <c r="D1229" t="str">
        <f>CONCATENATE(FinalAllocations[[#This Row],[Program Area]],"; ",FinalAllocations[[#This Row],[Beneficiary]])</f>
        <v>SE: Legal, human rights &amp; protection-NSD; Key Pops: People who inject drugs</v>
      </c>
    </row>
    <row r="1230" spans="1:4">
      <c r="A1230" t="s">
        <v>202</v>
      </c>
      <c r="B1230" t="s">
        <v>134</v>
      </c>
      <c r="C1230" t="s">
        <v>114</v>
      </c>
      <c r="D1230" t="str">
        <f>CONCATENATE(FinalAllocations[[#This Row],[Program Area]],"; ",FinalAllocations[[#This Row],[Beneficiary]])</f>
        <v>SE: Legal, human rights &amp; protection-NSD; Key Pops: Sex workers</v>
      </c>
    </row>
    <row r="1231" spans="1:4">
      <c r="A1231" t="s">
        <v>202</v>
      </c>
      <c r="B1231" t="s">
        <v>135</v>
      </c>
      <c r="C1231" t="s">
        <v>107</v>
      </c>
      <c r="D1231" t="str">
        <f>CONCATENATE(FinalAllocations[[#This Row],[Program Area]],"; ",FinalAllocations[[#This Row],[Beneficiary]])</f>
        <v>SE: Legal, human rights &amp; protection-NSD; Key Pops: Transgender</v>
      </c>
    </row>
    <row r="1232" spans="1:4">
      <c r="A1232" t="s">
        <v>202</v>
      </c>
      <c r="B1232" t="s">
        <v>136</v>
      </c>
      <c r="C1232" t="s">
        <v>107</v>
      </c>
      <c r="D1232" t="str">
        <f>CONCATENATE(FinalAllocations[[#This Row],[Program Area]],"; ",FinalAllocations[[#This Row],[Beneficiary]])</f>
        <v>SE: Legal, human rights &amp; protection-NSD; Males: Adult men</v>
      </c>
    </row>
    <row r="1233" spans="1:4">
      <c r="A1233" t="s">
        <v>202</v>
      </c>
      <c r="B1233" t="s">
        <v>137</v>
      </c>
      <c r="C1233" t="s">
        <v>119</v>
      </c>
      <c r="D1233" t="str">
        <f>CONCATENATE(FinalAllocations[[#This Row],[Program Area]],"; ",FinalAllocations[[#This Row],[Beneficiary]])</f>
        <v>SE: Legal, human rights &amp; protection-NSD; Males: Boys</v>
      </c>
    </row>
    <row r="1234" spans="1:4">
      <c r="A1234" t="s">
        <v>202</v>
      </c>
      <c r="B1234" t="s">
        <v>138</v>
      </c>
      <c r="C1234" t="s">
        <v>107</v>
      </c>
      <c r="D1234" t="str">
        <f>CONCATENATE(FinalAllocations[[#This Row],[Program Area]],"; ",FinalAllocations[[#This Row],[Beneficiary]])</f>
        <v>SE: Legal, human rights &amp; protection-NSD; Males: Not disaggregated</v>
      </c>
    </row>
    <row r="1235" spans="1:4">
      <c r="A1235" t="s">
        <v>202</v>
      </c>
      <c r="B1235" t="s">
        <v>139</v>
      </c>
      <c r="C1235" t="s">
        <v>119</v>
      </c>
      <c r="D1235" t="str">
        <f>CONCATENATE(FinalAllocations[[#This Row],[Program Area]],"; ",FinalAllocations[[#This Row],[Beneficiary]])</f>
        <v>SE: Legal, human rights &amp; protection-NSD; Males: Young men &amp; adolescent males</v>
      </c>
    </row>
    <row r="1236" spans="1:4">
      <c r="A1236" t="s">
        <v>202</v>
      </c>
      <c r="B1236" t="s">
        <v>140</v>
      </c>
      <c r="C1236" t="s">
        <v>107</v>
      </c>
      <c r="D1236" t="str">
        <f>CONCATENATE(FinalAllocations[[#This Row],[Program Area]],"; ",FinalAllocations[[#This Row],[Beneficiary]])</f>
        <v>SE: Legal, human rights &amp; protection-NSD; Non-Targeted Pop: Adults</v>
      </c>
    </row>
    <row r="1237" spans="1:4">
      <c r="A1237" t="s">
        <v>202</v>
      </c>
      <c r="B1237" t="s">
        <v>141</v>
      </c>
      <c r="C1237" t="s">
        <v>119</v>
      </c>
      <c r="D1237" t="str">
        <f>CONCATENATE(FinalAllocations[[#This Row],[Program Area]],"; ",FinalAllocations[[#This Row],[Beneficiary]])</f>
        <v>SE: Legal, human rights &amp; protection-NSD; Non-Targeted Pop: Children</v>
      </c>
    </row>
    <row r="1238" spans="1:4">
      <c r="A1238" t="s">
        <v>202</v>
      </c>
      <c r="B1238" t="s">
        <v>23</v>
      </c>
      <c r="C1238" t="s">
        <v>107</v>
      </c>
      <c r="D1238" t="e">
        <f ca="1">_xlfn.CONCAT(FinalAllocations[[#This Row],[Program Area]],"; ",FinalAllocations[[#This Row],[Beneficiary]])</f>
        <v>#NAME?</v>
      </c>
    </row>
    <row r="1239" spans="1:4">
      <c r="A1239" t="s">
        <v>202</v>
      </c>
      <c r="B1239" t="s">
        <v>142</v>
      </c>
      <c r="C1239" t="s">
        <v>119</v>
      </c>
      <c r="D1239" t="str">
        <f>CONCATENATE(FinalAllocations[[#This Row],[Program Area]],"; ",FinalAllocations[[#This Row],[Beneficiary]])</f>
        <v>SE: Legal, human rights &amp; protection-NSD; Non-Targeted Pop: Young people &amp; adolescents</v>
      </c>
    </row>
    <row r="1240" spans="1:4">
      <c r="A1240" t="s">
        <v>202</v>
      </c>
      <c r="B1240" t="s">
        <v>143</v>
      </c>
      <c r="C1240" t="s">
        <v>119</v>
      </c>
      <c r="D1240" t="str">
        <f>CONCATENATE(FinalAllocations[[#This Row],[Program Area]],"; ",FinalAllocations[[#This Row],[Beneficiary]])</f>
        <v>SE: Legal, human rights &amp; protection-NSD; OVC: Care givers</v>
      </c>
    </row>
    <row r="1241" spans="1:4">
      <c r="A1241" t="s">
        <v>202</v>
      </c>
      <c r="B1241" t="s">
        <v>144</v>
      </c>
      <c r="C1241" t="s">
        <v>119</v>
      </c>
      <c r="D1241" t="str">
        <f>CONCATENATE(FinalAllocations[[#This Row],[Program Area]],"; ",FinalAllocations[[#This Row],[Beneficiary]])</f>
        <v>SE: Legal, human rights &amp; protection-NSD; OVC: Not disaggregated</v>
      </c>
    </row>
    <row r="1242" spans="1:4">
      <c r="A1242" t="s">
        <v>202</v>
      </c>
      <c r="B1242" t="s">
        <v>145</v>
      </c>
      <c r="C1242" t="s">
        <v>119</v>
      </c>
      <c r="D1242" t="str">
        <f>CONCATENATE(FinalAllocations[[#This Row],[Program Area]],"; ",FinalAllocations[[#This Row],[Beneficiary]])</f>
        <v>SE: Legal, human rights &amp; protection-NSD; OVC: Orphans &amp; vulnerable children</v>
      </c>
    </row>
    <row r="1243" spans="1:4">
      <c r="A1243" t="s">
        <v>202</v>
      </c>
      <c r="B1243" t="s">
        <v>146</v>
      </c>
      <c r="C1243" t="s">
        <v>118</v>
      </c>
      <c r="D1243" t="str">
        <f>CONCATENATE(FinalAllocations[[#This Row],[Program Area]],"; ",FinalAllocations[[#This Row],[Beneficiary]])</f>
        <v>SE: Legal, human rights &amp; protection-NSD; Pregnant &amp; Breastfeeding Women: Not disaggregated</v>
      </c>
    </row>
    <row r="1244" spans="1:4">
      <c r="A1244" t="s">
        <v>202</v>
      </c>
      <c r="B1244" t="s">
        <v>147</v>
      </c>
      <c r="C1244" t="s">
        <v>107</v>
      </c>
      <c r="D1244" t="str">
        <f>CONCATENATE(FinalAllocations[[#This Row],[Program Area]],"; ",FinalAllocations[[#This Row],[Beneficiary]])</f>
        <v>SE: Legal, human rights &amp; protection-NSD; Priority Pops: Clients of sex workers</v>
      </c>
    </row>
    <row r="1245" spans="1:4">
      <c r="A1245" t="s">
        <v>202</v>
      </c>
      <c r="B1245" t="s">
        <v>148</v>
      </c>
      <c r="C1245" t="s">
        <v>107</v>
      </c>
      <c r="D1245" t="str">
        <f>CONCATENATE(FinalAllocations[[#This Row],[Program Area]],"; ",FinalAllocations[[#This Row],[Beneficiary]])</f>
        <v>SE: Legal, human rights &amp; protection-NSD; Priority Pops: Displaced persons</v>
      </c>
    </row>
    <row r="1246" spans="1:4">
      <c r="A1246" t="s">
        <v>202</v>
      </c>
      <c r="B1246" t="s">
        <v>149</v>
      </c>
      <c r="C1246" t="s">
        <v>107</v>
      </c>
      <c r="D1246" t="str">
        <f>CONCATENATE(FinalAllocations[[#This Row],[Program Area]],"; ",FinalAllocations[[#This Row],[Beneficiary]])</f>
        <v>SE: Legal, human rights &amp; protection-NSD; Priority Pops: Military &amp; other uniformed services</v>
      </c>
    </row>
    <row r="1247" spans="1:4">
      <c r="A1247" t="s">
        <v>202</v>
      </c>
      <c r="B1247" t="s">
        <v>150</v>
      </c>
      <c r="C1247" t="s">
        <v>107</v>
      </c>
      <c r="D1247" t="str">
        <f>CONCATENATE(FinalAllocations[[#This Row],[Program Area]],"; ",FinalAllocations[[#This Row],[Beneficiary]])</f>
        <v xml:space="preserve">SE: Legal, human rights &amp; protection-NSD; Priority Pops: Mobile Pops </v>
      </c>
    </row>
    <row r="1248" spans="1:4">
      <c r="A1248" t="s">
        <v>202</v>
      </c>
      <c r="B1248" t="s">
        <v>151</v>
      </c>
      <c r="C1248" t="s">
        <v>107</v>
      </c>
      <c r="D1248" t="str">
        <f>CONCATENATE(FinalAllocations[[#This Row],[Program Area]],"; ",FinalAllocations[[#This Row],[Beneficiary]])</f>
        <v>SE: Legal, human rights &amp; protection-NSD; Priority Pops: Not disaggregated</v>
      </c>
    </row>
    <row r="1249" spans="1:4">
      <c r="A1249" t="s">
        <v>202</v>
      </c>
      <c r="B1249" t="s">
        <v>152</v>
      </c>
      <c r="C1249" t="s">
        <v>107</v>
      </c>
      <c r="D1249" t="str">
        <f>CONCATENATE(FinalAllocations[[#This Row],[Program Area]],"; ",FinalAllocations[[#This Row],[Beneficiary]])</f>
        <v>SE: Legal, human rights &amp; protection-NSD; Priority Pops: People in prisons</v>
      </c>
    </row>
    <row r="1250" spans="1:4">
      <c r="A1250" t="s">
        <v>203</v>
      </c>
      <c r="B1250" t="s">
        <v>126</v>
      </c>
      <c r="C1250" t="s">
        <v>107</v>
      </c>
      <c r="D1250" t="str">
        <f>CONCATENATE(FinalAllocations[[#This Row],[Program Area]],"; ",FinalAllocations[[#This Row],[Beneficiary]])</f>
        <v>SE: Legal, human rights &amp; protection-SD; Females: Adult women</v>
      </c>
    </row>
    <row r="1251" spans="1:4">
      <c r="A1251" t="s">
        <v>203</v>
      </c>
      <c r="B1251" t="s">
        <v>127</v>
      </c>
      <c r="C1251" t="s">
        <v>119</v>
      </c>
      <c r="D1251" t="str">
        <f>CONCATENATE(FinalAllocations[[#This Row],[Program Area]],"; ",FinalAllocations[[#This Row],[Beneficiary]])</f>
        <v>SE: Legal, human rights &amp; protection-SD; Females: Girls</v>
      </c>
    </row>
    <row r="1252" spans="1:4">
      <c r="A1252" t="s">
        <v>203</v>
      </c>
      <c r="B1252" t="s">
        <v>128</v>
      </c>
      <c r="C1252" t="s">
        <v>107</v>
      </c>
      <c r="D1252" t="str">
        <f>CONCATENATE(FinalAllocations[[#This Row],[Program Area]],"; ",FinalAllocations[[#This Row],[Beneficiary]])</f>
        <v>SE: Legal, human rights &amp; protection-SD; Females: Not disaggregated</v>
      </c>
    </row>
    <row r="1253" spans="1:4">
      <c r="A1253" t="s">
        <v>203</v>
      </c>
      <c r="B1253" t="s">
        <v>129</v>
      </c>
      <c r="C1253" t="s">
        <v>119</v>
      </c>
      <c r="D1253" t="str">
        <f>CONCATENATE(FinalAllocations[[#This Row],[Program Area]],"; ",FinalAllocations[[#This Row],[Beneficiary]])</f>
        <v>SE: Legal, human rights &amp; protection-SD; Females: Young women &amp; adolescent females</v>
      </c>
    </row>
    <row r="1254" spans="1:4">
      <c r="A1254" t="s">
        <v>203</v>
      </c>
      <c r="B1254" t="s">
        <v>130</v>
      </c>
      <c r="C1254" t="s">
        <v>107</v>
      </c>
      <c r="D1254" t="str">
        <f>CONCATENATE(FinalAllocations[[#This Row],[Program Area]],"; ",FinalAllocations[[#This Row],[Beneficiary]])</f>
        <v>SE: Legal, human rights &amp; protection-SD; Key Pops: Men having sex with men</v>
      </c>
    </row>
    <row r="1255" spans="1:4">
      <c r="A1255" t="s">
        <v>203</v>
      </c>
      <c r="B1255" t="s">
        <v>131</v>
      </c>
      <c r="C1255" t="s">
        <v>107</v>
      </c>
      <c r="D1255" t="str">
        <f>CONCATENATE(FinalAllocations[[#This Row],[Program Area]],"; ",FinalAllocations[[#This Row],[Beneficiary]])</f>
        <v>SE: Legal, human rights &amp; protection-SD; Key Pops: Not disaggregated</v>
      </c>
    </row>
    <row r="1256" spans="1:4">
      <c r="A1256" t="s">
        <v>203</v>
      </c>
      <c r="B1256" t="s">
        <v>132</v>
      </c>
      <c r="C1256" t="s">
        <v>107</v>
      </c>
      <c r="D1256" t="str">
        <f>CONCATENATE(FinalAllocations[[#This Row],[Program Area]],"; ",FinalAllocations[[#This Row],[Beneficiary]])</f>
        <v>SE: Legal, human rights &amp; protection-SD; Key Pops: People in prisons</v>
      </c>
    </row>
    <row r="1257" spans="1:4">
      <c r="A1257" t="s">
        <v>203</v>
      </c>
      <c r="B1257" t="s">
        <v>133</v>
      </c>
      <c r="C1257" t="s">
        <v>122</v>
      </c>
      <c r="D1257" t="str">
        <f>CONCATENATE(FinalAllocations[[#This Row],[Program Area]],"; ",FinalAllocations[[#This Row],[Beneficiary]])</f>
        <v>SE: Legal, human rights &amp; protection-SD; Key Pops: People who inject drugs</v>
      </c>
    </row>
    <row r="1258" spans="1:4">
      <c r="A1258" t="s">
        <v>203</v>
      </c>
      <c r="B1258" t="s">
        <v>134</v>
      </c>
      <c r="C1258" t="s">
        <v>114</v>
      </c>
      <c r="D1258" t="str">
        <f>CONCATENATE(FinalAllocations[[#This Row],[Program Area]],"; ",FinalAllocations[[#This Row],[Beneficiary]])</f>
        <v>SE: Legal, human rights &amp; protection-SD; Key Pops: Sex workers</v>
      </c>
    </row>
    <row r="1259" spans="1:4">
      <c r="A1259" t="s">
        <v>203</v>
      </c>
      <c r="B1259" t="s">
        <v>135</v>
      </c>
      <c r="C1259" t="s">
        <v>107</v>
      </c>
      <c r="D1259" t="str">
        <f>CONCATENATE(FinalAllocations[[#This Row],[Program Area]],"; ",FinalAllocations[[#This Row],[Beneficiary]])</f>
        <v>SE: Legal, human rights &amp; protection-SD; Key Pops: Transgender</v>
      </c>
    </row>
    <row r="1260" spans="1:4">
      <c r="A1260" t="s">
        <v>203</v>
      </c>
      <c r="B1260" t="s">
        <v>136</v>
      </c>
      <c r="C1260" t="s">
        <v>107</v>
      </c>
      <c r="D1260" t="str">
        <f>CONCATENATE(FinalAllocations[[#This Row],[Program Area]],"; ",FinalAllocations[[#This Row],[Beneficiary]])</f>
        <v>SE: Legal, human rights &amp; protection-SD; Males: Adult men</v>
      </c>
    </row>
    <row r="1261" spans="1:4">
      <c r="A1261" t="s">
        <v>203</v>
      </c>
      <c r="B1261" t="s">
        <v>137</v>
      </c>
      <c r="C1261" t="s">
        <v>119</v>
      </c>
      <c r="D1261" t="str">
        <f>CONCATENATE(FinalAllocations[[#This Row],[Program Area]],"; ",FinalAllocations[[#This Row],[Beneficiary]])</f>
        <v>SE: Legal, human rights &amp; protection-SD; Males: Boys</v>
      </c>
    </row>
    <row r="1262" spans="1:4">
      <c r="A1262" t="s">
        <v>203</v>
      </c>
      <c r="B1262" t="s">
        <v>138</v>
      </c>
      <c r="C1262" t="s">
        <v>107</v>
      </c>
      <c r="D1262" t="str">
        <f>CONCATENATE(FinalAllocations[[#This Row],[Program Area]],"; ",FinalAllocations[[#This Row],[Beneficiary]])</f>
        <v>SE: Legal, human rights &amp; protection-SD; Males: Not disaggregated</v>
      </c>
    </row>
    <row r="1263" spans="1:4">
      <c r="A1263" t="s">
        <v>203</v>
      </c>
      <c r="B1263" t="s">
        <v>139</v>
      </c>
      <c r="C1263" t="s">
        <v>119</v>
      </c>
      <c r="D1263" t="str">
        <f>CONCATENATE(FinalAllocations[[#This Row],[Program Area]],"; ",FinalAllocations[[#This Row],[Beneficiary]])</f>
        <v>SE: Legal, human rights &amp; protection-SD; Males: Young men &amp; adolescent males</v>
      </c>
    </row>
    <row r="1264" spans="1:4">
      <c r="A1264" t="s">
        <v>203</v>
      </c>
      <c r="B1264" t="s">
        <v>140</v>
      </c>
      <c r="C1264" t="s">
        <v>107</v>
      </c>
      <c r="D1264" t="str">
        <f>CONCATENATE(FinalAllocations[[#This Row],[Program Area]],"; ",FinalAllocations[[#This Row],[Beneficiary]])</f>
        <v>SE: Legal, human rights &amp; protection-SD; Non-Targeted Pop: Adults</v>
      </c>
    </row>
    <row r="1265" spans="1:4">
      <c r="A1265" t="s">
        <v>203</v>
      </c>
      <c r="B1265" t="s">
        <v>141</v>
      </c>
      <c r="C1265" t="s">
        <v>119</v>
      </c>
      <c r="D1265" t="str">
        <f>CONCATENATE(FinalAllocations[[#This Row],[Program Area]],"; ",FinalAllocations[[#This Row],[Beneficiary]])</f>
        <v>SE: Legal, human rights &amp; protection-SD; Non-Targeted Pop: Children</v>
      </c>
    </row>
    <row r="1266" spans="1:4">
      <c r="A1266" t="s">
        <v>203</v>
      </c>
      <c r="B1266" t="s">
        <v>23</v>
      </c>
      <c r="C1266" t="s">
        <v>107</v>
      </c>
      <c r="D1266" t="e">
        <f ca="1">_xlfn.CONCAT(FinalAllocations[[#This Row],[Program Area]],"; ",FinalAllocations[[#This Row],[Beneficiary]])</f>
        <v>#NAME?</v>
      </c>
    </row>
    <row r="1267" spans="1:4">
      <c r="A1267" t="s">
        <v>203</v>
      </c>
      <c r="B1267" t="s">
        <v>142</v>
      </c>
      <c r="C1267" t="s">
        <v>119</v>
      </c>
      <c r="D1267" t="str">
        <f>CONCATENATE(FinalAllocations[[#This Row],[Program Area]],"; ",FinalAllocations[[#This Row],[Beneficiary]])</f>
        <v>SE: Legal, human rights &amp; protection-SD; Non-Targeted Pop: Young people &amp; adolescents</v>
      </c>
    </row>
    <row r="1268" spans="1:4">
      <c r="A1268" t="s">
        <v>203</v>
      </c>
      <c r="B1268" t="s">
        <v>143</v>
      </c>
      <c r="C1268" t="s">
        <v>119</v>
      </c>
      <c r="D1268" t="str">
        <f>CONCATENATE(FinalAllocations[[#This Row],[Program Area]],"; ",FinalAllocations[[#This Row],[Beneficiary]])</f>
        <v>SE: Legal, human rights &amp; protection-SD; OVC: Care givers</v>
      </c>
    </row>
    <row r="1269" spans="1:4">
      <c r="A1269" t="s">
        <v>203</v>
      </c>
      <c r="B1269" t="s">
        <v>144</v>
      </c>
      <c r="C1269" t="s">
        <v>119</v>
      </c>
      <c r="D1269" t="str">
        <f>CONCATENATE(FinalAllocations[[#This Row],[Program Area]],"; ",FinalAllocations[[#This Row],[Beneficiary]])</f>
        <v>SE: Legal, human rights &amp; protection-SD; OVC: Not disaggregated</v>
      </c>
    </row>
    <row r="1270" spans="1:4">
      <c r="A1270" t="s">
        <v>203</v>
      </c>
      <c r="B1270" t="s">
        <v>145</v>
      </c>
      <c r="C1270" t="s">
        <v>119</v>
      </c>
      <c r="D1270" t="str">
        <f>CONCATENATE(FinalAllocations[[#This Row],[Program Area]],"; ",FinalAllocations[[#This Row],[Beneficiary]])</f>
        <v>SE: Legal, human rights &amp; protection-SD; OVC: Orphans &amp; vulnerable children</v>
      </c>
    </row>
    <row r="1271" spans="1:4">
      <c r="A1271" t="s">
        <v>203</v>
      </c>
      <c r="B1271" t="s">
        <v>146</v>
      </c>
      <c r="C1271" t="s">
        <v>118</v>
      </c>
      <c r="D1271" t="str">
        <f>CONCATENATE(FinalAllocations[[#This Row],[Program Area]],"; ",FinalAllocations[[#This Row],[Beneficiary]])</f>
        <v>SE: Legal, human rights &amp; protection-SD; Pregnant &amp; Breastfeeding Women: Not disaggregated</v>
      </c>
    </row>
    <row r="1272" spans="1:4">
      <c r="A1272" t="s">
        <v>203</v>
      </c>
      <c r="B1272" t="s">
        <v>147</v>
      </c>
      <c r="C1272" t="s">
        <v>107</v>
      </c>
      <c r="D1272" t="str">
        <f>CONCATENATE(FinalAllocations[[#This Row],[Program Area]],"; ",FinalAllocations[[#This Row],[Beneficiary]])</f>
        <v>SE: Legal, human rights &amp; protection-SD; Priority Pops: Clients of sex workers</v>
      </c>
    </row>
    <row r="1273" spans="1:4">
      <c r="A1273" t="s">
        <v>203</v>
      </c>
      <c r="B1273" t="s">
        <v>148</v>
      </c>
      <c r="C1273" t="s">
        <v>107</v>
      </c>
      <c r="D1273" t="str">
        <f>CONCATENATE(FinalAllocations[[#This Row],[Program Area]],"; ",FinalAllocations[[#This Row],[Beneficiary]])</f>
        <v>SE: Legal, human rights &amp; protection-SD; Priority Pops: Displaced persons</v>
      </c>
    </row>
    <row r="1274" spans="1:4">
      <c r="A1274" t="s">
        <v>203</v>
      </c>
      <c r="B1274" t="s">
        <v>149</v>
      </c>
      <c r="C1274" t="s">
        <v>107</v>
      </c>
      <c r="D1274" t="str">
        <f>CONCATENATE(FinalAllocations[[#This Row],[Program Area]],"; ",FinalAllocations[[#This Row],[Beneficiary]])</f>
        <v>SE: Legal, human rights &amp; protection-SD; Priority Pops: Military &amp; other uniformed services</v>
      </c>
    </row>
    <row r="1275" spans="1:4">
      <c r="A1275" t="s">
        <v>203</v>
      </c>
      <c r="B1275" t="s">
        <v>150</v>
      </c>
      <c r="C1275" t="s">
        <v>107</v>
      </c>
      <c r="D1275" t="str">
        <f>CONCATENATE(FinalAllocations[[#This Row],[Program Area]],"; ",FinalAllocations[[#This Row],[Beneficiary]])</f>
        <v xml:space="preserve">SE: Legal, human rights &amp; protection-SD; Priority Pops: Mobile Pops </v>
      </c>
    </row>
    <row r="1276" spans="1:4">
      <c r="A1276" t="s">
        <v>203</v>
      </c>
      <c r="B1276" t="s">
        <v>151</v>
      </c>
      <c r="C1276" t="s">
        <v>107</v>
      </c>
      <c r="D1276" t="str">
        <f>CONCATENATE(FinalAllocations[[#This Row],[Program Area]],"; ",FinalAllocations[[#This Row],[Beneficiary]])</f>
        <v>SE: Legal, human rights &amp; protection-SD; Priority Pops: Not disaggregated</v>
      </c>
    </row>
    <row r="1277" spans="1:4">
      <c r="A1277" t="s">
        <v>203</v>
      </c>
      <c r="B1277" t="s">
        <v>152</v>
      </c>
      <c r="C1277" t="s">
        <v>107</v>
      </c>
      <c r="D1277" t="str">
        <f>CONCATENATE(FinalAllocations[[#This Row],[Program Area]],"; ",FinalAllocations[[#This Row],[Beneficiary]])</f>
        <v>SE: Legal, human rights &amp; protection-SD; Priority Pops: People in prisons</v>
      </c>
    </row>
    <row r="1278" spans="1:4">
      <c r="A1278" t="s">
        <v>204</v>
      </c>
      <c r="B1278" t="s">
        <v>126</v>
      </c>
      <c r="C1278" t="s">
        <v>114</v>
      </c>
      <c r="D1278" t="str">
        <f>CONCATENATE(FinalAllocations[[#This Row],[Program Area]],"; ",FinalAllocations[[#This Row],[Beneficiary]])</f>
        <v>SE: Not Disaggregated-NSD; Females: Adult women</v>
      </c>
    </row>
    <row r="1279" spans="1:4">
      <c r="A1279" t="s">
        <v>204</v>
      </c>
      <c r="B1279" t="s">
        <v>127</v>
      </c>
      <c r="C1279" t="s">
        <v>119</v>
      </c>
      <c r="D1279" t="str">
        <f>CONCATENATE(FinalAllocations[[#This Row],[Program Area]],"; ",FinalAllocations[[#This Row],[Beneficiary]])</f>
        <v>SE: Not Disaggregated-NSD; Females: Girls</v>
      </c>
    </row>
    <row r="1280" spans="1:4">
      <c r="A1280" t="s">
        <v>204</v>
      </c>
      <c r="B1280" t="s">
        <v>128</v>
      </c>
      <c r="C1280" t="s">
        <v>114</v>
      </c>
      <c r="D1280" t="str">
        <f>CONCATENATE(FinalAllocations[[#This Row],[Program Area]],"; ",FinalAllocations[[#This Row],[Beneficiary]])</f>
        <v>SE: Not Disaggregated-NSD; Females: Not disaggregated</v>
      </c>
    </row>
    <row r="1281" spans="1:4">
      <c r="A1281" t="s">
        <v>204</v>
      </c>
      <c r="B1281" t="s">
        <v>129</v>
      </c>
      <c r="C1281" t="s">
        <v>119</v>
      </c>
      <c r="D1281" t="str">
        <f>CONCATENATE(FinalAllocations[[#This Row],[Program Area]],"; ",FinalAllocations[[#This Row],[Beneficiary]])</f>
        <v>SE: Not Disaggregated-NSD; Females: Young women &amp; adolescent females</v>
      </c>
    </row>
    <row r="1282" spans="1:4">
      <c r="A1282" t="s">
        <v>204</v>
      </c>
      <c r="B1282" t="s">
        <v>130</v>
      </c>
      <c r="C1282" t="s">
        <v>114</v>
      </c>
      <c r="D1282" t="str">
        <f>CONCATENATE(FinalAllocations[[#This Row],[Program Area]],"; ",FinalAllocations[[#This Row],[Beneficiary]])</f>
        <v>SE: Not Disaggregated-NSD; Key Pops: Men having sex with men</v>
      </c>
    </row>
    <row r="1283" spans="1:4">
      <c r="A1283" t="s">
        <v>204</v>
      </c>
      <c r="B1283" t="s">
        <v>131</v>
      </c>
      <c r="C1283" t="s">
        <v>114</v>
      </c>
      <c r="D1283" t="str">
        <f>CONCATENATE(FinalAllocations[[#This Row],[Program Area]],"; ",FinalAllocations[[#This Row],[Beneficiary]])</f>
        <v>SE: Not Disaggregated-NSD; Key Pops: Not disaggregated</v>
      </c>
    </row>
    <row r="1284" spans="1:4">
      <c r="A1284" t="s">
        <v>204</v>
      </c>
      <c r="B1284" t="s">
        <v>132</v>
      </c>
      <c r="C1284" t="s">
        <v>114</v>
      </c>
      <c r="D1284" t="str">
        <f>CONCATENATE(FinalAllocations[[#This Row],[Program Area]],"; ",FinalAllocations[[#This Row],[Beneficiary]])</f>
        <v>SE: Not Disaggregated-NSD; Key Pops: People in prisons</v>
      </c>
    </row>
    <row r="1285" spans="1:4">
      <c r="A1285" t="s">
        <v>204</v>
      </c>
      <c r="B1285" t="s">
        <v>133</v>
      </c>
      <c r="C1285" t="s">
        <v>122</v>
      </c>
      <c r="D1285" t="str">
        <f>CONCATENATE(FinalAllocations[[#This Row],[Program Area]],"; ",FinalAllocations[[#This Row],[Beneficiary]])</f>
        <v>SE: Not Disaggregated-NSD; Key Pops: People who inject drugs</v>
      </c>
    </row>
    <row r="1286" spans="1:4">
      <c r="A1286" t="s">
        <v>204</v>
      </c>
      <c r="B1286" t="s">
        <v>134</v>
      </c>
      <c r="C1286" t="s">
        <v>114</v>
      </c>
      <c r="D1286" t="str">
        <f>CONCATENATE(FinalAllocations[[#This Row],[Program Area]],"; ",FinalAllocations[[#This Row],[Beneficiary]])</f>
        <v>SE: Not Disaggregated-NSD; Key Pops: Sex workers</v>
      </c>
    </row>
    <row r="1287" spans="1:4">
      <c r="A1287" t="s">
        <v>204</v>
      </c>
      <c r="B1287" t="s">
        <v>135</v>
      </c>
      <c r="C1287" t="s">
        <v>114</v>
      </c>
      <c r="D1287" t="str">
        <f>CONCATENATE(FinalAllocations[[#This Row],[Program Area]],"; ",FinalAllocations[[#This Row],[Beneficiary]])</f>
        <v>SE: Not Disaggregated-NSD; Key Pops: Transgender</v>
      </c>
    </row>
    <row r="1288" spans="1:4">
      <c r="A1288" t="s">
        <v>204</v>
      </c>
      <c r="B1288" t="s">
        <v>136</v>
      </c>
      <c r="C1288" t="s">
        <v>114</v>
      </c>
      <c r="D1288" t="str">
        <f>CONCATENATE(FinalAllocations[[#This Row],[Program Area]],"; ",FinalAllocations[[#This Row],[Beneficiary]])</f>
        <v>SE: Not Disaggregated-NSD; Males: Adult men</v>
      </c>
    </row>
    <row r="1289" spans="1:4">
      <c r="A1289" t="s">
        <v>204</v>
      </c>
      <c r="B1289" t="s">
        <v>137</v>
      </c>
      <c r="C1289" t="s">
        <v>119</v>
      </c>
      <c r="D1289" t="str">
        <f>CONCATENATE(FinalAllocations[[#This Row],[Program Area]],"; ",FinalAllocations[[#This Row],[Beneficiary]])</f>
        <v>SE: Not Disaggregated-NSD; Males: Boys</v>
      </c>
    </row>
    <row r="1290" spans="1:4">
      <c r="A1290" t="s">
        <v>204</v>
      </c>
      <c r="B1290" t="s">
        <v>138</v>
      </c>
      <c r="C1290" t="s">
        <v>114</v>
      </c>
      <c r="D1290" t="str">
        <f>CONCATENATE(FinalAllocations[[#This Row],[Program Area]],"; ",FinalAllocations[[#This Row],[Beneficiary]])</f>
        <v>SE: Not Disaggregated-NSD; Males: Not disaggregated</v>
      </c>
    </row>
    <row r="1291" spans="1:4">
      <c r="A1291" t="s">
        <v>204</v>
      </c>
      <c r="B1291" t="s">
        <v>139</v>
      </c>
      <c r="C1291" t="s">
        <v>119</v>
      </c>
      <c r="D1291" t="str">
        <f>CONCATENATE(FinalAllocations[[#This Row],[Program Area]],"; ",FinalAllocations[[#This Row],[Beneficiary]])</f>
        <v>SE: Not Disaggregated-NSD; Males: Young men &amp; adolescent males</v>
      </c>
    </row>
    <row r="1292" spans="1:4">
      <c r="A1292" t="s">
        <v>204</v>
      </c>
      <c r="B1292" t="s">
        <v>140</v>
      </c>
      <c r="C1292" t="s">
        <v>114</v>
      </c>
      <c r="D1292" t="str">
        <f>CONCATENATE(FinalAllocations[[#This Row],[Program Area]],"; ",FinalAllocations[[#This Row],[Beneficiary]])</f>
        <v>SE: Not Disaggregated-NSD; Non-Targeted Pop: Adults</v>
      </c>
    </row>
    <row r="1293" spans="1:4">
      <c r="A1293" t="s">
        <v>204</v>
      </c>
      <c r="B1293" t="s">
        <v>141</v>
      </c>
      <c r="C1293" t="s">
        <v>119</v>
      </c>
      <c r="D1293" t="str">
        <f>CONCATENATE(FinalAllocations[[#This Row],[Program Area]],"; ",FinalAllocations[[#This Row],[Beneficiary]])</f>
        <v>SE: Not Disaggregated-NSD; Non-Targeted Pop: Children</v>
      </c>
    </row>
    <row r="1294" spans="1:4">
      <c r="A1294" t="s">
        <v>204</v>
      </c>
      <c r="B1294" t="s">
        <v>23</v>
      </c>
      <c r="C1294" t="s">
        <v>114</v>
      </c>
      <c r="D1294" t="str">
        <f>CONCATENATE(FinalAllocations[[#This Row],[Program Area]],"; ",FinalAllocations[[#This Row],[Beneficiary]])</f>
        <v>SE: Not Disaggregated-NSD; Non-Targeted Pop: Not disaggregated</v>
      </c>
    </row>
    <row r="1295" spans="1:4">
      <c r="A1295" t="s">
        <v>204</v>
      </c>
      <c r="B1295" t="s">
        <v>142</v>
      </c>
      <c r="C1295" t="s">
        <v>119</v>
      </c>
      <c r="D1295" t="str">
        <f>CONCATENATE(FinalAllocations[[#This Row],[Program Area]],"; ",FinalAllocations[[#This Row],[Beneficiary]])</f>
        <v>SE: Not Disaggregated-NSD; Non-Targeted Pop: Young people &amp; adolescents</v>
      </c>
    </row>
    <row r="1296" spans="1:4">
      <c r="A1296" t="s">
        <v>204</v>
      </c>
      <c r="B1296" t="s">
        <v>143</v>
      </c>
      <c r="C1296" t="s">
        <v>119</v>
      </c>
      <c r="D1296" t="str">
        <f>CONCATENATE(FinalAllocations[[#This Row],[Program Area]],"; ",FinalAllocations[[#This Row],[Beneficiary]])</f>
        <v>SE: Not Disaggregated-NSD; OVC: Care givers</v>
      </c>
    </row>
    <row r="1297" spans="1:4">
      <c r="A1297" t="s">
        <v>204</v>
      </c>
      <c r="B1297" t="s">
        <v>144</v>
      </c>
      <c r="C1297" t="s">
        <v>119</v>
      </c>
      <c r="D1297" t="str">
        <f>CONCATENATE(FinalAllocations[[#This Row],[Program Area]],"; ",FinalAllocations[[#This Row],[Beneficiary]])</f>
        <v>SE: Not Disaggregated-NSD; OVC: Not disaggregated</v>
      </c>
    </row>
    <row r="1298" spans="1:4">
      <c r="A1298" t="s">
        <v>204</v>
      </c>
      <c r="B1298" t="s">
        <v>145</v>
      </c>
      <c r="C1298" t="s">
        <v>119</v>
      </c>
      <c r="D1298" t="str">
        <f>CONCATENATE(FinalAllocations[[#This Row],[Program Area]],"; ",FinalAllocations[[#This Row],[Beneficiary]])</f>
        <v>SE: Not Disaggregated-NSD; OVC: Orphans &amp; vulnerable children</v>
      </c>
    </row>
    <row r="1299" spans="1:4">
      <c r="A1299" t="s">
        <v>204</v>
      </c>
      <c r="B1299" t="s">
        <v>146</v>
      </c>
      <c r="C1299" t="s">
        <v>118</v>
      </c>
      <c r="D1299" t="str">
        <f>CONCATENATE(FinalAllocations[[#This Row],[Program Area]],"; ",FinalAllocations[[#This Row],[Beneficiary]])</f>
        <v>SE: Not Disaggregated-NSD; Pregnant &amp; Breastfeeding Women: Not disaggregated</v>
      </c>
    </row>
    <row r="1300" spans="1:4">
      <c r="A1300" t="s">
        <v>204</v>
      </c>
      <c r="B1300" t="s">
        <v>147</v>
      </c>
      <c r="C1300" t="s">
        <v>114</v>
      </c>
      <c r="D1300" t="str">
        <f>CONCATENATE(FinalAllocations[[#This Row],[Program Area]],"; ",FinalAllocations[[#This Row],[Beneficiary]])</f>
        <v>SE: Not Disaggregated-NSD; Priority Pops: Clients of sex workers</v>
      </c>
    </row>
    <row r="1301" spans="1:4">
      <c r="A1301" t="s">
        <v>204</v>
      </c>
      <c r="B1301" t="s">
        <v>148</v>
      </c>
      <c r="C1301" t="s">
        <v>114</v>
      </c>
      <c r="D1301" t="str">
        <f>CONCATENATE(FinalAllocations[[#This Row],[Program Area]],"; ",FinalAllocations[[#This Row],[Beneficiary]])</f>
        <v>SE: Not Disaggregated-NSD; Priority Pops: Displaced persons</v>
      </c>
    </row>
    <row r="1302" spans="1:4">
      <c r="A1302" t="s">
        <v>204</v>
      </c>
      <c r="B1302" t="s">
        <v>149</v>
      </c>
      <c r="C1302" t="s">
        <v>114</v>
      </c>
      <c r="D1302" t="str">
        <f>CONCATENATE(FinalAllocations[[#This Row],[Program Area]],"; ",FinalAllocations[[#This Row],[Beneficiary]])</f>
        <v>SE: Not Disaggregated-NSD; Priority Pops: Military &amp; other uniformed services</v>
      </c>
    </row>
    <row r="1303" spans="1:4">
      <c r="A1303" t="s">
        <v>204</v>
      </c>
      <c r="B1303" t="s">
        <v>150</v>
      </c>
      <c r="C1303" t="s">
        <v>114</v>
      </c>
      <c r="D1303" t="str">
        <f>CONCATENATE(FinalAllocations[[#This Row],[Program Area]],"; ",FinalAllocations[[#This Row],[Beneficiary]])</f>
        <v xml:space="preserve">SE: Not Disaggregated-NSD; Priority Pops: Mobile Pops </v>
      </c>
    </row>
    <row r="1304" spans="1:4">
      <c r="A1304" t="s">
        <v>204</v>
      </c>
      <c r="B1304" t="s">
        <v>151</v>
      </c>
      <c r="C1304" t="s">
        <v>114</v>
      </c>
      <c r="D1304" t="str">
        <f>CONCATENATE(FinalAllocations[[#This Row],[Program Area]],"; ",FinalAllocations[[#This Row],[Beneficiary]])</f>
        <v>SE: Not Disaggregated-NSD; Priority Pops: Not disaggregated</v>
      </c>
    </row>
    <row r="1305" spans="1:4">
      <c r="A1305" t="s">
        <v>204</v>
      </c>
      <c r="B1305" t="s">
        <v>152</v>
      </c>
      <c r="C1305" t="s">
        <v>114</v>
      </c>
      <c r="D1305" t="str">
        <f>CONCATENATE(FinalAllocations[[#This Row],[Program Area]],"; ",FinalAllocations[[#This Row],[Beneficiary]])</f>
        <v>SE: Not Disaggregated-NSD; Priority Pops: People in prisons</v>
      </c>
    </row>
    <row r="1306" spans="1:4">
      <c r="A1306" t="s">
        <v>205</v>
      </c>
      <c r="B1306" t="s">
        <v>126</v>
      </c>
      <c r="C1306" t="s">
        <v>114</v>
      </c>
      <c r="D1306" t="str">
        <f>CONCATENATE(FinalAllocations[[#This Row],[Program Area]],"; ",FinalAllocations[[#This Row],[Beneficiary]])</f>
        <v>SE: Not Disaggregated-SD; Females: Adult women</v>
      </c>
    </row>
    <row r="1307" spans="1:4">
      <c r="A1307" t="s">
        <v>205</v>
      </c>
      <c r="B1307" t="s">
        <v>127</v>
      </c>
      <c r="C1307" t="s">
        <v>119</v>
      </c>
      <c r="D1307" t="str">
        <f>CONCATENATE(FinalAllocations[[#This Row],[Program Area]],"; ",FinalAllocations[[#This Row],[Beneficiary]])</f>
        <v>SE: Not Disaggregated-SD; Females: Girls</v>
      </c>
    </row>
    <row r="1308" spans="1:4">
      <c r="A1308" t="s">
        <v>205</v>
      </c>
      <c r="B1308" t="s">
        <v>128</v>
      </c>
      <c r="C1308" t="s">
        <v>114</v>
      </c>
      <c r="D1308" t="str">
        <f>CONCATENATE(FinalAllocations[[#This Row],[Program Area]],"; ",FinalAllocations[[#This Row],[Beneficiary]])</f>
        <v>SE: Not Disaggregated-SD; Females: Not disaggregated</v>
      </c>
    </row>
    <row r="1309" spans="1:4">
      <c r="A1309" t="s">
        <v>205</v>
      </c>
      <c r="B1309" t="s">
        <v>129</v>
      </c>
      <c r="C1309" t="s">
        <v>119</v>
      </c>
      <c r="D1309" t="str">
        <f>CONCATENATE(FinalAllocations[[#This Row],[Program Area]],"; ",FinalAllocations[[#This Row],[Beneficiary]])</f>
        <v>SE: Not Disaggregated-SD; Females: Young women &amp; adolescent females</v>
      </c>
    </row>
    <row r="1310" spans="1:4">
      <c r="A1310" t="s">
        <v>205</v>
      </c>
      <c r="B1310" t="s">
        <v>130</v>
      </c>
      <c r="C1310" t="s">
        <v>114</v>
      </c>
      <c r="D1310" t="str">
        <f>CONCATENATE(FinalAllocations[[#This Row],[Program Area]],"; ",FinalAllocations[[#This Row],[Beneficiary]])</f>
        <v>SE: Not Disaggregated-SD; Key Pops: Men having sex with men</v>
      </c>
    </row>
    <row r="1311" spans="1:4">
      <c r="A1311" t="s">
        <v>205</v>
      </c>
      <c r="B1311" t="s">
        <v>131</v>
      </c>
      <c r="C1311" t="s">
        <v>114</v>
      </c>
      <c r="D1311" t="str">
        <f>CONCATENATE(FinalAllocations[[#This Row],[Program Area]],"; ",FinalAllocations[[#This Row],[Beneficiary]])</f>
        <v>SE: Not Disaggregated-SD; Key Pops: Not disaggregated</v>
      </c>
    </row>
    <row r="1312" spans="1:4">
      <c r="A1312" t="s">
        <v>205</v>
      </c>
      <c r="B1312" t="s">
        <v>132</v>
      </c>
      <c r="C1312" t="s">
        <v>114</v>
      </c>
      <c r="D1312" t="str">
        <f>CONCATENATE(FinalAllocations[[#This Row],[Program Area]],"; ",FinalAllocations[[#This Row],[Beneficiary]])</f>
        <v>SE: Not Disaggregated-SD; Key Pops: People in prisons</v>
      </c>
    </row>
    <row r="1313" spans="1:4">
      <c r="A1313" t="s">
        <v>205</v>
      </c>
      <c r="B1313" t="s">
        <v>133</v>
      </c>
      <c r="C1313" t="s">
        <v>122</v>
      </c>
      <c r="D1313" t="str">
        <f>CONCATENATE(FinalAllocations[[#This Row],[Program Area]],"; ",FinalAllocations[[#This Row],[Beneficiary]])</f>
        <v>SE: Not Disaggregated-SD; Key Pops: People who inject drugs</v>
      </c>
    </row>
    <row r="1314" spans="1:4">
      <c r="A1314" t="s">
        <v>205</v>
      </c>
      <c r="B1314" t="s">
        <v>134</v>
      </c>
      <c r="C1314" t="s">
        <v>114</v>
      </c>
      <c r="D1314" t="str">
        <f>CONCATENATE(FinalAllocations[[#This Row],[Program Area]],"; ",FinalAllocations[[#This Row],[Beneficiary]])</f>
        <v>SE: Not Disaggregated-SD; Key Pops: Sex workers</v>
      </c>
    </row>
    <row r="1315" spans="1:4">
      <c r="A1315" t="s">
        <v>205</v>
      </c>
      <c r="B1315" t="s">
        <v>135</v>
      </c>
      <c r="C1315" t="s">
        <v>114</v>
      </c>
      <c r="D1315" t="str">
        <f>CONCATENATE(FinalAllocations[[#This Row],[Program Area]],"; ",FinalAllocations[[#This Row],[Beneficiary]])</f>
        <v>SE: Not Disaggregated-SD; Key Pops: Transgender</v>
      </c>
    </row>
    <row r="1316" spans="1:4">
      <c r="A1316" t="s">
        <v>205</v>
      </c>
      <c r="B1316" t="s">
        <v>136</v>
      </c>
      <c r="C1316" t="s">
        <v>114</v>
      </c>
      <c r="D1316" t="str">
        <f>CONCATENATE(FinalAllocations[[#This Row],[Program Area]],"; ",FinalAllocations[[#This Row],[Beneficiary]])</f>
        <v>SE: Not Disaggregated-SD; Males: Adult men</v>
      </c>
    </row>
    <row r="1317" spans="1:4">
      <c r="A1317" t="s">
        <v>205</v>
      </c>
      <c r="B1317" t="s">
        <v>137</v>
      </c>
      <c r="C1317" t="s">
        <v>119</v>
      </c>
      <c r="D1317" t="str">
        <f>CONCATENATE(FinalAllocations[[#This Row],[Program Area]],"; ",FinalAllocations[[#This Row],[Beneficiary]])</f>
        <v>SE: Not Disaggregated-SD; Males: Boys</v>
      </c>
    </row>
    <row r="1318" spans="1:4">
      <c r="A1318" t="s">
        <v>205</v>
      </c>
      <c r="B1318" t="s">
        <v>138</v>
      </c>
      <c r="C1318" t="s">
        <v>114</v>
      </c>
      <c r="D1318" t="str">
        <f>CONCATENATE(FinalAllocations[[#This Row],[Program Area]],"; ",FinalAllocations[[#This Row],[Beneficiary]])</f>
        <v>SE: Not Disaggregated-SD; Males: Not disaggregated</v>
      </c>
    </row>
    <row r="1319" spans="1:4">
      <c r="A1319" t="s">
        <v>205</v>
      </c>
      <c r="B1319" t="s">
        <v>139</v>
      </c>
      <c r="C1319" t="s">
        <v>119</v>
      </c>
      <c r="D1319" t="str">
        <f>CONCATENATE(FinalAllocations[[#This Row],[Program Area]],"; ",FinalAllocations[[#This Row],[Beneficiary]])</f>
        <v>SE: Not Disaggregated-SD; Males: Young men &amp; adolescent males</v>
      </c>
    </row>
    <row r="1320" spans="1:4">
      <c r="A1320" t="s">
        <v>205</v>
      </c>
      <c r="B1320" t="s">
        <v>140</v>
      </c>
      <c r="C1320" t="s">
        <v>114</v>
      </c>
      <c r="D1320" t="str">
        <f>CONCATENATE(FinalAllocations[[#This Row],[Program Area]],"; ",FinalAllocations[[#This Row],[Beneficiary]])</f>
        <v>SE: Not Disaggregated-SD; Non-Targeted Pop: Adults</v>
      </c>
    </row>
    <row r="1321" spans="1:4">
      <c r="A1321" t="s">
        <v>205</v>
      </c>
      <c r="B1321" t="s">
        <v>141</v>
      </c>
      <c r="C1321" t="s">
        <v>119</v>
      </c>
      <c r="D1321" t="str">
        <f>CONCATENATE(FinalAllocations[[#This Row],[Program Area]],"; ",FinalAllocations[[#This Row],[Beneficiary]])</f>
        <v>SE: Not Disaggregated-SD; Non-Targeted Pop: Children</v>
      </c>
    </row>
    <row r="1322" spans="1:4">
      <c r="A1322" t="s">
        <v>205</v>
      </c>
      <c r="B1322" t="s">
        <v>23</v>
      </c>
      <c r="C1322" t="s">
        <v>114</v>
      </c>
      <c r="D1322" t="str">
        <f>CONCATENATE(FinalAllocations[[#This Row],[Program Area]],"; ",FinalAllocations[[#This Row],[Beneficiary]])</f>
        <v>SE: Not Disaggregated-SD; Non-Targeted Pop: Not disaggregated</v>
      </c>
    </row>
    <row r="1323" spans="1:4">
      <c r="A1323" t="s">
        <v>205</v>
      </c>
      <c r="B1323" t="s">
        <v>142</v>
      </c>
      <c r="C1323" t="s">
        <v>119</v>
      </c>
      <c r="D1323" t="str">
        <f>CONCATENATE(FinalAllocations[[#This Row],[Program Area]],"; ",FinalAllocations[[#This Row],[Beneficiary]])</f>
        <v>SE: Not Disaggregated-SD; Non-Targeted Pop: Young people &amp; adolescents</v>
      </c>
    </row>
    <row r="1324" spans="1:4">
      <c r="A1324" t="s">
        <v>205</v>
      </c>
      <c r="B1324" t="s">
        <v>143</v>
      </c>
      <c r="C1324" t="s">
        <v>119</v>
      </c>
      <c r="D1324" t="str">
        <f>CONCATENATE(FinalAllocations[[#This Row],[Program Area]],"; ",FinalAllocations[[#This Row],[Beneficiary]])</f>
        <v>SE: Not Disaggregated-SD; OVC: Care givers</v>
      </c>
    </row>
    <row r="1325" spans="1:4">
      <c r="A1325" t="s">
        <v>205</v>
      </c>
      <c r="B1325" t="s">
        <v>144</v>
      </c>
      <c r="C1325" t="s">
        <v>119</v>
      </c>
      <c r="D1325" t="str">
        <f>CONCATENATE(FinalAllocations[[#This Row],[Program Area]],"; ",FinalAllocations[[#This Row],[Beneficiary]])</f>
        <v>SE: Not Disaggregated-SD; OVC: Not disaggregated</v>
      </c>
    </row>
    <row r="1326" spans="1:4">
      <c r="A1326" t="s">
        <v>205</v>
      </c>
      <c r="B1326" t="s">
        <v>145</v>
      </c>
      <c r="C1326" t="s">
        <v>119</v>
      </c>
      <c r="D1326" t="str">
        <f>CONCATENATE(FinalAllocations[[#This Row],[Program Area]],"; ",FinalAllocations[[#This Row],[Beneficiary]])</f>
        <v>SE: Not Disaggregated-SD; OVC: Orphans &amp; vulnerable children</v>
      </c>
    </row>
    <row r="1327" spans="1:4">
      <c r="A1327" t="s">
        <v>205</v>
      </c>
      <c r="B1327" t="s">
        <v>146</v>
      </c>
      <c r="C1327" t="s">
        <v>118</v>
      </c>
      <c r="D1327" t="str">
        <f>CONCATENATE(FinalAllocations[[#This Row],[Program Area]],"; ",FinalAllocations[[#This Row],[Beneficiary]])</f>
        <v>SE: Not Disaggregated-SD; Pregnant &amp; Breastfeeding Women: Not disaggregated</v>
      </c>
    </row>
    <row r="1328" spans="1:4">
      <c r="A1328" t="s">
        <v>205</v>
      </c>
      <c r="B1328" t="s">
        <v>147</v>
      </c>
      <c r="C1328" t="s">
        <v>114</v>
      </c>
      <c r="D1328" t="str">
        <f>CONCATENATE(FinalAllocations[[#This Row],[Program Area]],"; ",FinalAllocations[[#This Row],[Beneficiary]])</f>
        <v>SE: Not Disaggregated-SD; Priority Pops: Clients of sex workers</v>
      </c>
    </row>
    <row r="1329" spans="1:4">
      <c r="A1329" t="s">
        <v>205</v>
      </c>
      <c r="B1329" t="s">
        <v>148</v>
      </c>
      <c r="C1329" t="s">
        <v>114</v>
      </c>
      <c r="D1329" t="str">
        <f>CONCATENATE(FinalAllocations[[#This Row],[Program Area]],"; ",FinalAllocations[[#This Row],[Beneficiary]])</f>
        <v>SE: Not Disaggregated-SD; Priority Pops: Displaced persons</v>
      </c>
    </row>
    <row r="1330" spans="1:4">
      <c r="A1330" t="s">
        <v>205</v>
      </c>
      <c r="B1330" t="s">
        <v>149</v>
      </c>
      <c r="C1330" t="s">
        <v>114</v>
      </c>
      <c r="D1330" t="str">
        <f>CONCATENATE(FinalAllocations[[#This Row],[Program Area]],"; ",FinalAllocations[[#This Row],[Beneficiary]])</f>
        <v>SE: Not Disaggregated-SD; Priority Pops: Military &amp; other uniformed services</v>
      </c>
    </row>
    <row r="1331" spans="1:4">
      <c r="A1331" t="s">
        <v>205</v>
      </c>
      <c r="B1331" t="s">
        <v>150</v>
      </c>
      <c r="C1331" t="s">
        <v>114</v>
      </c>
      <c r="D1331" t="str">
        <f>CONCATENATE(FinalAllocations[[#This Row],[Program Area]],"; ",FinalAllocations[[#This Row],[Beneficiary]])</f>
        <v xml:space="preserve">SE: Not Disaggregated-SD; Priority Pops: Mobile Pops </v>
      </c>
    </row>
    <row r="1332" spans="1:4">
      <c r="A1332" t="s">
        <v>205</v>
      </c>
      <c r="B1332" t="s">
        <v>151</v>
      </c>
      <c r="C1332" t="s">
        <v>114</v>
      </c>
      <c r="D1332" t="str">
        <f>CONCATENATE(FinalAllocations[[#This Row],[Program Area]],"; ",FinalAllocations[[#This Row],[Beneficiary]])</f>
        <v>SE: Not Disaggregated-SD; Priority Pops: Not disaggregated</v>
      </c>
    </row>
    <row r="1333" spans="1:4">
      <c r="A1333" t="s">
        <v>205</v>
      </c>
      <c r="B1333" t="s">
        <v>152</v>
      </c>
      <c r="C1333" t="s">
        <v>114</v>
      </c>
      <c r="D1333" t="str">
        <f>CONCATENATE(FinalAllocations[[#This Row],[Program Area]],"; ",FinalAllocations[[#This Row],[Beneficiary]])</f>
        <v>SE: Not Disaggregated-SD; Priority Pops: People in prisons</v>
      </c>
    </row>
    <row r="1334" spans="1:4">
      <c r="A1334" t="s">
        <v>206</v>
      </c>
      <c r="B1334" t="s">
        <v>126</v>
      </c>
      <c r="C1334" t="s">
        <v>114</v>
      </c>
      <c r="D1334" t="str">
        <f>CONCATENATE(FinalAllocations[[#This Row],[Program Area]],"; ",FinalAllocations[[#This Row],[Beneficiary]])</f>
        <v>SE: Psychosocial support-NSD; Females: Adult women</v>
      </c>
    </row>
    <row r="1335" spans="1:4">
      <c r="A1335" t="s">
        <v>206</v>
      </c>
      <c r="B1335" t="s">
        <v>127</v>
      </c>
      <c r="C1335" t="s">
        <v>119</v>
      </c>
      <c r="D1335" t="str">
        <f>CONCATENATE(FinalAllocations[[#This Row],[Program Area]],"; ",FinalAllocations[[#This Row],[Beneficiary]])</f>
        <v>SE: Psychosocial support-NSD; Females: Girls</v>
      </c>
    </row>
    <row r="1336" spans="1:4">
      <c r="A1336" t="s">
        <v>206</v>
      </c>
      <c r="B1336" t="s">
        <v>128</v>
      </c>
      <c r="C1336" t="s">
        <v>114</v>
      </c>
      <c r="D1336" t="str">
        <f>CONCATENATE(FinalAllocations[[#This Row],[Program Area]],"; ",FinalAllocations[[#This Row],[Beneficiary]])</f>
        <v>SE: Psychosocial support-NSD; Females: Not disaggregated</v>
      </c>
    </row>
    <row r="1337" spans="1:4">
      <c r="A1337" t="s">
        <v>206</v>
      </c>
      <c r="B1337" t="s">
        <v>129</v>
      </c>
      <c r="C1337" t="s">
        <v>119</v>
      </c>
      <c r="D1337" t="str">
        <f>CONCATENATE(FinalAllocations[[#This Row],[Program Area]],"; ",FinalAllocations[[#This Row],[Beneficiary]])</f>
        <v>SE: Psychosocial support-NSD; Females: Young women &amp; adolescent females</v>
      </c>
    </row>
    <row r="1338" spans="1:4">
      <c r="A1338" t="s">
        <v>206</v>
      </c>
      <c r="B1338" t="s">
        <v>130</v>
      </c>
      <c r="C1338" t="s">
        <v>114</v>
      </c>
      <c r="D1338" t="str">
        <f>CONCATENATE(FinalAllocations[[#This Row],[Program Area]],"; ",FinalAllocations[[#This Row],[Beneficiary]])</f>
        <v>SE: Psychosocial support-NSD; Key Pops: Men having sex with men</v>
      </c>
    </row>
    <row r="1339" spans="1:4">
      <c r="A1339" t="s">
        <v>206</v>
      </c>
      <c r="B1339" t="s">
        <v>131</v>
      </c>
      <c r="C1339" t="s">
        <v>114</v>
      </c>
      <c r="D1339" t="str">
        <f>CONCATENATE(FinalAllocations[[#This Row],[Program Area]],"; ",FinalAllocations[[#This Row],[Beneficiary]])</f>
        <v>SE: Psychosocial support-NSD; Key Pops: Not disaggregated</v>
      </c>
    </row>
    <row r="1340" spans="1:4">
      <c r="A1340" t="s">
        <v>206</v>
      </c>
      <c r="B1340" t="s">
        <v>132</v>
      </c>
      <c r="C1340" t="s">
        <v>114</v>
      </c>
      <c r="D1340" t="str">
        <f>CONCATENATE(FinalAllocations[[#This Row],[Program Area]],"; ",FinalAllocations[[#This Row],[Beneficiary]])</f>
        <v>SE: Psychosocial support-NSD; Key Pops: People in prisons</v>
      </c>
    </row>
    <row r="1341" spans="1:4">
      <c r="A1341" t="s">
        <v>206</v>
      </c>
      <c r="B1341" t="s">
        <v>133</v>
      </c>
      <c r="C1341" t="s">
        <v>122</v>
      </c>
      <c r="D1341" t="str">
        <f>CONCATENATE(FinalAllocations[[#This Row],[Program Area]],"; ",FinalAllocations[[#This Row],[Beneficiary]])</f>
        <v>SE: Psychosocial support-NSD; Key Pops: People who inject drugs</v>
      </c>
    </row>
    <row r="1342" spans="1:4">
      <c r="A1342" t="s">
        <v>206</v>
      </c>
      <c r="B1342" t="s">
        <v>134</v>
      </c>
      <c r="C1342" t="s">
        <v>114</v>
      </c>
      <c r="D1342" t="str">
        <f>CONCATENATE(FinalAllocations[[#This Row],[Program Area]],"; ",FinalAllocations[[#This Row],[Beneficiary]])</f>
        <v>SE: Psychosocial support-NSD; Key Pops: Sex workers</v>
      </c>
    </row>
    <row r="1343" spans="1:4">
      <c r="A1343" t="s">
        <v>206</v>
      </c>
      <c r="B1343" t="s">
        <v>135</v>
      </c>
      <c r="C1343" t="s">
        <v>114</v>
      </c>
      <c r="D1343" t="str">
        <f>CONCATENATE(FinalAllocations[[#This Row],[Program Area]],"; ",FinalAllocations[[#This Row],[Beneficiary]])</f>
        <v>SE: Psychosocial support-NSD; Key Pops: Transgender</v>
      </c>
    </row>
    <row r="1344" spans="1:4">
      <c r="A1344" t="s">
        <v>206</v>
      </c>
      <c r="B1344" t="s">
        <v>136</v>
      </c>
      <c r="C1344" t="s">
        <v>114</v>
      </c>
      <c r="D1344" t="str">
        <f>CONCATENATE(FinalAllocations[[#This Row],[Program Area]],"; ",FinalAllocations[[#This Row],[Beneficiary]])</f>
        <v>SE: Psychosocial support-NSD; Males: Adult men</v>
      </c>
    </row>
    <row r="1345" spans="1:4">
      <c r="A1345" t="s">
        <v>206</v>
      </c>
      <c r="B1345" t="s">
        <v>137</v>
      </c>
      <c r="C1345" t="s">
        <v>119</v>
      </c>
      <c r="D1345" t="str">
        <f>CONCATENATE(FinalAllocations[[#This Row],[Program Area]],"; ",FinalAllocations[[#This Row],[Beneficiary]])</f>
        <v>SE: Psychosocial support-NSD; Males: Boys</v>
      </c>
    </row>
    <row r="1346" spans="1:4">
      <c r="A1346" t="s">
        <v>206</v>
      </c>
      <c r="B1346" t="s">
        <v>138</v>
      </c>
      <c r="C1346" t="s">
        <v>114</v>
      </c>
      <c r="D1346" t="str">
        <f>CONCATENATE(FinalAllocations[[#This Row],[Program Area]],"; ",FinalAllocations[[#This Row],[Beneficiary]])</f>
        <v>SE: Psychosocial support-NSD; Males: Not disaggregated</v>
      </c>
    </row>
    <row r="1347" spans="1:4">
      <c r="A1347" t="s">
        <v>206</v>
      </c>
      <c r="B1347" t="s">
        <v>139</v>
      </c>
      <c r="C1347" t="s">
        <v>119</v>
      </c>
      <c r="D1347" t="str">
        <f>CONCATENATE(FinalAllocations[[#This Row],[Program Area]],"; ",FinalAllocations[[#This Row],[Beneficiary]])</f>
        <v>SE: Psychosocial support-NSD; Males: Young men &amp; adolescent males</v>
      </c>
    </row>
    <row r="1348" spans="1:4">
      <c r="A1348" t="s">
        <v>206</v>
      </c>
      <c r="B1348" t="s">
        <v>140</v>
      </c>
      <c r="C1348" t="s">
        <v>114</v>
      </c>
      <c r="D1348" t="str">
        <f>CONCATENATE(FinalAllocations[[#This Row],[Program Area]],"; ",FinalAllocations[[#This Row],[Beneficiary]])</f>
        <v>SE: Psychosocial support-NSD; Non-Targeted Pop: Adults</v>
      </c>
    </row>
    <row r="1349" spans="1:4">
      <c r="A1349" t="s">
        <v>206</v>
      </c>
      <c r="B1349" t="s">
        <v>141</v>
      </c>
      <c r="C1349" t="s">
        <v>119</v>
      </c>
      <c r="D1349" t="str">
        <f>CONCATENATE(FinalAllocations[[#This Row],[Program Area]],"; ",FinalAllocations[[#This Row],[Beneficiary]])</f>
        <v>SE: Psychosocial support-NSD; Non-Targeted Pop: Children</v>
      </c>
    </row>
    <row r="1350" spans="1:4">
      <c r="A1350" t="s">
        <v>206</v>
      </c>
      <c r="B1350" t="s">
        <v>23</v>
      </c>
      <c r="C1350" t="s">
        <v>114</v>
      </c>
      <c r="D1350" t="e">
        <f ca="1">_xlfn.CONCAT(FinalAllocations[[#This Row],[Program Area]],"; ",FinalAllocations[[#This Row],[Beneficiary]])</f>
        <v>#NAME?</v>
      </c>
    </row>
    <row r="1351" spans="1:4">
      <c r="A1351" t="s">
        <v>206</v>
      </c>
      <c r="B1351" t="s">
        <v>142</v>
      </c>
      <c r="C1351" t="s">
        <v>119</v>
      </c>
      <c r="D1351" t="str">
        <f>CONCATENATE(FinalAllocations[[#This Row],[Program Area]],"; ",FinalAllocations[[#This Row],[Beneficiary]])</f>
        <v>SE: Psychosocial support-NSD; Non-Targeted Pop: Young people &amp; adolescents</v>
      </c>
    </row>
    <row r="1352" spans="1:4">
      <c r="A1352" t="s">
        <v>206</v>
      </c>
      <c r="B1352" t="s">
        <v>143</v>
      </c>
      <c r="C1352" t="s">
        <v>119</v>
      </c>
      <c r="D1352" t="str">
        <f>CONCATENATE(FinalAllocations[[#This Row],[Program Area]],"; ",FinalAllocations[[#This Row],[Beneficiary]])</f>
        <v>SE: Psychosocial support-NSD; OVC: Care givers</v>
      </c>
    </row>
    <row r="1353" spans="1:4">
      <c r="A1353" t="s">
        <v>206</v>
      </c>
      <c r="B1353" t="s">
        <v>144</v>
      </c>
      <c r="C1353" t="s">
        <v>119</v>
      </c>
      <c r="D1353" t="str">
        <f>CONCATENATE(FinalAllocations[[#This Row],[Program Area]],"; ",FinalAllocations[[#This Row],[Beneficiary]])</f>
        <v>SE: Psychosocial support-NSD; OVC: Not disaggregated</v>
      </c>
    </row>
    <row r="1354" spans="1:4">
      <c r="A1354" t="s">
        <v>206</v>
      </c>
      <c r="B1354" t="s">
        <v>145</v>
      </c>
      <c r="C1354" t="s">
        <v>119</v>
      </c>
      <c r="D1354" t="str">
        <f>CONCATENATE(FinalAllocations[[#This Row],[Program Area]],"; ",FinalAllocations[[#This Row],[Beneficiary]])</f>
        <v>SE: Psychosocial support-NSD; OVC: Orphans &amp; vulnerable children</v>
      </c>
    </row>
    <row r="1355" spans="1:4">
      <c r="A1355" t="s">
        <v>206</v>
      </c>
      <c r="B1355" t="s">
        <v>146</v>
      </c>
      <c r="C1355" t="s">
        <v>118</v>
      </c>
      <c r="D1355" t="str">
        <f>CONCATENATE(FinalAllocations[[#This Row],[Program Area]],"; ",FinalAllocations[[#This Row],[Beneficiary]])</f>
        <v>SE: Psychosocial support-NSD; Pregnant &amp; Breastfeeding Women: Not disaggregated</v>
      </c>
    </row>
    <row r="1356" spans="1:4">
      <c r="A1356" t="s">
        <v>206</v>
      </c>
      <c r="B1356" t="s">
        <v>147</v>
      </c>
      <c r="C1356" t="s">
        <v>114</v>
      </c>
      <c r="D1356" t="str">
        <f>CONCATENATE(FinalAllocations[[#This Row],[Program Area]],"; ",FinalAllocations[[#This Row],[Beneficiary]])</f>
        <v>SE: Psychosocial support-NSD; Priority Pops: Clients of sex workers</v>
      </c>
    </row>
    <row r="1357" spans="1:4">
      <c r="A1357" t="s">
        <v>206</v>
      </c>
      <c r="B1357" t="s">
        <v>148</v>
      </c>
      <c r="C1357" t="s">
        <v>114</v>
      </c>
      <c r="D1357" t="str">
        <f>CONCATENATE(FinalAllocations[[#This Row],[Program Area]],"; ",FinalAllocations[[#This Row],[Beneficiary]])</f>
        <v>SE: Psychosocial support-NSD; Priority Pops: Displaced persons</v>
      </c>
    </row>
    <row r="1358" spans="1:4">
      <c r="A1358" t="s">
        <v>206</v>
      </c>
      <c r="B1358" t="s">
        <v>149</v>
      </c>
      <c r="C1358" t="s">
        <v>114</v>
      </c>
      <c r="D1358" t="str">
        <f>CONCATENATE(FinalAllocations[[#This Row],[Program Area]],"; ",FinalAllocations[[#This Row],[Beneficiary]])</f>
        <v>SE: Psychosocial support-NSD; Priority Pops: Military &amp; other uniformed services</v>
      </c>
    </row>
    <row r="1359" spans="1:4">
      <c r="A1359" t="s">
        <v>206</v>
      </c>
      <c r="B1359" t="s">
        <v>150</v>
      </c>
      <c r="C1359" t="s">
        <v>114</v>
      </c>
      <c r="D1359" t="str">
        <f>CONCATENATE(FinalAllocations[[#This Row],[Program Area]],"; ",FinalAllocations[[#This Row],[Beneficiary]])</f>
        <v xml:space="preserve">SE: Psychosocial support-NSD; Priority Pops: Mobile Pops </v>
      </c>
    </row>
    <row r="1360" spans="1:4">
      <c r="A1360" t="s">
        <v>206</v>
      </c>
      <c r="B1360" t="s">
        <v>151</v>
      </c>
      <c r="C1360" t="s">
        <v>114</v>
      </c>
      <c r="D1360" t="str">
        <f>CONCATENATE(FinalAllocations[[#This Row],[Program Area]],"; ",FinalAllocations[[#This Row],[Beneficiary]])</f>
        <v>SE: Psychosocial support-NSD; Priority Pops: Not disaggregated</v>
      </c>
    </row>
    <row r="1361" spans="1:4">
      <c r="A1361" t="s">
        <v>206</v>
      </c>
      <c r="B1361" t="s">
        <v>152</v>
      </c>
      <c r="C1361" t="s">
        <v>114</v>
      </c>
      <c r="D1361" t="str">
        <f>CONCATENATE(FinalAllocations[[#This Row],[Program Area]],"; ",FinalAllocations[[#This Row],[Beneficiary]])</f>
        <v>SE: Psychosocial support-NSD; Priority Pops: People in prisons</v>
      </c>
    </row>
    <row r="1362" spans="1:4">
      <c r="A1362" t="s">
        <v>207</v>
      </c>
      <c r="B1362" t="s">
        <v>126</v>
      </c>
      <c r="C1362" t="s">
        <v>114</v>
      </c>
      <c r="D1362" t="str">
        <f>CONCATENATE(FinalAllocations[[#This Row],[Program Area]],"; ",FinalAllocations[[#This Row],[Beneficiary]])</f>
        <v>SE: Psychosocial support-SD; Females: Adult women</v>
      </c>
    </row>
    <row r="1363" spans="1:4">
      <c r="A1363" t="s">
        <v>207</v>
      </c>
      <c r="B1363" t="s">
        <v>127</v>
      </c>
      <c r="C1363" t="s">
        <v>119</v>
      </c>
      <c r="D1363" t="str">
        <f>CONCATENATE(FinalAllocations[[#This Row],[Program Area]],"; ",FinalAllocations[[#This Row],[Beneficiary]])</f>
        <v>SE: Psychosocial support-SD; Females: Girls</v>
      </c>
    </row>
    <row r="1364" spans="1:4">
      <c r="A1364" t="s">
        <v>207</v>
      </c>
      <c r="B1364" t="s">
        <v>128</v>
      </c>
      <c r="C1364" t="s">
        <v>114</v>
      </c>
      <c r="D1364" t="str">
        <f>CONCATENATE(FinalAllocations[[#This Row],[Program Area]],"; ",FinalAllocations[[#This Row],[Beneficiary]])</f>
        <v>SE: Psychosocial support-SD; Females: Not disaggregated</v>
      </c>
    </row>
    <row r="1365" spans="1:4">
      <c r="A1365" t="s">
        <v>207</v>
      </c>
      <c r="B1365" t="s">
        <v>129</v>
      </c>
      <c r="C1365" t="s">
        <v>119</v>
      </c>
      <c r="D1365" t="str">
        <f>CONCATENATE(FinalAllocations[[#This Row],[Program Area]],"; ",FinalAllocations[[#This Row],[Beneficiary]])</f>
        <v>SE: Psychosocial support-SD; Females: Young women &amp; adolescent females</v>
      </c>
    </row>
    <row r="1366" spans="1:4">
      <c r="A1366" t="s">
        <v>207</v>
      </c>
      <c r="B1366" t="s">
        <v>130</v>
      </c>
      <c r="C1366" t="s">
        <v>114</v>
      </c>
      <c r="D1366" t="str">
        <f>CONCATENATE(FinalAllocations[[#This Row],[Program Area]],"; ",FinalAllocations[[#This Row],[Beneficiary]])</f>
        <v>SE: Psychosocial support-SD; Key Pops: Men having sex with men</v>
      </c>
    </row>
    <row r="1367" spans="1:4">
      <c r="A1367" t="s">
        <v>207</v>
      </c>
      <c r="B1367" t="s">
        <v>131</v>
      </c>
      <c r="C1367" t="s">
        <v>114</v>
      </c>
      <c r="D1367" t="str">
        <f>CONCATENATE(FinalAllocations[[#This Row],[Program Area]],"; ",FinalAllocations[[#This Row],[Beneficiary]])</f>
        <v>SE: Psychosocial support-SD; Key Pops: Not disaggregated</v>
      </c>
    </row>
    <row r="1368" spans="1:4">
      <c r="A1368" t="s">
        <v>207</v>
      </c>
      <c r="B1368" t="s">
        <v>132</v>
      </c>
      <c r="C1368" t="s">
        <v>114</v>
      </c>
      <c r="D1368" t="str">
        <f>CONCATENATE(FinalAllocations[[#This Row],[Program Area]],"; ",FinalAllocations[[#This Row],[Beneficiary]])</f>
        <v>SE: Psychosocial support-SD; Key Pops: People in prisons</v>
      </c>
    </row>
    <row r="1369" spans="1:4">
      <c r="A1369" t="s">
        <v>207</v>
      </c>
      <c r="B1369" t="s">
        <v>133</v>
      </c>
      <c r="C1369" t="s">
        <v>122</v>
      </c>
      <c r="D1369" t="str">
        <f>CONCATENATE(FinalAllocations[[#This Row],[Program Area]],"; ",FinalAllocations[[#This Row],[Beneficiary]])</f>
        <v>SE: Psychosocial support-SD; Key Pops: People who inject drugs</v>
      </c>
    </row>
    <row r="1370" spans="1:4">
      <c r="A1370" t="s">
        <v>207</v>
      </c>
      <c r="B1370" t="s">
        <v>134</v>
      </c>
      <c r="C1370" t="s">
        <v>114</v>
      </c>
      <c r="D1370" t="str">
        <f>CONCATENATE(FinalAllocations[[#This Row],[Program Area]],"; ",FinalAllocations[[#This Row],[Beneficiary]])</f>
        <v>SE: Psychosocial support-SD; Key Pops: Sex workers</v>
      </c>
    </row>
    <row r="1371" spans="1:4">
      <c r="A1371" t="s">
        <v>207</v>
      </c>
      <c r="B1371" t="s">
        <v>135</v>
      </c>
      <c r="C1371" t="s">
        <v>114</v>
      </c>
      <c r="D1371" t="str">
        <f>CONCATENATE(FinalAllocations[[#This Row],[Program Area]],"; ",FinalAllocations[[#This Row],[Beneficiary]])</f>
        <v>SE: Psychosocial support-SD; Key Pops: Transgender</v>
      </c>
    </row>
    <row r="1372" spans="1:4">
      <c r="A1372" t="s">
        <v>207</v>
      </c>
      <c r="B1372" t="s">
        <v>136</v>
      </c>
      <c r="C1372" t="s">
        <v>114</v>
      </c>
      <c r="D1372" t="str">
        <f>CONCATENATE(FinalAllocations[[#This Row],[Program Area]],"; ",FinalAllocations[[#This Row],[Beneficiary]])</f>
        <v>SE: Psychosocial support-SD; Males: Adult men</v>
      </c>
    </row>
    <row r="1373" spans="1:4">
      <c r="A1373" t="s">
        <v>207</v>
      </c>
      <c r="B1373" t="s">
        <v>137</v>
      </c>
      <c r="C1373" t="s">
        <v>119</v>
      </c>
      <c r="D1373" t="str">
        <f>CONCATENATE(FinalAllocations[[#This Row],[Program Area]],"; ",FinalAllocations[[#This Row],[Beneficiary]])</f>
        <v>SE: Psychosocial support-SD; Males: Boys</v>
      </c>
    </row>
    <row r="1374" spans="1:4">
      <c r="A1374" t="s">
        <v>207</v>
      </c>
      <c r="B1374" t="s">
        <v>138</v>
      </c>
      <c r="C1374" t="s">
        <v>114</v>
      </c>
      <c r="D1374" t="str">
        <f>CONCATENATE(FinalAllocations[[#This Row],[Program Area]],"; ",FinalAllocations[[#This Row],[Beneficiary]])</f>
        <v>SE: Psychosocial support-SD; Males: Not disaggregated</v>
      </c>
    </row>
    <row r="1375" spans="1:4">
      <c r="A1375" t="s">
        <v>207</v>
      </c>
      <c r="B1375" t="s">
        <v>139</v>
      </c>
      <c r="C1375" t="s">
        <v>119</v>
      </c>
      <c r="D1375" t="str">
        <f>CONCATENATE(FinalAllocations[[#This Row],[Program Area]],"; ",FinalAllocations[[#This Row],[Beneficiary]])</f>
        <v>SE: Psychosocial support-SD; Males: Young men &amp; adolescent males</v>
      </c>
    </row>
    <row r="1376" spans="1:4">
      <c r="A1376" t="s">
        <v>207</v>
      </c>
      <c r="B1376" t="s">
        <v>140</v>
      </c>
      <c r="C1376" t="s">
        <v>114</v>
      </c>
      <c r="D1376" t="str">
        <f>CONCATENATE(FinalAllocations[[#This Row],[Program Area]],"; ",FinalAllocations[[#This Row],[Beneficiary]])</f>
        <v>SE: Psychosocial support-SD; Non-Targeted Pop: Adults</v>
      </c>
    </row>
    <row r="1377" spans="1:4">
      <c r="A1377" t="s">
        <v>207</v>
      </c>
      <c r="B1377" t="s">
        <v>141</v>
      </c>
      <c r="C1377" t="s">
        <v>119</v>
      </c>
      <c r="D1377" t="str">
        <f>CONCATENATE(FinalAllocations[[#This Row],[Program Area]],"; ",FinalAllocations[[#This Row],[Beneficiary]])</f>
        <v>SE: Psychosocial support-SD; Non-Targeted Pop: Children</v>
      </c>
    </row>
    <row r="1378" spans="1:4">
      <c r="A1378" t="s">
        <v>207</v>
      </c>
      <c r="B1378" t="s">
        <v>23</v>
      </c>
      <c r="C1378" t="s">
        <v>114</v>
      </c>
      <c r="D1378" t="e">
        <f ca="1">_xlfn.CONCAT(FinalAllocations[[#This Row],[Program Area]],"; ",FinalAllocations[[#This Row],[Beneficiary]])</f>
        <v>#NAME?</v>
      </c>
    </row>
    <row r="1379" spans="1:4">
      <c r="A1379" t="s">
        <v>207</v>
      </c>
      <c r="B1379" t="s">
        <v>142</v>
      </c>
      <c r="C1379" t="s">
        <v>114</v>
      </c>
      <c r="D1379" t="str">
        <f>CONCATENATE(FinalAllocations[[#This Row],[Program Area]],"; ",FinalAllocations[[#This Row],[Beneficiary]])</f>
        <v>SE: Psychosocial support-SD; Non-Targeted Pop: Young people &amp; adolescents</v>
      </c>
    </row>
    <row r="1380" spans="1:4">
      <c r="A1380" t="s">
        <v>207</v>
      </c>
      <c r="B1380" t="s">
        <v>143</v>
      </c>
      <c r="C1380" t="s">
        <v>119</v>
      </c>
      <c r="D1380" t="str">
        <f>CONCATENATE(FinalAllocations[[#This Row],[Program Area]],"; ",FinalAllocations[[#This Row],[Beneficiary]])</f>
        <v>SE: Psychosocial support-SD; OVC: Care givers</v>
      </c>
    </row>
    <row r="1381" spans="1:4">
      <c r="A1381" t="s">
        <v>207</v>
      </c>
      <c r="B1381" t="s">
        <v>144</v>
      </c>
      <c r="C1381" t="s">
        <v>119</v>
      </c>
      <c r="D1381" t="str">
        <f>CONCATENATE(FinalAllocations[[#This Row],[Program Area]],"; ",FinalAllocations[[#This Row],[Beneficiary]])</f>
        <v>SE: Psychosocial support-SD; OVC: Not disaggregated</v>
      </c>
    </row>
    <row r="1382" spans="1:4">
      <c r="A1382" t="s">
        <v>207</v>
      </c>
      <c r="B1382" t="s">
        <v>145</v>
      </c>
      <c r="C1382" t="s">
        <v>119</v>
      </c>
      <c r="D1382" t="str">
        <f>CONCATENATE(FinalAllocations[[#This Row],[Program Area]],"; ",FinalAllocations[[#This Row],[Beneficiary]])</f>
        <v>SE: Psychosocial support-SD; OVC: Orphans &amp; vulnerable children</v>
      </c>
    </row>
    <row r="1383" spans="1:4">
      <c r="A1383" t="s">
        <v>207</v>
      </c>
      <c r="B1383" t="s">
        <v>146</v>
      </c>
      <c r="C1383" t="s">
        <v>118</v>
      </c>
      <c r="D1383" t="str">
        <f>CONCATENATE(FinalAllocations[[#This Row],[Program Area]],"; ",FinalAllocations[[#This Row],[Beneficiary]])</f>
        <v>SE: Psychosocial support-SD; Pregnant &amp; Breastfeeding Women: Not disaggregated</v>
      </c>
    </row>
    <row r="1384" spans="1:4">
      <c r="A1384" t="s">
        <v>207</v>
      </c>
      <c r="B1384" t="s">
        <v>147</v>
      </c>
      <c r="C1384" t="s">
        <v>114</v>
      </c>
      <c r="D1384" t="str">
        <f>CONCATENATE(FinalAllocations[[#This Row],[Program Area]],"; ",FinalAllocations[[#This Row],[Beneficiary]])</f>
        <v>SE: Psychosocial support-SD; Priority Pops: Clients of sex workers</v>
      </c>
    </row>
    <row r="1385" spans="1:4">
      <c r="A1385" t="s">
        <v>207</v>
      </c>
      <c r="B1385" t="s">
        <v>148</v>
      </c>
      <c r="C1385" t="s">
        <v>114</v>
      </c>
      <c r="D1385" t="str">
        <f>CONCATENATE(FinalAllocations[[#This Row],[Program Area]],"; ",FinalAllocations[[#This Row],[Beneficiary]])</f>
        <v>SE: Psychosocial support-SD; Priority Pops: Displaced persons</v>
      </c>
    </row>
    <row r="1386" spans="1:4">
      <c r="A1386" t="s">
        <v>207</v>
      </c>
      <c r="B1386" t="s">
        <v>149</v>
      </c>
      <c r="C1386" t="s">
        <v>114</v>
      </c>
      <c r="D1386" t="str">
        <f>CONCATENATE(FinalAllocations[[#This Row],[Program Area]],"; ",FinalAllocations[[#This Row],[Beneficiary]])</f>
        <v>SE: Psychosocial support-SD; Priority Pops: Military &amp; other uniformed services</v>
      </c>
    </row>
    <row r="1387" spans="1:4">
      <c r="A1387" t="s">
        <v>207</v>
      </c>
      <c r="B1387" t="s">
        <v>150</v>
      </c>
      <c r="C1387" t="s">
        <v>114</v>
      </c>
      <c r="D1387" t="str">
        <f>CONCATENATE(FinalAllocations[[#This Row],[Program Area]],"; ",FinalAllocations[[#This Row],[Beneficiary]])</f>
        <v xml:space="preserve">SE: Psychosocial support-SD; Priority Pops: Mobile Pops </v>
      </c>
    </row>
    <row r="1388" spans="1:4">
      <c r="A1388" t="s">
        <v>207</v>
      </c>
      <c r="B1388" t="s">
        <v>151</v>
      </c>
      <c r="C1388" t="s">
        <v>114</v>
      </c>
      <c r="D1388" t="str">
        <f>CONCATENATE(FinalAllocations[[#This Row],[Program Area]],"; ",FinalAllocations[[#This Row],[Beneficiary]])</f>
        <v>SE: Psychosocial support-SD; Priority Pops: Not disaggregated</v>
      </c>
    </row>
    <row r="1389" spans="1:4">
      <c r="A1389" t="s">
        <v>207</v>
      </c>
      <c r="B1389" t="s">
        <v>152</v>
      </c>
      <c r="C1389" t="s">
        <v>114</v>
      </c>
      <c r="D1389" t="str">
        <f>CONCATENATE(FinalAllocations[[#This Row],[Program Area]],"; ",FinalAllocations[[#This Row],[Beneficiary]])</f>
        <v>SE: Psychosocial support-SD; Priority Pops: People in prisons</v>
      </c>
    </row>
  </sheetData>
  <sheetProtection algorithmName="SHA-512" hashValue="JDhPiBmL7k0N7jeSFK8l1citzeYa4gqjbGLsFj3i3M0wK15wtr/sKHnkrnOOpgD8U98fnSCcjL9KryFQ6xXOOQ==" saltValue="1t8aDZG3LZCX2mw2s2hrqQ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30" workbookViewId="0">
      <selection activeCell="C22" sqref="C22"/>
    </sheetView>
  </sheetViews>
  <sheetFormatPr defaultRowHeight="14.4"/>
  <cols>
    <col min="1" max="1" width="12.5546875" bestFit="1" customWidth="1"/>
    <col min="2" max="2" width="45.21875" bestFit="1" customWidth="1"/>
    <col min="3" max="3" width="11.77734375" bestFit="1" customWidth="1"/>
    <col min="4" max="4" width="70.44140625" bestFit="1" customWidth="1"/>
  </cols>
  <sheetData>
    <row r="1" spans="1:4">
      <c r="A1" s="28" t="s">
        <v>21</v>
      </c>
      <c r="B1" s="28" t="s">
        <v>22</v>
      </c>
      <c r="C1" s="28" t="s">
        <v>110</v>
      </c>
      <c r="D1" s="28" t="s">
        <v>21</v>
      </c>
    </row>
    <row r="2" spans="1:4">
      <c r="A2" t="s">
        <v>218</v>
      </c>
      <c r="B2" t="s">
        <v>149</v>
      </c>
      <c r="C2" t="s">
        <v>121</v>
      </c>
      <c r="D2" t="s">
        <v>125</v>
      </c>
    </row>
    <row r="3" spans="1:4">
      <c r="A3" t="s">
        <v>219</v>
      </c>
      <c r="B3" t="s">
        <v>151</v>
      </c>
      <c r="C3" t="s">
        <v>114</v>
      </c>
      <c r="D3" t="s">
        <v>153</v>
      </c>
    </row>
    <row r="4" spans="1:4">
      <c r="A4" t="s">
        <v>220</v>
      </c>
      <c r="B4" t="s">
        <v>126</v>
      </c>
      <c r="C4" t="s">
        <v>119</v>
      </c>
      <c r="D4" t="s">
        <v>154</v>
      </c>
    </row>
    <row r="5" spans="1:4">
      <c r="A5" t="s">
        <v>217</v>
      </c>
      <c r="B5" t="s">
        <v>127</v>
      </c>
      <c r="C5" t="s">
        <v>106</v>
      </c>
      <c r="D5" t="s">
        <v>155</v>
      </c>
    </row>
    <row r="6" spans="1:4">
      <c r="A6" t="s">
        <v>221</v>
      </c>
      <c r="B6" t="s">
        <v>128</v>
      </c>
      <c r="C6" t="s">
        <v>115</v>
      </c>
      <c r="D6" t="s">
        <v>156</v>
      </c>
    </row>
    <row r="7" spans="1:4">
      <c r="A7" t="s">
        <v>223</v>
      </c>
      <c r="B7" t="s">
        <v>129</v>
      </c>
      <c r="C7" t="s">
        <v>117</v>
      </c>
      <c r="D7" t="s">
        <v>157</v>
      </c>
    </row>
    <row r="8" spans="1:4">
      <c r="B8" t="s">
        <v>130</v>
      </c>
      <c r="C8" t="s">
        <v>116</v>
      </c>
      <c r="D8" t="s">
        <v>158</v>
      </c>
    </row>
    <row r="9" spans="1:4">
      <c r="B9" t="s">
        <v>131</v>
      </c>
      <c r="C9" t="s">
        <v>109</v>
      </c>
      <c r="D9" t="s">
        <v>159</v>
      </c>
    </row>
    <row r="10" spans="1:4">
      <c r="B10" t="s">
        <v>132</v>
      </c>
      <c r="C10" t="s">
        <v>113</v>
      </c>
      <c r="D10" t="s">
        <v>160</v>
      </c>
    </row>
    <row r="11" spans="1:4">
      <c r="B11" t="s">
        <v>133</v>
      </c>
      <c r="C11" t="s">
        <v>108</v>
      </c>
      <c r="D11" t="s">
        <v>161</v>
      </c>
    </row>
    <row r="12" spans="1:4">
      <c r="B12" t="s">
        <v>134</v>
      </c>
      <c r="C12" t="s">
        <v>222</v>
      </c>
      <c r="D12" t="s">
        <v>162</v>
      </c>
    </row>
    <row r="13" spans="1:4">
      <c r="B13" t="s">
        <v>135</v>
      </c>
      <c r="C13" t="s">
        <v>107</v>
      </c>
      <c r="D13" t="s">
        <v>163</v>
      </c>
    </row>
    <row r="14" spans="1:4">
      <c r="B14" t="s">
        <v>136</v>
      </c>
      <c r="C14" t="s">
        <v>104</v>
      </c>
      <c r="D14" t="s">
        <v>164</v>
      </c>
    </row>
    <row r="15" spans="1:4">
      <c r="B15" t="s">
        <v>137</v>
      </c>
      <c r="C15" t="s">
        <v>122</v>
      </c>
      <c r="D15" t="s">
        <v>165</v>
      </c>
    </row>
    <row r="16" spans="1:4">
      <c r="B16" t="s">
        <v>138</v>
      </c>
      <c r="C16" t="s">
        <v>118</v>
      </c>
      <c r="D16" t="s">
        <v>166</v>
      </c>
    </row>
    <row r="17" spans="2:4">
      <c r="B17" t="s">
        <v>139</v>
      </c>
      <c r="C17" t="s">
        <v>105</v>
      </c>
      <c r="D17" t="s">
        <v>167</v>
      </c>
    </row>
    <row r="18" spans="2:4">
      <c r="B18" t="s">
        <v>140</v>
      </c>
      <c r="C18" t="s">
        <v>120</v>
      </c>
      <c r="D18" t="s">
        <v>168</v>
      </c>
    </row>
    <row r="19" spans="2:4">
      <c r="B19" t="s">
        <v>141</v>
      </c>
      <c r="C19" t="s">
        <v>123</v>
      </c>
      <c r="D19" t="s">
        <v>169</v>
      </c>
    </row>
    <row r="20" spans="2:4">
      <c r="B20" t="s">
        <v>23</v>
      </c>
      <c r="C20" t="s">
        <v>239</v>
      </c>
      <c r="D20" t="s">
        <v>170</v>
      </c>
    </row>
    <row r="21" spans="2:4">
      <c r="B21" t="s">
        <v>142</v>
      </c>
      <c r="D21" t="s">
        <v>171</v>
      </c>
    </row>
    <row r="22" spans="2:4">
      <c r="B22" t="s">
        <v>143</v>
      </c>
      <c r="D22" t="s">
        <v>172</v>
      </c>
    </row>
    <row r="23" spans="2:4">
      <c r="B23" t="s">
        <v>144</v>
      </c>
      <c r="D23" t="s">
        <v>173</v>
      </c>
    </row>
    <row r="24" spans="2:4">
      <c r="B24" t="s">
        <v>145</v>
      </c>
      <c r="D24" t="s">
        <v>174</v>
      </c>
    </row>
    <row r="25" spans="2:4">
      <c r="B25" t="s">
        <v>146</v>
      </c>
      <c r="D25" t="s">
        <v>175</v>
      </c>
    </row>
    <row r="26" spans="2:4">
      <c r="B26" t="s">
        <v>147</v>
      </c>
      <c r="D26" t="s">
        <v>176</v>
      </c>
    </row>
    <row r="27" spans="2:4">
      <c r="B27" t="s">
        <v>148</v>
      </c>
      <c r="D27" t="s">
        <v>177</v>
      </c>
    </row>
    <row r="28" spans="2:4">
      <c r="B28" t="s">
        <v>150</v>
      </c>
      <c r="D28" t="s">
        <v>178</v>
      </c>
    </row>
    <row r="29" spans="2:4">
      <c r="B29" t="s">
        <v>152</v>
      </c>
      <c r="D29" t="s">
        <v>179</v>
      </c>
    </row>
    <row r="30" spans="2:4">
      <c r="D30" t="s">
        <v>180</v>
      </c>
    </row>
    <row r="31" spans="2:4">
      <c r="D31" t="s">
        <v>181</v>
      </c>
    </row>
    <row r="32" spans="2:4">
      <c r="D32" t="s">
        <v>182</v>
      </c>
    </row>
    <row r="33" spans="4:4">
      <c r="D33" t="s">
        <v>183</v>
      </c>
    </row>
    <row r="34" spans="4:4">
      <c r="D34" t="s">
        <v>184</v>
      </c>
    </row>
    <row r="35" spans="4:4">
      <c r="D35" t="s">
        <v>185</v>
      </c>
    </row>
    <row r="36" spans="4:4">
      <c r="D36" t="s">
        <v>186</v>
      </c>
    </row>
    <row r="37" spans="4:4">
      <c r="D37" t="s">
        <v>187</v>
      </c>
    </row>
    <row r="38" spans="4:4">
      <c r="D38" t="s">
        <v>188</v>
      </c>
    </row>
    <row r="39" spans="4:4">
      <c r="D39" t="s">
        <v>189</v>
      </c>
    </row>
    <row r="40" spans="4:4">
      <c r="D40" t="s">
        <v>190</v>
      </c>
    </row>
    <row r="41" spans="4:4">
      <c r="D41" t="s">
        <v>191</v>
      </c>
    </row>
    <row r="42" spans="4:4">
      <c r="D42" t="s">
        <v>192</v>
      </c>
    </row>
    <row r="43" spans="4:4">
      <c r="D43" t="s">
        <v>193</v>
      </c>
    </row>
    <row r="44" spans="4:4">
      <c r="D44" t="s">
        <v>194</v>
      </c>
    </row>
    <row r="45" spans="4:4">
      <c r="D45" t="s">
        <v>195</v>
      </c>
    </row>
    <row r="46" spans="4:4">
      <c r="D46" t="s">
        <v>196</v>
      </c>
    </row>
    <row r="47" spans="4:4">
      <c r="D47" t="s">
        <v>197</v>
      </c>
    </row>
    <row r="48" spans="4:4">
      <c r="D48" t="s">
        <v>198</v>
      </c>
    </row>
    <row r="49" spans="4:4">
      <c r="D49" t="s">
        <v>199</v>
      </c>
    </row>
    <row r="50" spans="4:4">
      <c r="D50" t="s">
        <v>200</v>
      </c>
    </row>
    <row r="51" spans="4:4">
      <c r="D51" t="s">
        <v>201</v>
      </c>
    </row>
    <row r="52" spans="4:4">
      <c r="D52" t="s">
        <v>202</v>
      </c>
    </row>
    <row r="53" spans="4:4">
      <c r="D53" t="s">
        <v>203</v>
      </c>
    </row>
    <row r="54" spans="4:4">
      <c r="D54" t="s">
        <v>204</v>
      </c>
    </row>
    <row r="55" spans="4:4">
      <c r="D55" t="s">
        <v>205</v>
      </c>
    </row>
    <row r="56" spans="4:4">
      <c r="D56" t="s">
        <v>206</v>
      </c>
    </row>
    <row r="57" spans="4:4">
      <c r="D57" t="s">
        <v>207</v>
      </c>
    </row>
  </sheetData>
  <sheetProtection algorithmName="SHA-512" hashValue="y9+DKlHwn6Y00KtOwKHFx+qav5C2h22nPkG+7m6p02RRik/eN43pRSB7JlivUGyU0AZA4SPMPEnQNDFSJFsVTw==" saltValue="IrKMW1oGvEdUoAB8jbBlUw==" spinCount="100000" sheet="1" objects="1" scenarios="1" selectLockedCells="1" selectUnlockedCells="1"/>
  <sortState ref="C2:C19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 &amp; Instructions</vt:lpstr>
      <vt:lpstr>Metadata and Errors Checks</vt:lpstr>
      <vt:lpstr>Work Plan Budget</vt:lpstr>
      <vt:lpstr>DHAPP SOW</vt:lpstr>
      <vt:lpstr>Reference Data</vt:lpstr>
      <vt:lpstr>List Drop Downs</vt:lpstr>
      <vt:lpstr>'DHAPP SOW'!Print_Area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PEPFAR</dc:creator>
  <cp:lastModifiedBy>Ruane, David P CIV USARMY MEDCOM USAMRAA</cp:lastModifiedBy>
  <cp:lastPrinted>2020-05-13T23:01:20Z</cp:lastPrinted>
  <dcterms:created xsi:type="dcterms:W3CDTF">2020-04-21T18:47:38Z</dcterms:created>
  <dcterms:modified xsi:type="dcterms:W3CDTF">2021-01-11T18:40:08Z</dcterms:modified>
</cp:coreProperties>
</file>