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poirierdb\Desktop\Spreadsheet\"/>
    </mc:Choice>
  </mc:AlternateContent>
  <xr:revisionPtr revIDLastSave="0" documentId="13_ncr:1_{E42A4301-DA01-4B49-A28F-95F6CF3039D1}" xr6:coauthVersionLast="47" xr6:coauthVersionMax="47" xr10:uidLastSave="{00000000-0000-0000-0000-000000000000}"/>
  <bookViews>
    <workbookView xWindow="4245" yWindow="2055" windowWidth="21600" windowHeight="11325" firstSheet="1" activeTab="2" xr2:uid="{01D43D9C-9CBC-4A6D-A072-51931D00BFF6}"/>
  </bookViews>
  <sheets>
    <sheet name="Summary" sheetId="12" state="hidden" r:id="rId1"/>
    <sheet name="Instructions" sheetId="40" r:id="rId2"/>
    <sheet name="Proposal Data" sheetId="41" r:id="rId3"/>
    <sheet name="A. Labor Rates" sheetId="25" r:id="rId4"/>
    <sheet name="B. Indirect Rates &amp; Fee" sheetId="43" r:id="rId5"/>
    <sheet name="C. Materials-Supplies" sheetId="26" r:id="rId6"/>
    <sheet name="D. Equipment" sheetId="30" r:id="rId7"/>
    <sheet name="E. Travel Base" sheetId="39" r:id="rId8"/>
    <sheet name="E. Travel Option 1" sheetId="56" r:id="rId9"/>
    <sheet name="E. Travel Option 2" sheetId="55" r:id="rId10"/>
    <sheet name="F. ODCs" sheetId="31" r:id="rId11"/>
    <sheet name="SF424 1" sheetId="5" state="hidden" r:id="rId12"/>
    <sheet name="SF424 2" sheetId="6" state="hidden" r:id="rId13"/>
    <sheet name="G. Consultants" sheetId="47" r:id="rId14"/>
    <sheet name="Base" sheetId="32" r:id="rId15"/>
    <sheet name="Option1" sheetId="57" r:id="rId16"/>
    <sheet name="Option2" sheetId="58"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43" l="1"/>
  <c r="D38" i="57" s="1"/>
  <c r="E35" i="43"/>
  <c r="F35" i="43"/>
  <c r="J38" i="57" s="1"/>
  <c r="G35" i="43"/>
  <c r="G36" i="43" s="1"/>
  <c r="G37" i="43" s="1"/>
  <c r="G38" i="43" s="1"/>
  <c r="G39" i="43" s="1"/>
  <c r="H35" i="43"/>
  <c r="P38" i="57" s="1"/>
  <c r="I35" i="43"/>
  <c r="I36" i="43" s="1"/>
  <c r="I37" i="43" s="1"/>
  <c r="I38" i="43" s="1"/>
  <c r="I39" i="43" s="1"/>
  <c r="D36" i="43"/>
  <c r="D39" i="57" s="1"/>
  <c r="E36" i="43"/>
  <c r="E37" i="43" s="1"/>
  <c r="E38" i="43" s="1"/>
  <c r="E39" i="43" s="1"/>
  <c r="D59" i="43"/>
  <c r="E59" i="43"/>
  <c r="F59" i="43"/>
  <c r="G59" i="43"/>
  <c r="H59" i="43"/>
  <c r="I59" i="43"/>
  <c r="I60" i="43" s="1"/>
  <c r="I61" i="43" s="1"/>
  <c r="I62" i="43" s="1"/>
  <c r="I63" i="43" s="1"/>
  <c r="D60" i="43"/>
  <c r="D61" i="43" s="1"/>
  <c r="D62" i="43" s="1"/>
  <c r="D63" i="43" s="1"/>
  <c r="E60" i="43"/>
  <c r="E61" i="43" s="1"/>
  <c r="E62" i="43" s="1"/>
  <c r="E63" i="43" s="1"/>
  <c r="F60" i="43"/>
  <c r="F61" i="43" s="1"/>
  <c r="F62" i="43" s="1"/>
  <c r="F63" i="43" s="1"/>
  <c r="G60" i="43"/>
  <c r="G61" i="43" s="1"/>
  <c r="G62" i="43" s="1"/>
  <c r="G63" i="43" s="1"/>
  <c r="H60" i="43"/>
  <c r="H61" i="43" s="1"/>
  <c r="H62" i="43" s="1"/>
  <c r="H63" i="43" s="1"/>
  <c r="P85" i="58"/>
  <c r="M85" i="58"/>
  <c r="J85" i="58"/>
  <c r="G85" i="58"/>
  <c r="D85" i="58"/>
  <c r="S85" i="58"/>
  <c r="B85" i="58"/>
  <c r="A115" i="12" s="1"/>
  <c r="B82" i="58"/>
  <c r="B80" i="58"/>
  <c r="B81" i="58"/>
  <c r="B79" i="58"/>
  <c r="B77" i="58"/>
  <c r="B76" i="58"/>
  <c r="B74" i="58"/>
  <c r="B73" i="58"/>
  <c r="B85" i="57"/>
  <c r="A77" i="12" s="1"/>
  <c r="B79" i="57"/>
  <c r="B80" i="57"/>
  <c r="B81" i="57"/>
  <c r="B82" i="57"/>
  <c r="B77" i="57"/>
  <c r="B76" i="57"/>
  <c r="B74" i="57"/>
  <c r="B73" i="57"/>
  <c r="T62" i="58"/>
  <c r="T63" i="58"/>
  <c r="T64" i="58"/>
  <c r="T65" i="58"/>
  <c r="T66" i="58"/>
  <c r="T67" i="58"/>
  <c r="T68" i="58"/>
  <c r="T69" i="58"/>
  <c r="T70" i="58"/>
  <c r="V70" i="58" s="1"/>
  <c r="E98" i="12" s="1"/>
  <c r="Q62" i="58"/>
  <c r="Q63" i="58"/>
  <c r="Q64" i="58"/>
  <c r="Q65" i="58"/>
  <c r="Q66" i="58"/>
  <c r="Q67" i="58"/>
  <c r="Q68" i="58"/>
  <c r="Q69" i="58"/>
  <c r="Q70" i="58"/>
  <c r="N62" i="58"/>
  <c r="N63" i="58"/>
  <c r="N64" i="58"/>
  <c r="N65" i="58"/>
  <c r="N66" i="58"/>
  <c r="N67" i="58"/>
  <c r="N68" i="58"/>
  <c r="N69" i="58"/>
  <c r="N70" i="58"/>
  <c r="K62" i="58"/>
  <c r="K63" i="58"/>
  <c r="K64" i="58"/>
  <c r="K65" i="58"/>
  <c r="K66" i="58"/>
  <c r="K67" i="58"/>
  <c r="K68" i="58"/>
  <c r="K69" i="58"/>
  <c r="K70" i="58"/>
  <c r="H62" i="58"/>
  <c r="H63" i="58"/>
  <c r="H64" i="58"/>
  <c r="H65" i="58"/>
  <c r="H66" i="58"/>
  <c r="H67" i="58"/>
  <c r="H68" i="58"/>
  <c r="H69" i="58"/>
  <c r="H70" i="58"/>
  <c r="E62" i="58"/>
  <c r="E63" i="58"/>
  <c r="E64" i="58"/>
  <c r="E65" i="58"/>
  <c r="E66" i="58"/>
  <c r="E67" i="58"/>
  <c r="E68" i="58"/>
  <c r="E69" i="58"/>
  <c r="E70" i="58"/>
  <c r="B62" i="58"/>
  <c r="B63" i="58"/>
  <c r="B64" i="58"/>
  <c r="B65" i="58"/>
  <c r="B66" i="58"/>
  <c r="B67" i="58"/>
  <c r="A95" i="12" s="1"/>
  <c r="B68" i="58"/>
  <c r="B69" i="58"/>
  <c r="B70" i="58"/>
  <c r="A98" i="12" s="1"/>
  <c r="T61" i="58"/>
  <c r="Q61" i="58"/>
  <c r="N61" i="58"/>
  <c r="K61" i="58"/>
  <c r="H61" i="58"/>
  <c r="E61" i="58"/>
  <c r="B61" i="58"/>
  <c r="T70" i="57"/>
  <c r="T62" i="57"/>
  <c r="T63" i="57"/>
  <c r="T64" i="57"/>
  <c r="T65" i="57"/>
  <c r="T66" i="57"/>
  <c r="T67" i="57"/>
  <c r="T68" i="57"/>
  <c r="T69" i="57"/>
  <c r="Q62" i="57"/>
  <c r="Q63" i="57"/>
  <c r="Q64" i="57"/>
  <c r="Q65" i="57"/>
  <c r="Q66" i="57"/>
  <c r="Q67" i="57"/>
  <c r="Q68" i="57"/>
  <c r="Q69" i="57"/>
  <c r="Q70" i="57"/>
  <c r="N62" i="57"/>
  <c r="N63" i="57"/>
  <c r="N64" i="57"/>
  <c r="N65" i="57"/>
  <c r="N66" i="57"/>
  <c r="N67" i="57"/>
  <c r="N68" i="57"/>
  <c r="N69" i="57"/>
  <c r="N70" i="57"/>
  <c r="K62" i="57"/>
  <c r="K63" i="57"/>
  <c r="K64" i="57"/>
  <c r="K65" i="57"/>
  <c r="K66" i="57"/>
  <c r="K67" i="57"/>
  <c r="K68" i="57"/>
  <c r="K69" i="57"/>
  <c r="K70" i="57"/>
  <c r="H62" i="57"/>
  <c r="H63" i="57"/>
  <c r="H64" i="57"/>
  <c r="H65" i="57"/>
  <c r="H66" i="57"/>
  <c r="H67" i="57"/>
  <c r="H68" i="57"/>
  <c r="H69" i="57"/>
  <c r="H70" i="57"/>
  <c r="E62" i="57"/>
  <c r="E63" i="57"/>
  <c r="E64" i="57"/>
  <c r="E65" i="57"/>
  <c r="E66" i="57"/>
  <c r="E67" i="57"/>
  <c r="E68" i="57"/>
  <c r="E69" i="57"/>
  <c r="E70" i="57"/>
  <c r="T61" i="57"/>
  <c r="Q61" i="57"/>
  <c r="N61" i="57"/>
  <c r="K61" i="57"/>
  <c r="H61" i="57"/>
  <c r="V61" i="57" s="1"/>
  <c r="E51" i="12" s="1"/>
  <c r="E61" i="57"/>
  <c r="B62" i="57"/>
  <c r="B63" i="57"/>
  <c r="B64" i="57"/>
  <c r="B65" i="57"/>
  <c r="B66" i="57"/>
  <c r="B67" i="57"/>
  <c r="B68" i="57"/>
  <c r="B69" i="57"/>
  <c r="B70" i="57"/>
  <c r="B61" i="57"/>
  <c r="A51" i="12" s="1"/>
  <c r="T60" i="58"/>
  <c r="Q60" i="58"/>
  <c r="N60" i="58"/>
  <c r="K60" i="58"/>
  <c r="H60" i="58"/>
  <c r="E60" i="58"/>
  <c r="T60" i="57"/>
  <c r="Q60" i="57"/>
  <c r="N60" i="57"/>
  <c r="K60" i="57"/>
  <c r="H60" i="57"/>
  <c r="E60" i="57"/>
  <c r="T59" i="58"/>
  <c r="Q59" i="58"/>
  <c r="N59" i="58"/>
  <c r="K59" i="58"/>
  <c r="H59" i="58"/>
  <c r="E59" i="58"/>
  <c r="T59" i="57"/>
  <c r="Q59" i="57"/>
  <c r="N59" i="57"/>
  <c r="K59" i="57"/>
  <c r="H59" i="57"/>
  <c r="E59" i="57"/>
  <c r="C114" i="55"/>
  <c r="E58" i="58"/>
  <c r="T58" i="58"/>
  <c r="Q58" i="58"/>
  <c r="N58" i="58"/>
  <c r="K58" i="58"/>
  <c r="H58" i="58"/>
  <c r="T58" i="57"/>
  <c r="Q58" i="57"/>
  <c r="N58" i="57"/>
  <c r="K58" i="57"/>
  <c r="H58" i="57"/>
  <c r="E58" i="57"/>
  <c r="E52" i="57"/>
  <c r="E53" i="57"/>
  <c r="E54" i="57"/>
  <c r="E55" i="57"/>
  <c r="E56" i="57"/>
  <c r="E51" i="57"/>
  <c r="V51" i="57" s="1"/>
  <c r="E62" i="12" s="1"/>
  <c r="B52" i="57"/>
  <c r="B53" i="57"/>
  <c r="B54" i="57"/>
  <c r="B55" i="57"/>
  <c r="B56" i="57"/>
  <c r="E52" i="32"/>
  <c r="E53" i="32"/>
  <c r="E54" i="32"/>
  <c r="E55" i="32"/>
  <c r="E56" i="32"/>
  <c r="E51" i="32"/>
  <c r="A12" i="58"/>
  <c r="B12" i="58"/>
  <c r="A13" i="58"/>
  <c r="B13" i="58"/>
  <c r="A14" i="58"/>
  <c r="B14" i="58"/>
  <c r="A15" i="58"/>
  <c r="B15" i="58"/>
  <c r="A16" i="58"/>
  <c r="B16" i="58"/>
  <c r="A17" i="58"/>
  <c r="B17"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B30" i="58"/>
  <c r="A31" i="58"/>
  <c r="B31" i="58"/>
  <c r="A32" i="58"/>
  <c r="B32" i="58"/>
  <c r="A33" i="58"/>
  <c r="B33" i="58"/>
  <c r="A34" i="58"/>
  <c r="B34" i="58"/>
  <c r="B11" i="58"/>
  <c r="A11" i="58"/>
  <c r="S12" i="58"/>
  <c r="S13" i="58"/>
  <c r="S14" i="58"/>
  <c r="T14" i="58" s="1"/>
  <c r="S15" i="58"/>
  <c r="S16" i="58"/>
  <c r="T16" i="58" s="1"/>
  <c r="S17" i="58"/>
  <c r="T17" i="58" s="1"/>
  <c r="S18" i="58"/>
  <c r="T18" i="58" s="1"/>
  <c r="S19" i="58"/>
  <c r="S20" i="58"/>
  <c r="S21" i="58"/>
  <c r="T21" i="58" s="1"/>
  <c r="S22" i="58"/>
  <c r="T22" i="58" s="1"/>
  <c r="S23" i="58"/>
  <c r="S24" i="58"/>
  <c r="S25" i="58"/>
  <c r="S26" i="58"/>
  <c r="T26" i="58" s="1"/>
  <c r="S27" i="58"/>
  <c r="S28" i="58"/>
  <c r="T28" i="58" s="1"/>
  <c r="S29" i="58"/>
  <c r="T29" i="58" s="1"/>
  <c r="S30" i="58"/>
  <c r="T30" i="58" s="1"/>
  <c r="S31" i="58"/>
  <c r="S32" i="58"/>
  <c r="S33" i="58"/>
  <c r="T33" i="58" s="1"/>
  <c r="S34" i="58"/>
  <c r="T34" i="58" s="1"/>
  <c r="S11" i="58"/>
  <c r="T11" i="58" s="1"/>
  <c r="P12" i="58"/>
  <c r="P13" i="58"/>
  <c r="P14" i="58"/>
  <c r="P15" i="58"/>
  <c r="P16" i="58"/>
  <c r="P17" i="58"/>
  <c r="Q17" i="58" s="1"/>
  <c r="P18" i="58"/>
  <c r="P19" i="58"/>
  <c r="P20" i="58"/>
  <c r="P21" i="58"/>
  <c r="Q21" i="58" s="1"/>
  <c r="P22" i="58"/>
  <c r="Q22" i="58" s="1"/>
  <c r="P23" i="58"/>
  <c r="Q23" i="58" s="1"/>
  <c r="P24" i="58"/>
  <c r="P25" i="58"/>
  <c r="P26" i="58"/>
  <c r="P27" i="58"/>
  <c r="P28" i="58"/>
  <c r="P29" i="58"/>
  <c r="Q29" i="58" s="1"/>
  <c r="P30" i="58"/>
  <c r="P31" i="58"/>
  <c r="P32" i="58"/>
  <c r="P33" i="58"/>
  <c r="Q33" i="58" s="1"/>
  <c r="P34" i="58"/>
  <c r="Q34" i="58" s="1"/>
  <c r="P11" i="58"/>
  <c r="M12" i="58"/>
  <c r="N12" i="58" s="1"/>
  <c r="M13" i="58"/>
  <c r="M14" i="58"/>
  <c r="M15" i="58"/>
  <c r="M16" i="58"/>
  <c r="N16" i="58" s="1"/>
  <c r="M17" i="58"/>
  <c r="M18" i="58"/>
  <c r="M19" i="58"/>
  <c r="M20" i="58"/>
  <c r="M21" i="58"/>
  <c r="N21" i="58" s="1"/>
  <c r="M22" i="58"/>
  <c r="N22" i="58" s="1"/>
  <c r="M23" i="58"/>
  <c r="N23" i="58" s="1"/>
  <c r="M24" i="58"/>
  <c r="N24" i="58" s="1"/>
  <c r="M25" i="58"/>
  <c r="M26" i="58"/>
  <c r="M27" i="58"/>
  <c r="M28" i="58"/>
  <c r="N28" i="58" s="1"/>
  <c r="M29" i="58"/>
  <c r="M30" i="58"/>
  <c r="M31" i="58"/>
  <c r="M32" i="58"/>
  <c r="M33" i="58"/>
  <c r="N33" i="58" s="1"/>
  <c r="M34" i="58"/>
  <c r="N34" i="58" s="1"/>
  <c r="M11" i="58"/>
  <c r="J12" i="58"/>
  <c r="J13" i="58"/>
  <c r="J14" i="58"/>
  <c r="K14" i="58" s="1"/>
  <c r="J15" i="58"/>
  <c r="J16" i="58"/>
  <c r="K16" i="58" s="1"/>
  <c r="J17" i="58"/>
  <c r="K17" i="58" s="1"/>
  <c r="J18" i="58"/>
  <c r="K18" i="58" s="1"/>
  <c r="J19" i="58"/>
  <c r="J20" i="58"/>
  <c r="J21" i="58"/>
  <c r="K21" i="58" s="1"/>
  <c r="J22" i="58"/>
  <c r="K22" i="58" s="1"/>
  <c r="J23" i="58"/>
  <c r="J24" i="58"/>
  <c r="J25" i="58"/>
  <c r="J26" i="58"/>
  <c r="K26" i="58" s="1"/>
  <c r="J27" i="58"/>
  <c r="J28" i="58"/>
  <c r="K28" i="58" s="1"/>
  <c r="J29" i="58"/>
  <c r="K29" i="58" s="1"/>
  <c r="J30" i="58"/>
  <c r="K30" i="58" s="1"/>
  <c r="J31" i="58"/>
  <c r="J32" i="58"/>
  <c r="J33" i="58"/>
  <c r="K33" i="58" s="1"/>
  <c r="J34" i="58"/>
  <c r="K34" i="58" s="1"/>
  <c r="J11" i="58"/>
  <c r="G12" i="58"/>
  <c r="G13" i="58"/>
  <c r="G14" i="58"/>
  <c r="H14" i="58" s="1"/>
  <c r="G15" i="58"/>
  <c r="G16" i="58"/>
  <c r="H16" i="58" s="1"/>
  <c r="G17" i="58"/>
  <c r="G18" i="58"/>
  <c r="H18" i="58" s="1"/>
  <c r="G19" i="58"/>
  <c r="H19" i="58" s="1"/>
  <c r="G20" i="58"/>
  <c r="G21" i="58"/>
  <c r="G22" i="58"/>
  <c r="G23" i="58"/>
  <c r="G24" i="58"/>
  <c r="G25" i="58"/>
  <c r="G26" i="58"/>
  <c r="H26" i="58" s="1"/>
  <c r="G27" i="58"/>
  <c r="G28" i="58"/>
  <c r="H28" i="58" s="1"/>
  <c r="G29" i="58"/>
  <c r="G30" i="58"/>
  <c r="H30" i="58" s="1"/>
  <c r="G31" i="58"/>
  <c r="H31" i="58" s="1"/>
  <c r="G32" i="58"/>
  <c r="G33" i="58"/>
  <c r="G34" i="58"/>
  <c r="G11" i="58"/>
  <c r="D12" i="58"/>
  <c r="D13" i="58"/>
  <c r="D14" i="58"/>
  <c r="D15" i="58"/>
  <c r="D16" i="58"/>
  <c r="E16" i="58" s="1"/>
  <c r="D17" i="58"/>
  <c r="E17" i="58" s="1"/>
  <c r="D18" i="58"/>
  <c r="D19" i="58"/>
  <c r="D20" i="58"/>
  <c r="D21" i="58"/>
  <c r="E21" i="58" s="1"/>
  <c r="D22" i="58"/>
  <c r="E22" i="58" s="1"/>
  <c r="D23" i="58"/>
  <c r="E23" i="58" s="1"/>
  <c r="D24" i="58"/>
  <c r="D25" i="58"/>
  <c r="D26" i="58"/>
  <c r="D27" i="58"/>
  <c r="D28" i="58"/>
  <c r="E28" i="58" s="1"/>
  <c r="D29" i="58"/>
  <c r="E29" i="58" s="1"/>
  <c r="D30" i="58"/>
  <c r="D31" i="58"/>
  <c r="D32" i="58"/>
  <c r="D33" i="58"/>
  <c r="E33" i="58" s="1"/>
  <c r="D34" i="58"/>
  <c r="E34" i="58" s="1"/>
  <c r="D11" i="58"/>
  <c r="E11" i="58" s="1"/>
  <c r="S85" i="57"/>
  <c r="P85" i="57"/>
  <c r="M85" i="57"/>
  <c r="J85" i="57"/>
  <c r="G85" i="57"/>
  <c r="D85" i="57"/>
  <c r="M38" i="57"/>
  <c r="T32" i="58"/>
  <c r="T31" i="58"/>
  <c r="T27" i="58"/>
  <c r="T25" i="58"/>
  <c r="T24" i="58"/>
  <c r="T23" i="58"/>
  <c r="T20" i="58"/>
  <c r="T19" i="58"/>
  <c r="T15" i="58"/>
  <c r="T13" i="58"/>
  <c r="T12" i="58"/>
  <c r="Q32" i="58"/>
  <c r="Q31" i="58"/>
  <c r="Q30" i="58"/>
  <c r="Q28" i="58"/>
  <c r="Q27" i="58"/>
  <c r="Q26" i="58"/>
  <c r="Q25" i="58"/>
  <c r="Q24" i="58"/>
  <c r="Q20" i="58"/>
  <c r="Q19" i="58"/>
  <c r="Q18" i="58"/>
  <c r="Q16" i="58"/>
  <c r="Q15" i="58"/>
  <c r="Q14" i="58"/>
  <c r="Q13" i="58"/>
  <c r="Q12" i="58"/>
  <c r="Q11" i="58"/>
  <c r="N32" i="58"/>
  <c r="N31" i="58"/>
  <c r="N30" i="58"/>
  <c r="N29" i="58"/>
  <c r="N27" i="58"/>
  <c r="N26" i="58"/>
  <c r="N25" i="58"/>
  <c r="N20" i="58"/>
  <c r="N19" i="58"/>
  <c r="N18" i="58"/>
  <c r="N17" i="58"/>
  <c r="N15" i="58"/>
  <c r="N14" i="58"/>
  <c r="N13" i="58"/>
  <c r="N11" i="58"/>
  <c r="K32" i="58"/>
  <c r="K31" i="58"/>
  <c r="K27" i="58"/>
  <c r="K25" i="58"/>
  <c r="K24" i="58"/>
  <c r="K23" i="58"/>
  <c r="K20" i="58"/>
  <c r="K19" i="58"/>
  <c r="K15" i="58"/>
  <c r="K13" i="58"/>
  <c r="K12" i="58"/>
  <c r="K11" i="58"/>
  <c r="H34" i="58"/>
  <c r="H33" i="58"/>
  <c r="H32" i="58"/>
  <c r="H29" i="58"/>
  <c r="H27" i="58"/>
  <c r="H25" i="58"/>
  <c r="H24" i="58"/>
  <c r="H23" i="58"/>
  <c r="H22" i="58"/>
  <c r="H21" i="58"/>
  <c r="H20" i="58"/>
  <c r="H17" i="58"/>
  <c r="H15" i="58"/>
  <c r="H13" i="58"/>
  <c r="H12" i="58"/>
  <c r="H11" i="58"/>
  <c r="E32" i="58"/>
  <c r="E31" i="58"/>
  <c r="E30" i="58"/>
  <c r="E27" i="58"/>
  <c r="E26" i="58"/>
  <c r="E25" i="58"/>
  <c r="E24" i="58"/>
  <c r="E20" i="58"/>
  <c r="E19" i="58"/>
  <c r="E18" i="58"/>
  <c r="E15" i="58"/>
  <c r="E14" i="58"/>
  <c r="E13" i="58"/>
  <c r="E12" i="58"/>
  <c r="T34" i="57"/>
  <c r="T33" i="57"/>
  <c r="T32" i="57"/>
  <c r="T31" i="57"/>
  <c r="T30" i="57"/>
  <c r="T29" i="57"/>
  <c r="T28" i="57"/>
  <c r="T27" i="57"/>
  <c r="T26" i="57"/>
  <c r="T25" i="57"/>
  <c r="T24" i="57"/>
  <c r="T23" i="57"/>
  <c r="T22" i="57"/>
  <c r="T21" i="57"/>
  <c r="T20" i="57"/>
  <c r="T19" i="57"/>
  <c r="T18" i="57"/>
  <c r="T17" i="57"/>
  <c r="T16" i="57"/>
  <c r="T15" i="57"/>
  <c r="T14" i="57"/>
  <c r="T13" i="57"/>
  <c r="T12" i="57"/>
  <c r="T11" i="57"/>
  <c r="T35" i="57" s="1"/>
  <c r="Q34" i="57"/>
  <c r="Q33" i="57"/>
  <c r="Q32" i="57"/>
  <c r="Q31" i="57"/>
  <c r="Q30" i="57"/>
  <c r="Q29" i="57"/>
  <c r="Q28" i="57"/>
  <c r="Q27" i="57"/>
  <c r="Q26" i="57"/>
  <c r="Q25" i="57"/>
  <c r="Q24" i="57"/>
  <c r="Q23" i="57"/>
  <c r="Q35" i="57" s="1"/>
  <c r="Q22" i="57"/>
  <c r="Q21" i="57"/>
  <c r="Q20" i="57"/>
  <c r="Q19" i="57"/>
  <c r="Q18" i="57"/>
  <c r="Q17" i="57"/>
  <c r="Q16" i="57"/>
  <c r="Q15" i="57"/>
  <c r="Q14" i="57"/>
  <c r="Q13" i="57"/>
  <c r="Q12" i="57"/>
  <c r="Q11" i="57"/>
  <c r="N34" i="57"/>
  <c r="N33" i="57"/>
  <c r="N32" i="57"/>
  <c r="N31" i="57"/>
  <c r="N30" i="57"/>
  <c r="N29" i="57"/>
  <c r="N28" i="57"/>
  <c r="N27" i="57"/>
  <c r="N26" i="57"/>
  <c r="N25" i="57"/>
  <c r="N24" i="57"/>
  <c r="N23" i="57"/>
  <c r="N22" i="57"/>
  <c r="N21" i="57"/>
  <c r="N20" i="57"/>
  <c r="N19" i="57"/>
  <c r="N18" i="57"/>
  <c r="N17" i="57"/>
  <c r="N16" i="57"/>
  <c r="N15" i="57"/>
  <c r="N14" i="57"/>
  <c r="N13" i="57"/>
  <c r="N12" i="57"/>
  <c r="N11" i="57"/>
  <c r="N35" i="57" s="1"/>
  <c r="K34" i="57"/>
  <c r="K33" i="57"/>
  <c r="K32" i="57"/>
  <c r="K31" i="57"/>
  <c r="K30" i="57"/>
  <c r="K29" i="57"/>
  <c r="K28" i="57"/>
  <c r="K27" i="57"/>
  <c r="K26" i="57"/>
  <c r="K25" i="57"/>
  <c r="K24" i="57"/>
  <c r="K23" i="57"/>
  <c r="K22" i="57"/>
  <c r="K21" i="57"/>
  <c r="K20" i="57"/>
  <c r="K19" i="57"/>
  <c r="K18" i="57"/>
  <c r="K17" i="57"/>
  <c r="K16" i="57"/>
  <c r="K15" i="57"/>
  <c r="K14" i="57"/>
  <c r="K13" i="57"/>
  <c r="K12" i="57"/>
  <c r="K11" i="57"/>
  <c r="K35" i="57" s="1"/>
  <c r="H34" i="57"/>
  <c r="H33" i="57"/>
  <c r="H32" i="57"/>
  <c r="H31" i="57"/>
  <c r="H30" i="57"/>
  <c r="H29" i="57"/>
  <c r="H28" i="57"/>
  <c r="H27" i="57"/>
  <c r="H26" i="57"/>
  <c r="H25" i="57"/>
  <c r="H24" i="57"/>
  <c r="H23" i="57"/>
  <c r="H22" i="57"/>
  <c r="H21" i="57"/>
  <c r="H20" i="57"/>
  <c r="H19" i="57"/>
  <c r="H18" i="57"/>
  <c r="H17" i="57"/>
  <c r="H16" i="57"/>
  <c r="H15" i="57"/>
  <c r="H14" i="57"/>
  <c r="H13" i="57"/>
  <c r="H12" i="57"/>
  <c r="H11" i="57"/>
  <c r="H35" i="57" s="1"/>
  <c r="E34" i="57"/>
  <c r="E33" i="57"/>
  <c r="V33" i="57" s="1"/>
  <c r="E32" i="57"/>
  <c r="E31" i="57"/>
  <c r="E30" i="57"/>
  <c r="E29" i="57"/>
  <c r="E28" i="57"/>
  <c r="E27" i="57"/>
  <c r="E26" i="57"/>
  <c r="E25" i="57"/>
  <c r="E24" i="57"/>
  <c r="E23" i="57"/>
  <c r="E22" i="57"/>
  <c r="E21" i="57"/>
  <c r="E20" i="57"/>
  <c r="E19" i="57"/>
  <c r="E18" i="57"/>
  <c r="E17" i="57"/>
  <c r="E16" i="57"/>
  <c r="E15" i="57"/>
  <c r="E14" i="57"/>
  <c r="E13" i="57"/>
  <c r="E12" i="57"/>
  <c r="E11" i="57"/>
  <c r="E35" i="57" s="1"/>
  <c r="E50" i="57"/>
  <c r="V52" i="57"/>
  <c r="D63" i="12" s="1"/>
  <c r="V54" i="57"/>
  <c r="D65" i="12" s="1"/>
  <c r="T34" i="32"/>
  <c r="T33" i="32"/>
  <c r="T32" i="32"/>
  <c r="T31" i="32"/>
  <c r="T30" i="32"/>
  <c r="T29" i="32"/>
  <c r="T28" i="32"/>
  <c r="T27" i="32"/>
  <c r="T26" i="32"/>
  <c r="T25" i="32"/>
  <c r="T24" i="32"/>
  <c r="T23" i="32"/>
  <c r="T22" i="32"/>
  <c r="T21" i="32"/>
  <c r="T20" i="32"/>
  <c r="T19" i="32"/>
  <c r="T18" i="32"/>
  <c r="T17" i="32"/>
  <c r="T16" i="32"/>
  <c r="T15" i="32"/>
  <c r="T14" i="32"/>
  <c r="T13" i="32"/>
  <c r="T12" i="32"/>
  <c r="T11" i="32"/>
  <c r="Q34" i="32"/>
  <c r="Q33" i="32"/>
  <c r="Q32" i="32"/>
  <c r="Q31" i="32"/>
  <c r="Q30" i="32"/>
  <c r="Q29" i="32"/>
  <c r="Q28" i="32"/>
  <c r="Q27" i="32"/>
  <c r="Q26" i="32"/>
  <c r="Q25" i="32"/>
  <c r="Q24" i="32"/>
  <c r="Q23" i="32"/>
  <c r="Q22" i="32"/>
  <c r="Q21" i="32"/>
  <c r="Q20" i="32"/>
  <c r="Q19" i="32"/>
  <c r="Q18" i="32"/>
  <c r="Q17" i="32"/>
  <c r="Q16" i="32"/>
  <c r="Q15" i="32"/>
  <c r="Q14" i="32"/>
  <c r="Q13" i="32"/>
  <c r="Q12" i="32"/>
  <c r="Q11" i="32"/>
  <c r="N34" i="32"/>
  <c r="N33" i="32"/>
  <c r="N32" i="32"/>
  <c r="N31" i="32"/>
  <c r="N30" i="32"/>
  <c r="N29" i="32"/>
  <c r="N28" i="32"/>
  <c r="N27" i="32"/>
  <c r="N26" i="32"/>
  <c r="N25" i="32"/>
  <c r="N24" i="32"/>
  <c r="N23" i="32"/>
  <c r="N22" i="32"/>
  <c r="N21" i="32"/>
  <c r="N20" i="32"/>
  <c r="N19" i="32"/>
  <c r="N18" i="32"/>
  <c r="N17" i="32"/>
  <c r="N16" i="32"/>
  <c r="N15" i="32"/>
  <c r="N14" i="32"/>
  <c r="N13" i="32"/>
  <c r="N12" i="32"/>
  <c r="N11" i="32"/>
  <c r="K34" i="32"/>
  <c r="K33" i="32"/>
  <c r="K32" i="32"/>
  <c r="K31" i="32"/>
  <c r="K30" i="32"/>
  <c r="K29" i="32"/>
  <c r="K28" i="32"/>
  <c r="K27" i="32"/>
  <c r="K26" i="32"/>
  <c r="K25" i="32"/>
  <c r="K24" i="32"/>
  <c r="K23" i="32"/>
  <c r="K22" i="32"/>
  <c r="K21" i="32"/>
  <c r="K20" i="32"/>
  <c r="K19" i="32"/>
  <c r="K18" i="32"/>
  <c r="K17" i="32"/>
  <c r="K16" i="32"/>
  <c r="K15" i="32"/>
  <c r="K14" i="32"/>
  <c r="K13" i="32"/>
  <c r="K12" i="32"/>
  <c r="K11" i="32"/>
  <c r="H34" i="32"/>
  <c r="H33" i="32"/>
  <c r="H32" i="32"/>
  <c r="H31" i="32"/>
  <c r="H30" i="32"/>
  <c r="H29" i="32"/>
  <c r="H28" i="32"/>
  <c r="H27" i="32"/>
  <c r="H26" i="32"/>
  <c r="H25" i="32"/>
  <c r="H24" i="32"/>
  <c r="H23" i="32"/>
  <c r="H22" i="32"/>
  <c r="H21" i="32"/>
  <c r="H20" i="32"/>
  <c r="H19" i="32"/>
  <c r="H18" i="32"/>
  <c r="H17" i="32"/>
  <c r="H16" i="32"/>
  <c r="H15" i="32"/>
  <c r="H14" i="32"/>
  <c r="H13" i="32"/>
  <c r="H12" i="32"/>
  <c r="H11" i="32"/>
  <c r="E12" i="32"/>
  <c r="E13" i="32"/>
  <c r="E14" i="32"/>
  <c r="E15" i="32"/>
  <c r="E16" i="32"/>
  <c r="E17" i="32"/>
  <c r="E18" i="32"/>
  <c r="E19" i="32"/>
  <c r="E20" i="32"/>
  <c r="E21" i="32"/>
  <c r="E22" i="32"/>
  <c r="E23" i="32"/>
  <c r="E24" i="32"/>
  <c r="E25" i="32"/>
  <c r="E26" i="32"/>
  <c r="E27" i="32"/>
  <c r="E28" i="32"/>
  <c r="E29" i="32"/>
  <c r="E30" i="32"/>
  <c r="E31" i="32"/>
  <c r="E32" i="32"/>
  <c r="E33" i="32"/>
  <c r="E34" i="32"/>
  <c r="E11" i="32"/>
  <c r="H52" i="57"/>
  <c r="H53" i="57"/>
  <c r="H54" i="57"/>
  <c r="H55" i="57"/>
  <c r="H56" i="57"/>
  <c r="K52" i="57"/>
  <c r="K53" i="57"/>
  <c r="K54" i="57"/>
  <c r="K57" i="57" s="1"/>
  <c r="K55" i="57"/>
  <c r="K56" i="57"/>
  <c r="N52" i="57"/>
  <c r="N53" i="57"/>
  <c r="N54" i="57"/>
  <c r="N55" i="57"/>
  <c r="N56" i="57"/>
  <c r="Q52" i="57"/>
  <c r="Q53" i="57"/>
  <c r="Q54" i="57"/>
  <c r="Q55" i="57"/>
  <c r="Q56" i="57"/>
  <c r="T52" i="57"/>
  <c r="T53" i="57"/>
  <c r="T54" i="57"/>
  <c r="T55" i="57"/>
  <c r="T56" i="57"/>
  <c r="T51" i="57"/>
  <c r="Q51" i="57"/>
  <c r="N51" i="57"/>
  <c r="K51" i="57"/>
  <c r="H51" i="57"/>
  <c r="B51" i="57"/>
  <c r="B42" i="57"/>
  <c r="B41" i="57"/>
  <c r="P37" i="57"/>
  <c r="S37" i="57"/>
  <c r="S36" i="57"/>
  <c r="P36" i="57"/>
  <c r="M37" i="57"/>
  <c r="M36" i="57"/>
  <c r="J37" i="57"/>
  <c r="B37" i="57"/>
  <c r="B38" i="57"/>
  <c r="B39" i="57"/>
  <c r="B36" i="57"/>
  <c r="J36" i="57"/>
  <c r="G36" i="57"/>
  <c r="G37" i="57"/>
  <c r="D36" i="57"/>
  <c r="D37" i="57"/>
  <c r="S12" i="57"/>
  <c r="S13" i="57"/>
  <c r="S14" i="57"/>
  <c r="S15" i="57"/>
  <c r="S16" i="57"/>
  <c r="S17" i="57"/>
  <c r="S18" i="57"/>
  <c r="S19" i="57"/>
  <c r="S20" i="57"/>
  <c r="S21" i="57"/>
  <c r="S22" i="57"/>
  <c r="S23" i="57"/>
  <c r="S24" i="57"/>
  <c r="S25" i="57"/>
  <c r="S26" i="57"/>
  <c r="S27" i="57"/>
  <c r="S28" i="57"/>
  <c r="S29" i="57"/>
  <c r="S30" i="57"/>
  <c r="S31" i="57"/>
  <c r="S32" i="57"/>
  <c r="S33" i="57"/>
  <c r="S34" i="57"/>
  <c r="P12" i="57"/>
  <c r="P13" i="57"/>
  <c r="P14" i="57"/>
  <c r="P15" i="57"/>
  <c r="P16" i="57"/>
  <c r="P17" i="57"/>
  <c r="P18" i="57"/>
  <c r="P19" i="57"/>
  <c r="P20" i="57"/>
  <c r="P21" i="57"/>
  <c r="P22" i="57"/>
  <c r="P23" i="57"/>
  <c r="P24" i="57"/>
  <c r="P25" i="57"/>
  <c r="P26" i="57"/>
  <c r="P27" i="57"/>
  <c r="P28" i="57"/>
  <c r="P29" i="57"/>
  <c r="P30" i="57"/>
  <c r="P31" i="57"/>
  <c r="P32" i="57"/>
  <c r="P33" i="57"/>
  <c r="P34" i="57"/>
  <c r="M12" i="57"/>
  <c r="M13" i="57"/>
  <c r="M14" i="57"/>
  <c r="M15" i="57"/>
  <c r="M16" i="57"/>
  <c r="M17" i="57"/>
  <c r="M18" i="57"/>
  <c r="M19" i="57"/>
  <c r="M20" i="57"/>
  <c r="M21" i="57"/>
  <c r="M22" i="57"/>
  <c r="M23" i="57"/>
  <c r="M24" i="57"/>
  <c r="M25" i="57"/>
  <c r="M26" i="57"/>
  <c r="M27" i="57"/>
  <c r="M28" i="57"/>
  <c r="M29" i="57"/>
  <c r="M30" i="57"/>
  <c r="M31" i="57"/>
  <c r="M32" i="57"/>
  <c r="M33" i="57"/>
  <c r="M34" i="57"/>
  <c r="J12" i="57"/>
  <c r="J13" i="57"/>
  <c r="J14" i="57"/>
  <c r="J15" i="57"/>
  <c r="J16" i="57"/>
  <c r="J17" i="57"/>
  <c r="J18" i="57"/>
  <c r="J19" i="57"/>
  <c r="J20" i="57"/>
  <c r="J21" i="57"/>
  <c r="J22" i="57"/>
  <c r="J23" i="57"/>
  <c r="J24" i="57"/>
  <c r="J25" i="57"/>
  <c r="J26" i="57"/>
  <c r="J27" i="57"/>
  <c r="J28" i="57"/>
  <c r="J29" i="57"/>
  <c r="J30" i="57"/>
  <c r="J31" i="57"/>
  <c r="J32" i="57"/>
  <c r="J33" i="57"/>
  <c r="J34" i="57"/>
  <c r="G12" i="57"/>
  <c r="G13" i="57"/>
  <c r="G14" i="57"/>
  <c r="G15" i="57"/>
  <c r="G16" i="57"/>
  <c r="G17" i="57"/>
  <c r="G18" i="57"/>
  <c r="G19" i="57"/>
  <c r="G20" i="57"/>
  <c r="G21" i="57"/>
  <c r="G22" i="57"/>
  <c r="G23" i="57"/>
  <c r="G24" i="57"/>
  <c r="G25" i="57"/>
  <c r="G26" i="57"/>
  <c r="G27" i="57"/>
  <c r="G28" i="57"/>
  <c r="G29" i="57"/>
  <c r="G30" i="57"/>
  <c r="G31" i="57"/>
  <c r="G32" i="57"/>
  <c r="G33" i="57"/>
  <c r="G34" i="57"/>
  <c r="S11" i="57"/>
  <c r="J11" i="57"/>
  <c r="P11" i="57"/>
  <c r="M11" i="57"/>
  <c r="G11" i="57"/>
  <c r="D12" i="57"/>
  <c r="D13" i="57"/>
  <c r="D14" i="57"/>
  <c r="D15" i="57"/>
  <c r="D16" i="57"/>
  <c r="D17" i="57"/>
  <c r="D18" i="57"/>
  <c r="D19" i="57"/>
  <c r="D20" i="57"/>
  <c r="D21" i="57"/>
  <c r="D22" i="57"/>
  <c r="D23" i="57"/>
  <c r="D24" i="57"/>
  <c r="D25" i="57"/>
  <c r="D26" i="57"/>
  <c r="D27" i="57"/>
  <c r="D28" i="57"/>
  <c r="D29" i="57"/>
  <c r="D30" i="57"/>
  <c r="D31" i="57"/>
  <c r="D32" i="57"/>
  <c r="D33" i="57"/>
  <c r="D34" i="57"/>
  <c r="A12" i="57"/>
  <c r="B12" i="57"/>
  <c r="A13" i="57"/>
  <c r="B13" i="57"/>
  <c r="A14" i="57"/>
  <c r="B14" i="57"/>
  <c r="A15" i="57"/>
  <c r="B15" i="57"/>
  <c r="A16" i="57"/>
  <c r="B16" i="57"/>
  <c r="A17" i="57"/>
  <c r="B17" i="57"/>
  <c r="A18" i="57"/>
  <c r="B18" i="57"/>
  <c r="A19" i="57"/>
  <c r="B19" i="57"/>
  <c r="A20" i="57"/>
  <c r="B20" i="57"/>
  <c r="A21" i="57"/>
  <c r="B21" i="57"/>
  <c r="A22" i="57"/>
  <c r="B22" i="57"/>
  <c r="A23" i="57"/>
  <c r="B23" i="57"/>
  <c r="A24" i="57"/>
  <c r="B24" i="57"/>
  <c r="A25" i="57"/>
  <c r="B25" i="57"/>
  <c r="A26" i="57"/>
  <c r="B26" i="57"/>
  <c r="A27" i="57"/>
  <c r="B27" i="57"/>
  <c r="A28" i="57"/>
  <c r="B28" i="57"/>
  <c r="A29" i="57"/>
  <c r="B29" i="57"/>
  <c r="A30" i="57"/>
  <c r="B30" i="57"/>
  <c r="A31" i="57"/>
  <c r="B31" i="57"/>
  <c r="A32" i="57"/>
  <c r="B32" i="57"/>
  <c r="A33" i="57"/>
  <c r="B33" i="57"/>
  <c r="A34" i="57"/>
  <c r="B34" i="57"/>
  <c r="D11" i="57"/>
  <c r="B11" i="57"/>
  <c r="A11" i="57"/>
  <c r="A116" i="12"/>
  <c r="A114" i="12"/>
  <c r="A113" i="12"/>
  <c r="A112" i="12"/>
  <c r="E111" i="12"/>
  <c r="D111" i="12"/>
  <c r="C111" i="12"/>
  <c r="A111" i="12"/>
  <c r="E110" i="12"/>
  <c r="D110" i="12"/>
  <c r="C110" i="12"/>
  <c r="E109" i="12"/>
  <c r="D109" i="12"/>
  <c r="C109" i="12"/>
  <c r="E108" i="12"/>
  <c r="D108" i="12"/>
  <c r="C108" i="12"/>
  <c r="A108" i="12"/>
  <c r="E107" i="12"/>
  <c r="D107" i="12"/>
  <c r="C107" i="12"/>
  <c r="E106" i="12"/>
  <c r="D106" i="12"/>
  <c r="C106" i="12"/>
  <c r="E105" i="12"/>
  <c r="D105" i="12"/>
  <c r="C105" i="12"/>
  <c r="E104" i="12"/>
  <c r="D104" i="12"/>
  <c r="C104" i="12"/>
  <c r="A104" i="12"/>
  <c r="E103" i="12"/>
  <c r="D103" i="12"/>
  <c r="C103" i="12"/>
  <c r="A103" i="12"/>
  <c r="E102" i="12"/>
  <c r="D102" i="12"/>
  <c r="C102" i="12"/>
  <c r="A102" i="12"/>
  <c r="E101" i="12"/>
  <c r="D101" i="12"/>
  <c r="C101" i="12"/>
  <c r="A101" i="12"/>
  <c r="E100" i="12"/>
  <c r="D100" i="12"/>
  <c r="C100" i="12"/>
  <c r="A100" i="12"/>
  <c r="A99" i="12"/>
  <c r="A97" i="12"/>
  <c r="A96" i="12"/>
  <c r="A94" i="12"/>
  <c r="A93" i="12"/>
  <c r="A92" i="12"/>
  <c r="A91" i="12"/>
  <c r="A90" i="12"/>
  <c r="A89" i="12"/>
  <c r="A88" i="12"/>
  <c r="A87" i="12"/>
  <c r="A86" i="12"/>
  <c r="A85" i="12"/>
  <c r="A84" i="12"/>
  <c r="A83" i="12"/>
  <c r="A78" i="12"/>
  <c r="A76" i="12"/>
  <c r="A75" i="12"/>
  <c r="A74" i="12"/>
  <c r="A73" i="12"/>
  <c r="A68" i="12"/>
  <c r="A66" i="12"/>
  <c r="A65" i="12"/>
  <c r="A64" i="12"/>
  <c r="A63" i="12"/>
  <c r="A62" i="12"/>
  <c r="A61" i="12"/>
  <c r="A60" i="12"/>
  <c r="A59" i="12"/>
  <c r="A58" i="12"/>
  <c r="A57" i="12"/>
  <c r="A56" i="12"/>
  <c r="A55" i="12"/>
  <c r="A54" i="12"/>
  <c r="A53" i="12"/>
  <c r="A52" i="12"/>
  <c r="A50" i="12"/>
  <c r="A49" i="12"/>
  <c r="A47" i="12"/>
  <c r="A46" i="12"/>
  <c r="A45" i="12"/>
  <c r="S78" i="58"/>
  <c r="P78" i="58"/>
  <c r="M78" i="58"/>
  <c r="J78" i="58"/>
  <c r="G78" i="58"/>
  <c r="V65" i="58"/>
  <c r="C93" i="12" s="1"/>
  <c r="V64" i="58"/>
  <c r="C92" i="12" s="1"/>
  <c r="V61" i="58"/>
  <c r="E89" i="12" s="1"/>
  <c r="B60" i="58"/>
  <c r="B59" i="58"/>
  <c r="B58" i="58"/>
  <c r="T56" i="58"/>
  <c r="Q56" i="58"/>
  <c r="N56" i="58"/>
  <c r="K56" i="58"/>
  <c r="H56" i="58"/>
  <c r="E56" i="58"/>
  <c r="V56" i="58" s="1"/>
  <c r="B56" i="58"/>
  <c r="T55" i="58"/>
  <c r="Q55" i="58"/>
  <c r="N55" i="58"/>
  <c r="K55" i="58"/>
  <c r="H55" i="58"/>
  <c r="E55" i="58"/>
  <c r="V55" i="58" s="1"/>
  <c r="B55" i="58"/>
  <c r="T54" i="58"/>
  <c r="Q54" i="58"/>
  <c r="N54" i="58"/>
  <c r="V54" i="58" s="1"/>
  <c r="K54" i="58"/>
  <c r="H54" i="58"/>
  <c r="E54" i="58"/>
  <c r="B54" i="58"/>
  <c r="T53" i="58"/>
  <c r="T57" i="58" s="1"/>
  <c r="Q53" i="58"/>
  <c r="N53" i="58"/>
  <c r="K53" i="58"/>
  <c r="H53" i="58"/>
  <c r="E53" i="58"/>
  <c r="V53" i="58" s="1"/>
  <c r="B53" i="58"/>
  <c r="T52" i="58"/>
  <c r="Q52" i="58"/>
  <c r="N52" i="58"/>
  <c r="K52" i="58"/>
  <c r="H52" i="58"/>
  <c r="E52" i="58"/>
  <c r="V52" i="58" s="1"/>
  <c r="B52" i="58"/>
  <c r="T51" i="58"/>
  <c r="Q51" i="58"/>
  <c r="Q57" i="58" s="1"/>
  <c r="N51" i="58"/>
  <c r="V51" i="58" s="1"/>
  <c r="K51" i="58"/>
  <c r="K57" i="58" s="1"/>
  <c r="H51" i="58"/>
  <c r="H57" i="58" s="1"/>
  <c r="E51" i="58"/>
  <c r="E57" i="58" s="1"/>
  <c r="B51" i="58"/>
  <c r="T50" i="58"/>
  <c r="Q50" i="58"/>
  <c r="N50" i="58"/>
  <c r="K50" i="58"/>
  <c r="H50" i="58"/>
  <c r="E50" i="58"/>
  <c r="V49" i="58"/>
  <c r="B49" i="58"/>
  <c r="A110" i="12" s="1"/>
  <c r="V48" i="58"/>
  <c r="B48" i="58"/>
  <c r="A109" i="12" s="1"/>
  <c r="V47" i="58"/>
  <c r="B47" i="58"/>
  <c r="V46" i="58"/>
  <c r="B46" i="58"/>
  <c r="A107" i="12" s="1"/>
  <c r="V45" i="58"/>
  <c r="B45" i="58"/>
  <c r="A106" i="12" s="1"/>
  <c r="V44" i="58"/>
  <c r="B44" i="58"/>
  <c r="A105" i="12" s="1"/>
  <c r="B42" i="58"/>
  <c r="B41" i="58"/>
  <c r="P39" i="58"/>
  <c r="B39" i="58"/>
  <c r="S38" i="58"/>
  <c r="P38" i="58"/>
  <c r="M38" i="58"/>
  <c r="J38" i="58"/>
  <c r="G38" i="58"/>
  <c r="D38" i="58"/>
  <c r="B38" i="58"/>
  <c r="S37" i="58"/>
  <c r="P37" i="58"/>
  <c r="M37" i="58"/>
  <c r="J37" i="58"/>
  <c r="G37" i="58"/>
  <c r="D37" i="58"/>
  <c r="B37" i="58"/>
  <c r="S36" i="58"/>
  <c r="P36" i="58"/>
  <c r="M36" i="58"/>
  <c r="J36" i="58"/>
  <c r="G36" i="58"/>
  <c r="D36" i="58"/>
  <c r="B36" i="58"/>
  <c r="R35" i="58"/>
  <c r="O35" i="58"/>
  <c r="L35" i="58"/>
  <c r="I35" i="58"/>
  <c r="F35" i="58"/>
  <c r="C35" i="58"/>
  <c r="U35" i="58" s="1"/>
  <c r="U34" i="58"/>
  <c r="U33" i="58"/>
  <c r="U32" i="58"/>
  <c r="U31" i="58"/>
  <c r="U30" i="58"/>
  <c r="U29" i="58"/>
  <c r="U28" i="58"/>
  <c r="U27" i="58"/>
  <c r="U26" i="58"/>
  <c r="U25" i="58"/>
  <c r="U24" i="58"/>
  <c r="U23" i="58"/>
  <c r="U22" i="58"/>
  <c r="U21" i="58"/>
  <c r="U20" i="58"/>
  <c r="U19" i="58"/>
  <c r="U18" i="58"/>
  <c r="U17" i="58"/>
  <c r="U16" i="58"/>
  <c r="U15" i="58"/>
  <c r="U14" i="58"/>
  <c r="U13" i="58"/>
  <c r="U12" i="58"/>
  <c r="U11" i="58"/>
  <c r="A8" i="58"/>
  <c r="A7" i="58"/>
  <c r="P78" i="57"/>
  <c r="M78" i="57"/>
  <c r="J78" i="57"/>
  <c r="G78" i="57"/>
  <c r="V70" i="57"/>
  <c r="E60" i="12" s="1"/>
  <c r="V62" i="57"/>
  <c r="D52" i="12" s="1"/>
  <c r="B60" i="57"/>
  <c r="V59" i="57"/>
  <c r="D49" i="12" s="1"/>
  <c r="B59" i="57"/>
  <c r="B58" i="57"/>
  <c r="A48" i="12" s="1"/>
  <c r="T57" i="57"/>
  <c r="N57" i="57"/>
  <c r="H57" i="57"/>
  <c r="Q57" i="57"/>
  <c r="T50" i="57"/>
  <c r="Q50" i="57"/>
  <c r="N50" i="57"/>
  <c r="K50" i="57"/>
  <c r="H50" i="57"/>
  <c r="V49" i="57"/>
  <c r="E72" i="12" s="1"/>
  <c r="B49" i="57"/>
  <c r="A72" i="12" s="1"/>
  <c r="V48" i="57"/>
  <c r="C71" i="12" s="1"/>
  <c r="B48" i="57"/>
  <c r="A71" i="12" s="1"/>
  <c r="V47" i="57"/>
  <c r="E70" i="12" s="1"/>
  <c r="B47" i="57"/>
  <c r="A70" i="12" s="1"/>
  <c r="V46" i="57"/>
  <c r="E69" i="12" s="1"/>
  <c r="B46" i="57"/>
  <c r="A69" i="12" s="1"/>
  <c r="V45" i="57"/>
  <c r="C68" i="12" s="1"/>
  <c r="B45" i="57"/>
  <c r="V44" i="57"/>
  <c r="E67" i="12" s="1"/>
  <c r="B44" i="57"/>
  <c r="A67" i="12" s="1"/>
  <c r="R35" i="57"/>
  <c r="O35" i="57"/>
  <c r="L35" i="57"/>
  <c r="I35" i="57"/>
  <c r="F35" i="57"/>
  <c r="C35" i="57"/>
  <c r="U35" i="57" s="1"/>
  <c r="U34" i="57"/>
  <c r="U33" i="57"/>
  <c r="U32" i="57"/>
  <c r="U31" i="57"/>
  <c r="U30" i="57"/>
  <c r="U29" i="57"/>
  <c r="U28" i="57"/>
  <c r="U27" i="57"/>
  <c r="U26" i="57"/>
  <c r="U25" i="57"/>
  <c r="U24" i="57"/>
  <c r="U23" i="57"/>
  <c r="U22" i="57"/>
  <c r="U21" i="57"/>
  <c r="U20" i="57"/>
  <c r="U19" i="57"/>
  <c r="U18" i="57"/>
  <c r="U17" i="57"/>
  <c r="U16" i="57"/>
  <c r="U15" i="57"/>
  <c r="U14" i="57"/>
  <c r="U13" i="57"/>
  <c r="U12" i="57"/>
  <c r="A8" i="57"/>
  <c r="A7" i="57"/>
  <c r="A7" i="32"/>
  <c r="M81" i="12"/>
  <c r="L81" i="12"/>
  <c r="K81" i="12"/>
  <c r="J81" i="12"/>
  <c r="M43" i="12"/>
  <c r="L43" i="12"/>
  <c r="K43" i="12"/>
  <c r="J43" i="12"/>
  <c r="M5" i="12"/>
  <c r="C14" i="12"/>
  <c r="L5" i="12"/>
  <c r="K5" i="12"/>
  <c r="J5" i="12"/>
  <c r="E35" i="12"/>
  <c r="E34" i="12"/>
  <c r="E33" i="12"/>
  <c r="E32" i="12"/>
  <c r="E31" i="12"/>
  <c r="E30" i="12"/>
  <c r="E29" i="12"/>
  <c r="E22" i="12"/>
  <c r="E21" i="12"/>
  <c r="E20" i="12"/>
  <c r="E19" i="12"/>
  <c r="E18" i="12"/>
  <c r="E17" i="12"/>
  <c r="E16" i="12"/>
  <c r="E15" i="12"/>
  <c r="E14" i="12"/>
  <c r="E13" i="12"/>
  <c r="E12" i="12"/>
  <c r="E11" i="12"/>
  <c r="C35" i="12"/>
  <c r="C34" i="12"/>
  <c r="C33" i="12"/>
  <c r="C32" i="12"/>
  <c r="C31" i="12"/>
  <c r="C30" i="12"/>
  <c r="C29" i="12"/>
  <c r="C22" i="12"/>
  <c r="C21" i="12"/>
  <c r="C20" i="12"/>
  <c r="C19" i="12"/>
  <c r="C18" i="12"/>
  <c r="C17" i="12"/>
  <c r="C16" i="12"/>
  <c r="C15" i="12"/>
  <c r="C13" i="12"/>
  <c r="C12" i="12"/>
  <c r="C11" i="12"/>
  <c r="S38" i="57" l="1"/>
  <c r="M41" i="58"/>
  <c r="P41" i="58"/>
  <c r="J39" i="58"/>
  <c r="S39" i="58"/>
  <c r="M73" i="57"/>
  <c r="G40" i="43"/>
  <c r="S73" i="57"/>
  <c r="I40" i="43"/>
  <c r="G73" i="57"/>
  <c r="E40" i="43"/>
  <c r="D37" i="43"/>
  <c r="D38" i="43" s="1"/>
  <c r="H36" i="43"/>
  <c r="H37" i="43" s="1"/>
  <c r="H38" i="43" s="1"/>
  <c r="H39" i="43" s="1"/>
  <c r="F36" i="43"/>
  <c r="G64" i="43"/>
  <c r="M73" i="58"/>
  <c r="H64" i="43"/>
  <c r="P73" i="58"/>
  <c r="F64" i="43"/>
  <c r="J73" i="58"/>
  <c r="D73" i="58"/>
  <c r="D64" i="43"/>
  <c r="E64" i="43"/>
  <c r="G73" i="58"/>
  <c r="I64" i="43"/>
  <c r="S73" i="58"/>
  <c r="V67" i="58"/>
  <c r="V68" i="58"/>
  <c r="D96" i="12" s="1"/>
  <c r="V63" i="58"/>
  <c r="D91" i="12" s="1"/>
  <c r="E91" i="12"/>
  <c r="D95" i="12"/>
  <c r="E95" i="12"/>
  <c r="V62" i="58"/>
  <c r="D93" i="12"/>
  <c r="E93" i="12"/>
  <c r="D92" i="12"/>
  <c r="E92" i="12"/>
  <c r="V66" i="58"/>
  <c r="C98" i="12"/>
  <c r="V69" i="58"/>
  <c r="C95" i="12"/>
  <c r="D98" i="12"/>
  <c r="D89" i="12"/>
  <c r="C89" i="12"/>
  <c r="V64" i="57"/>
  <c r="E54" i="12" s="1"/>
  <c r="V66" i="57"/>
  <c r="E56" i="12" s="1"/>
  <c r="V67" i="57"/>
  <c r="E57" i="12" s="1"/>
  <c r="V68" i="57"/>
  <c r="D58" i="12" s="1"/>
  <c r="E52" i="12"/>
  <c r="V60" i="58"/>
  <c r="V60" i="57"/>
  <c r="E57" i="57"/>
  <c r="T35" i="58"/>
  <c r="R39" i="58" s="1"/>
  <c r="T39" i="58" s="1"/>
  <c r="Q35" i="58"/>
  <c r="O39" i="58" s="1"/>
  <c r="Q39" i="58" s="1"/>
  <c r="V32" i="58"/>
  <c r="V20" i="58"/>
  <c r="N35" i="58"/>
  <c r="L38" i="58" s="1"/>
  <c r="N38" i="58" s="1"/>
  <c r="K35" i="58"/>
  <c r="I37" i="58" s="1"/>
  <c r="K37" i="58" s="1"/>
  <c r="V29" i="58"/>
  <c r="V30" i="58"/>
  <c r="H35" i="58"/>
  <c r="F39" i="58" s="1"/>
  <c r="V23" i="58"/>
  <c r="V31" i="58"/>
  <c r="V17" i="58"/>
  <c r="V18" i="58"/>
  <c r="V19" i="58"/>
  <c r="V24" i="58"/>
  <c r="V22" i="58"/>
  <c r="V34" i="58"/>
  <c r="V21" i="58"/>
  <c r="V33" i="58"/>
  <c r="V12" i="58"/>
  <c r="V13" i="58"/>
  <c r="V25" i="58"/>
  <c r="V14" i="58"/>
  <c r="V26" i="58"/>
  <c r="V15" i="58"/>
  <c r="V27" i="58"/>
  <c r="V16" i="58"/>
  <c r="V28" i="58"/>
  <c r="E35" i="58"/>
  <c r="V11" i="58"/>
  <c r="G39" i="57"/>
  <c r="S41" i="57"/>
  <c r="P39" i="57"/>
  <c r="M41" i="57"/>
  <c r="G38" i="57"/>
  <c r="M39" i="57"/>
  <c r="S39" i="57"/>
  <c r="M39" i="58"/>
  <c r="S41" i="58"/>
  <c r="G39" i="58"/>
  <c r="D39" i="58"/>
  <c r="E49" i="12"/>
  <c r="V69" i="57"/>
  <c r="D68" i="12"/>
  <c r="E68" i="12"/>
  <c r="C69" i="12"/>
  <c r="D71" i="12"/>
  <c r="C72" i="12"/>
  <c r="D69" i="12"/>
  <c r="D72" i="12"/>
  <c r="E71" i="12"/>
  <c r="V63" i="57"/>
  <c r="C51" i="12"/>
  <c r="C54" i="12"/>
  <c r="C60" i="12"/>
  <c r="D51" i="12"/>
  <c r="D60" i="12"/>
  <c r="C67" i="12"/>
  <c r="C70" i="12"/>
  <c r="D67" i="12"/>
  <c r="D70" i="12"/>
  <c r="V65" i="57"/>
  <c r="C49" i="12"/>
  <c r="C52" i="12"/>
  <c r="E63" i="12"/>
  <c r="E65" i="12"/>
  <c r="V56" i="57"/>
  <c r="C65" i="12"/>
  <c r="V55" i="57"/>
  <c r="C63" i="12"/>
  <c r="C62" i="12"/>
  <c r="D62" i="12"/>
  <c r="V17" i="57"/>
  <c r="V29" i="57"/>
  <c r="V15" i="57"/>
  <c r="V27" i="57"/>
  <c r="V19" i="57"/>
  <c r="V31" i="57"/>
  <c r="V12" i="57"/>
  <c r="V18" i="57"/>
  <c r="V24" i="57"/>
  <c r="V30" i="57"/>
  <c r="V22" i="57"/>
  <c r="V34" i="57"/>
  <c r="V16" i="57"/>
  <c r="V28" i="57"/>
  <c r="V14" i="57"/>
  <c r="V26" i="57"/>
  <c r="V13" i="57"/>
  <c r="V25" i="57"/>
  <c r="V23" i="57"/>
  <c r="V21" i="57"/>
  <c r="V20" i="57"/>
  <c r="V32" i="57"/>
  <c r="V50" i="58"/>
  <c r="L37" i="58"/>
  <c r="N37" i="58" s="1"/>
  <c r="V59" i="58"/>
  <c r="L36" i="58"/>
  <c r="N36" i="58" s="1"/>
  <c r="L39" i="58"/>
  <c r="N57" i="58"/>
  <c r="V57" i="58" s="1"/>
  <c r="V50" i="57"/>
  <c r="V53" i="57"/>
  <c r="N39" i="58" l="1"/>
  <c r="N40" i="58" s="1"/>
  <c r="P42" i="58"/>
  <c r="P73" i="57"/>
  <c r="H40" i="43"/>
  <c r="D42" i="57"/>
  <c r="D39" i="43"/>
  <c r="E41" i="43"/>
  <c r="G74" i="57"/>
  <c r="I41" i="43"/>
  <c r="S74" i="57"/>
  <c r="G41" i="43"/>
  <c r="M74" i="57"/>
  <c r="J39" i="57"/>
  <c r="F37" i="43"/>
  <c r="F38" i="43" s="1"/>
  <c r="F39" i="43" s="1"/>
  <c r="E65" i="43"/>
  <c r="G74" i="58"/>
  <c r="D65" i="43"/>
  <c r="D74" i="58"/>
  <c r="F65" i="43"/>
  <c r="J74" i="58"/>
  <c r="S74" i="58"/>
  <c r="I65" i="43"/>
  <c r="P74" i="58"/>
  <c r="H65" i="43"/>
  <c r="G65" i="43"/>
  <c r="M74" i="58"/>
  <c r="C96" i="12"/>
  <c r="E96" i="12"/>
  <c r="C91" i="12"/>
  <c r="C90" i="12"/>
  <c r="E90" i="12"/>
  <c r="D90" i="12"/>
  <c r="E97" i="12"/>
  <c r="D97" i="12"/>
  <c r="C97" i="12"/>
  <c r="E94" i="12"/>
  <c r="D94" i="12"/>
  <c r="C94" i="12"/>
  <c r="C56" i="12"/>
  <c r="D57" i="12"/>
  <c r="D54" i="12"/>
  <c r="C58" i="12"/>
  <c r="D56" i="12"/>
  <c r="C57" i="12"/>
  <c r="E58" i="12"/>
  <c r="E88" i="12"/>
  <c r="D88" i="12"/>
  <c r="C88" i="12"/>
  <c r="E50" i="12"/>
  <c r="D50" i="12"/>
  <c r="C50" i="12"/>
  <c r="E87" i="12"/>
  <c r="D87" i="12"/>
  <c r="C87" i="12"/>
  <c r="R37" i="58"/>
  <c r="T37" i="58" s="1"/>
  <c r="R36" i="58"/>
  <c r="T36" i="58" s="1"/>
  <c r="R38" i="58"/>
  <c r="T38" i="58" s="1"/>
  <c r="O37" i="58"/>
  <c r="Q37" i="58" s="1"/>
  <c r="O38" i="58"/>
  <c r="Q38" i="58" s="1"/>
  <c r="O36" i="58"/>
  <c r="Q36" i="58" s="1"/>
  <c r="I36" i="58"/>
  <c r="K36" i="58" s="1"/>
  <c r="I39" i="58"/>
  <c r="K39" i="58" s="1"/>
  <c r="I38" i="58"/>
  <c r="K38" i="58" s="1"/>
  <c r="F36" i="58"/>
  <c r="H36" i="58" s="1"/>
  <c r="F38" i="58"/>
  <c r="H38" i="58" s="1"/>
  <c r="F37" i="58"/>
  <c r="H37" i="58" s="1"/>
  <c r="J41" i="57"/>
  <c r="D41" i="57"/>
  <c r="P41" i="57"/>
  <c r="M42" i="57"/>
  <c r="S42" i="57"/>
  <c r="G41" i="57"/>
  <c r="M42" i="58"/>
  <c r="G41" i="58"/>
  <c r="J41" i="58"/>
  <c r="D41" i="58"/>
  <c r="S42" i="58"/>
  <c r="H39" i="58"/>
  <c r="E59" i="12"/>
  <c r="D59" i="12"/>
  <c r="C59" i="12"/>
  <c r="D55" i="12"/>
  <c r="C55" i="12"/>
  <c r="E55" i="12"/>
  <c r="C53" i="12"/>
  <c r="E53" i="12"/>
  <c r="D53" i="12"/>
  <c r="E73" i="12"/>
  <c r="D73" i="12"/>
  <c r="C73" i="12"/>
  <c r="E64" i="12"/>
  <c r="D64" i="12"/>
  <c r="C64" i="12"/>
  <c r="C39" i="58"/>
  <c r="C36" i="58"/>
  <c r="E36" i="58" s="1"/>
  <c r="C38" i="58"/>
  <c r="V35" i="58"/>
  <c r="C37" i="58"/>
  <c r="V57" i="57"/>
  <c r="T40" i="58" l="1"/>
  <c r="R42" i="58" s="1"/>
  <c r="T42" i="58" s="1"/>
  <c r="K40" i="58"/>
  <c r="I41" i="58" s="1"/>
  <c r="H40" i="58"/>
  <c r="F42" i="58" s="1"/>
  <c r="H42" i="58" s="1"/>
  <c r="S76" i="57"/>
  <c r="I42" i="43"/>
  <c r="E42" i="43"/>
  <c r="G76" i="57"/>
  <c r="D40" i="43"/>
  <c r="D73" i="57"/>
  <c r="H41" i="43"/>
  <c r="P74" i="57"/>
  <c r="J73" i="57"/>
  <c r="F40" i="43"/>
  <c r="M76" i="57"/>
  <c r="G42" i="43"/>
  <c r="M76" i="58"/>
  <c r="G66" i="43"/>
  <c r="J76" i="58"/>
  <c r="F66" i="43"/>
  <c r="D66" i="43"/>
  <c r="D76" i="58"/>
  <c r="P76" i="58"/>
  <c r="H66" i="43"/>
  <c r="I66" i="43"/>
  <c r="S76" i="58"/>
  <c r="E66" i="43"/>
  <c r="G76" i="58"/>
  <c r="Q40" i="58"/>
  <c r="O41" i="58" s="1"/>
  <c r="G42" i="57"/>
  <c r="P42" i="57"/>
  <c r="J42" i="57"/>
  <c r="J42" i="58"/>
  <c r="D42" i="58"/>
  <c r="G42" i="58"/>
  <c r="E37" i="58"/>
  <c r="V37" i="58" s="1"/>
  <c r="E83" i="12"/>
  <c r="D83" i="12"/>
  <c r="C83" i="12"/>
  <c r="E38" i="58"/>
  <c r="E39" i="58"/>
  <c r="V39" i="58" s="1"/>
  <c r="D66" i="12"/>
  <c r="E66" i="12"/>
  <c r="C66" i="12"/>
  <c r="V36" i="58"/>
  <c r="O42" i="58"/>
  <c r="Q42" i="58" s="1"/>
  <c r="L41" i="58"/>
  <c r="N41" i="58" s="1"/>
  <c r="L42" i="58"/>
  <c r="N42" i="58" s="1"/>
  <c r="R41" i="58" l="1"/>
  <c r="T41" i="58" s="1"/>
  <c r="T43" i="58" s="1"/>
  <c r="I42" i="58"/>
  <c r="K42" i="58" s="1"/>
  <c r="F41" i="58"/>
  <c r="H41" i="58" s="1"/>
  <c r="G43" i="43"/>
  <c r="M77" i="57"/>
  <c r="J74" i="57"/>
  <c r="F41" i="43"/>
  <c r="P76" i="57"/>
  <c r="H42" i="43"/>
  <c r="D74" i="57"/>
  <c r="D41" i="43"/>
  <c r="E43" i="43"/>
  <c r="G77" i="57"/>
  <c r="I43" i="43"/>
  <c r="S77" i="57"/>
  <c r="J77" i="58"/>
  <c r="F67" i="43"/>
  <c r="S77" i="58"/>
  <c r="I67" i="43"/>
  <c r="P77" i="58"/>
  <c r="H67" i="43"/>
  <c r="D67" i="43"/>
  <c r="D77" i="58"/>
  <c r="M77" i="58"/>
  <c r="G67" i="43"/>
  <c r="E67" i="43"/>
  <c r="G77" i="58"/>
  <c r="E40" i="58"/>
  <c r="C41" i="58" s="1"/>
  <c r="E41" i="58" s="1"/>
  <c r="K41" i="58"/>
  <c r="K43" i="58" s="1"/>
  <c r="V38" i="58"/>
  <c r="Q41" i="58"/>
  <c r="Q43" i="58" s="1"/>
  <c r="H43" i="58"/>
  <c r="N43" i="58"/>
  <c r="S79" i="57" l="1"/>
  <c r="I44" i="43"/>
  <c r="E44" i="43"/>
  <c r="G79" i="57"/>
  <c r="D42" i="43"/>
  <c r="D76" i="57"/>
  <c r="H43" i="43"/>
  <c r="P77" i="57"/>
  <c r="J76" i="57"/>
  <c r="F42" i="43"/>
  <c r="M79" i="57"/>
  <c r="G44" i="43"/>
  <c r="G79" i="58"/>
  <c r="E68" i="43"/>
  <c r="D68" i="43"/>
  <c r="D79" i="58"/>
  <c r="M79" i="58"/>
  <c r="G68" i="43"/>
  <c r="I68" i="43"/>
  <c r="S79" i="58"/>
  <c r="J79" i="58"/>
  <c r="F68" i="43"/>
  <c r="P79" i="58"/>
  <c r="H68" i="43"/>
  <c r="C42" i="58"/>
  <c r="E42" i="58" s="1"/>
  <c r="V42" i="58" s="1"/>
  <c r="V40" i="58"/>
  <c r="E84" i="12" s="1"/>
  <c r="V41" i="58"/>
  <c r="G45" i="43" l="1"/>
  <c r="M80" i="57"/>
  <c r="F43" i="43"/>
  <c r="J77" i="57"/>
  <c r="P79" i="57"/>
  <c r="H44" i="43"/>
  <c r="D43" i="43"/>
  <c r="D77" i="57"/>
  <c r="E45" i="43"/>
  <c r="G80" i="57"/>
  <c r="S80" i="57"/>
  <c r="I45" i="43"/>
  <c r="P80" i="58"/>
  <c r="H69" i="43"/>
  <c r="I69" i="43"/>
  <c r="S80" i="58"/>
  <c r="D69" i="43"/>
  <c r="D80" i="58"/>
  <c r="F69" i="43"/>
  <c r="J80" i="58"/>
  <c r="E69" i="43"/>
  <c r="G80" i="58"/>
  <c r="M80" i="58"/>
  <c r="G69" i="43"/>
  <c r="C84" i="12"/>
  <c r="D84" i="12"/>
  <c r="E43" i="58"/>
  <c r="V43" i="58" s="1"/>
  <c r="S81" i="57" l="1"/>
  <c r="I46" i="43"/>
  <c r="S82" i="57" s="1"/>
  <c r="E46" i="43"/>
  <c r="G82" i="57" s="1"/>
  <c r="G81" i="57"/>
  <c r="D44" i="43"/>
  <c r="D79" i="57"/>
  <c r="H45" i="43"/>
  <c r="P80" i="57"/>
  <c r="J79" i="57"/>
  <c r="F44" i="43"/>
  <c r="M81" i="57"/>
  <c r="G46" i="43"/>
  <c r="M82" i="57" s="1"/>
  <c r="D81" i="58"/>
  <c r="D70" i="43"/>
  <c r="D82" i="58" s="1"/>
  <c r="I70" i="43"/>
  <c r="S82" i="58" s="1"/>
  <c r="S81" i="58"/>
  <c r="P81" i="58"/>
  <c r="H70" i="43"/>
  <c r="P82" i="58" s="1"/>
  <c r="M81" i="58"/>
  <c r="G70" i="43"/>
  <c r="M82" i="58" s="1"/>
  <c r="E70" i="43"/>
  <c r="G82" i="58" s="1"/>
  <c r="G81" i="58"/>
  <c r="J81" i="58"/>
  <c r="F70" i="43"/>
  <c r="J82" i="58" s="1"/>
  <c r="E85" i="12"/>
  <c r="D85" i="12"/>
  <c r="C85" i="12"/>
  <c r="J80" i="57" l="1"/>
  <c r="F45" i="43"/>
  <c r="H46" i="43"/>
  <c r="P82" i="57" s="1"/>
  <c r="P81" i="57"/>
  <c r="D80" i="57"/>
  <c r="D45" i="43"/>
  <c r="R63" i="41"/>
  <c r="A87" i="55" s="1"/>
  <c r="Q63" i="41"/>
  <c r="A71" i="55" s="1"/>
  <c r="P63" i="41"/>
  <c r="G55" i="43" s="1"/>
  <c r="O63" i="41"/>
  <c r="M34" i="30" s="1"/>
  <c r="N63" i="41"/>
  <c r="D69" i="25" s="1"/>
  <c r="M63" i="41"/>
  <c r="A34" i="30" s="1"/>
  <c r="S63" i="41"/>
  <c r="S54" i="41"/>
  <c r="S45" i="41"/>
  <c r="R54" i="41"/>
  <c r="L38" i="25" s="1"/>
  <c r="Q54" i="41"/>
  <c r="O7" i="57" s="1"/>
  <c r="P54" i="41"/>
  <c r="S20" i="30" s="1"/>
  <c r="O54" i="41"/>
  <c r="M20" i="30" s="1"/>
  <c r="N54" i="41"/>
  <c r="G28" i="26" s="1"/>
  <c r="J48" i="26" s="1"/>
  <c r="M54" i="41"/>
  <c r="M45" i="41"/>
  <c r="R45" i="41"/>
  <c r="Q45" i="41"/>
  <c r="P45" i="41"/>
  <c r="O45" i="41"/>
  <c r="I7" i="58" s="1"/>
  <c r="N45" i="41"/>
  <c r="G6" i="26" s="1"/>
  <c r="J26" i="26" s="1"/>
  <c r="V50" i="32"/>
  <c r="T50" i="32"/>
  <c r="Q50" i="32"/>
  <c r="N50" i="32"/>
  <c r="K50" i="32"/>
  <c r="E50" i="32"/>
  <c r="T52" i="32"/>
  <c r="T53" i="32"/>
  <c r="T54" i="32"/>
  <c r="T55" i="32"/>
  <c r="T56" i="32"/>
  <c r="T51" i="32"/>
  <c r="Q53" i="32"/>
  <c r="Q54" i="32"/>
  <c r="Q55" i="32"/>
  <c r="Q56" i="32"/>
  <c r="N53" i="32"/>
  <c r="N54" i="32"/>
  <c r="N55" i="32"/>
  <c r="N56" i="32"/>
  <c r="N51" i="32"/>
  <c r="K52" i="32"/>
  <c r="K53" i="32"/>
  <c r="K54" i="32"/>
  <c r="K55" i="32"/>
  <c r="K56" i="32"/>
  <c r="H52" i="32"/>
  <c r="H53" i="32"/>
  <c r="H54" i="32"/>
  <c r="H55" i="32"/>
  <c r="H56" i="32"/>
  <c r="H51" i="32"/>
  <c r="V56" i="32"/>
  <c r="S37" i="32"/>
  <c r="S38" i="32"/>
  <c r="S39" i="32"/>
  <c r="P37" i="32"/>
  <c r="P38" i="32"/>
  <c r="P39" i="32"/>
  <c r="M37" i="32"/>
  <c r="M38" i="32"/>
  <c r="M39" i="32"/>
  <c r="S36" i="32"/>
  <c r="P36" i="32"/>
  <c r="M36" i="32"/>
  <c r="J37" i="32"/>
  <c r="J38" i="32"/>
  <c r="J39" i="32"/>
  <c r="J36" i="32"/>
  <c r="G36" i="32"/>
  <c r="T62" i="32"/>
  <c r="T63" i="32"/>
  <c r="T64" i="32"/>
  <c r="T65" i="32"/>
  <c r="T66" i="32"/>
  <c r="T67" i="32"/>
  <c r="T68" i="32"/>
  <c r="T69" i="32"/>
  <c r="T70" i="32"/>
  <c r="N70" i="32"/>
  <c r="Q63" i="32"/>
  <c r="Q64" i="32"/>
  <c r="Q65" i="32"/>
  <c r="Q66" i="32"/>
  <c r="Q67" i="32"/>
  <c r="Q68" i="32"/>
  <c r="Q69" i="32"/>
  <c r="Q70" i="32"/>
  <c r="N62" i="32"/>
  <c r="N64" i="32"/>
  <c r="N65" i="32"/>
  <c r="N66" i="32"/>
  <c r="N67" i="32"/>
  <c r="N68" i="32"/>
  <c r="N69" i="32"/>
  <c r="K62" i="32"/>
  <c r="K64" i="32"/>
  <c r="K65" i="32"/>
  <c r="K66" i="32"/>
  <c r="K67" i="32"/>
  <c r="K68" i="32"/>
  <c r="K69" i="32"/>
  <c r="K70" i="32"/>
  <c r="H63" i="32"/>
  <c r="H64" i="32"/>
  <c r="H65" i="32"/>
  <c r="H66" i="32"/>
  <c r="H67" i="32"/>
  <c r="H68" i="32"/>
  <c r="H69" i="32"/>
  <c r="H70" i="32"/>
  <c r="E63" i="32"/>
  <c r="E64" i="32"/>
  <c r="E65" i="32"/>
  <c r="E66" i="32"/>
  <c r="E67" i="32"/>
  <c r="E68" i="32"/>
  <c r="E69" i="32"/>
  <c r="E70" i="32"/>
  <c r="N61" i="32"/>
  <c r="B58" i="32"/>
  <c r="A10" i="12" s="1"/>
  <c r="B60" i="32"/>
  <c r="AC8" i="30"/>
  <c r="AC9" i="30"/>
  <c r="B63" i="32"/>
  <c r="B64" i="32"/>
  <c r="B65" i="32"/>
  <c r="A17" i="12" s="1"/>
  <c r="B66" i="32"/>
  <c r="B67" i="32"/>
  <c r="B68" i="32"/>
  <c r="B69" i="32"/>
  <c r="B70" i="32"/>
  <c r="B62" i="32"/>
  <c r="B61" i="32"/>
  <c r="B59" i="32"/>
  <c r="W9" i="31"/>
  <c r="W10" i="31"/>
  <c r="Q9" i="31"/>
  <c r="K61" i="32" s="1"/>
  <c r="Q10" i="31"/>
  <c r="Y88" i="55"/>
  <c r="U88" i="55"/>
  <c r="L88" i="55"/>
  <c r="I88" i="55"/>
  <c r="J88" i="55" s="1"/>
  <c r="Q88" i="55" s="1"/>
  <c r="H88" i="55"/>
  <c r="N88" i="55" s="1"/>
  <c r="Y72" i="55"/>
  <c r="U72" i="55"/>
  <c r="L72" i="55"/>
  <c r="I72" i="55"/>
  <c r="J72" i="55" s="1"/>
  <c r="Q72" i="55" s="1"/>
  <c r="H72" i="55"/>
  <c r="N72" i="55" s="1"/>
  <c r="Y56" i="55"/>
  <c r="U56" i="55"/>
  <c r="L56" i="55"/>
  <c r="I56" i="55"/>
  <c r="J56" i="55" s="1"/>
  <c r="Q56" i="55" s="1"/>
  <c r="H56" i="55"/>
  <c r="N56" i="55" s="1"/>
  <c r="Y40" i="55"/>
  <c r="U40" i="55"/>
  <c r="L40" i="55"/>
  <c r="I40" i="55"/>
  <c r="J40" i="55" s="1"/>
  <c r="Q40" i="55" s="1"/>
  <c r="H40" i="55"/>
  <c r="N40" i="55" s="1"/>
  <c r="Y24" i="55"/>
  <c r="U24" i="55"/>
  <c r="P24" i="55"/>
  <c r="R24" i="55" s="1"/>
  <c r="L24" i="55"/>
  <c r="I24" i="55"/>
  <c r="J24" i="55" s="1"/>
  <c r="Q24" i="55" s="1"/>
  <c r="H24" i="55"/>
  <c r="N24" i="55" s="1"/>
  <c r="Y8" i="55"/>
  <c r="U8" i="55"/>
  <c r="L8" i="55"/>
  <c r="I8" i="55"/>
  <c r="J8" i="55" s="1"/>
  <c r="Q8" i="55" s="1"/>
  <c r="H8" i="55"/>
  <c r="N8" i="55" s="1"/>
  <c r="Y88" i="56"/>
  <c r="U88" i="56"/>
  <c r="L88" i="56"/>
  <c r="I88" i="56"/>
  <c r="P88" i="56" s="1"/>
  <c r="H88" i="56"/>
  <c r="N88" i="56" s="1"/>
  <c r="Y72" i="56"/>
  <c r="U72" i="56"/>
  <c r="L72" i="56"/>
  <c r="I72" i="56"/>
  <c r="P72" i="56" s="1"/>
  <c r="H72" i="56"/>
  <c r="N72" i="56" s="1"/>
  <c r="Y56" i="56"/>
  <c r="U56" i="56"/>
  <c r="L56" i="56"/>
  <c r="I56" i="56"/>
  <c r="P56" i="56" s="1"/>
  <c r="H56" i="56"/>
  <c r="N56" i="56" s="1"/>
  <c r="Y40" i="56"/>
  <c r="U40" i="56"/>
  <c r="L40" i="56"/>
  <c r="I40" i="56"/>
  <c r="P40" i="56" s="1"/>
  <c r="H40" i="56"/>
  <c r="N40" i="56" s="1"/>
  <c r="Y24" i="56"/>
  <c r="U24" i="56"/>
  <c r="L24" i="56"/>
  <c r="I24" i="56"/>
  <c r="P24" i="56" s="1"/>
  <c r="H24" i="56"/>
  <c r="N24" i="56" s="1"/>
  <c r="Y8" i="56"/>
  <c r="U8" i="56"/>
  <c r="L8" i="56"/>
  <c r="I8" i="56"/>
  <c r="P8" i="56" s="1"/>
  <c r="H8" i="56"/>
  <c r="N8" i="56" s="1"/>
  <c r="Y88" i="39"/>
  <c r="U88" i="39"/>
  <c r="L88" i="39"/>
  <c r="I88" i="39"/>
  <c r="P88" i="39" s="1"/>
  <c r="H88" i="39"/>
  <c r="N88" i="39" s="1"/>
  <c r="Y72" i="39"/>
  <c r="U72" i="39"/>
  <c r="L72" i="39"/>
  <c r="I72" i="39"/>
  <c r="P72" i="39" s="1"/>
  <c r="H72" i="39"/>
  <c r="N72" i="39" s="1"/>
  <c r="Y56" i="39"/>
  <c r="U56" i="39"/>
  <c r="L56" i="39"/>
  <c r="I56" i="39"/>
  <c r="P56" i="39" s="1"/>
  <c r="H56" i="39"/>
  <c r="N56" i="39" s="1"/>
  <c r="Y40" i="39"/>
  <c r="U40" i="39"/>
  <c r="L40" i="39"/>
  <c r="I40" i="39"/>
  <c r="P40" i="39" s="1"/>
  <c r="H40" i="39"/>
  <c r="N40" i="39" s="1"/>
  <c r="Y24" i="39"/>
  <c r="U24" i="39"/>
  <c r="L24" i="39"/>
  <c r="I24" i="39"/>
  <c r="P24" i="39" s="1"/>
  <c r="H24" i="39"/>
  <c r="N24" i="39" s="1"/>
  <c r="M79" i="32"/>
  <c r="M77" i="32"/>
  <c r="J82" i="32"/>
  <c r="J81" i="32"/>
  <c r="G77" i="32"/>
  <c r="G79" i="32"/>
  <c r="G80" i="32"/>
  <c r="G81" i="32"/>
  <c r="I32" i="25"/>
  <c r="I30" i="25"/>
  <c r="I25" i="25"/>
  <c r="I20" i="25"/>
  <c r="I18" i="25"/>
  <c r="M13" i="32"/>
  <c r="J17" i="32"/>
  <c r="J20" i="32"/>
  <c r="J21" i="32"/>
  <c r="J22" i="32"/>
  <c r="J23" i="32"/>
  <c r="J29" i="32"/>
  <c r="J32" i="32"/>
  <c r="J34" i="32"/>
  <c r="G12" i="32"/>
  <c r="G21" i="32"/>
  <c r="G22" i="32"/>
  <c r="G23" i="32"/>
  <c r="G24" i="32"/>
  <c r="G33" i="32"/>
  <c r="G34" i="32"/>
  <c r="A81" i="12"/>
  <c r="I81" i="12" s="1"/>
  <c r="A43" i="12"/>
  <c r="I43" i="12" s="1"/>
  <c r="F110" i="12"/>
  <c r="F109" i="12"/>
  <c r="B109" i="12"/>
  <c r="F108" i="12"/>
  <c r="F107" i="12"/>
  <c r="F106" i="12"/>
  <c r="F105" i="12"/>
  <c r="F72" i="12"/>
  <c r="F71" i="12"/>
  <c r="F70" i="12"/>
  <c r="F69" i="12"/>
  <c r="F68" i="12"/>
  <c r="F67" i="12"/>
  <c r="D34" i="12"/>
  <c r="F34" i="12" s="1"/>
  <c r="D33" i="12"/>
  <c r="F33" i="12" s="1"/>
  <c r="D32" i="12"/>
  <c r="F32" i="12" s="1"/>
  <c r="D31" i="12"/>
  <c r="F31" i="12" s="1"/>
  <c r="D30" i="12"/>
  <c r="F30" i="12" s="1"/>
  <c r="D29" i="12"/>
  <c r="F29" i="12" s="1"/>
  <c r="A40" i="12"/>
  <c r="A39" i="12"/>
  <c r="A38" i="12"/>
  <c r="A37" i="12"/>
  <c r="A36" i="12"/>
  <c r="A35" i="12"/>
  <c r="A28" i="12"/>
  <c r="A27" i="12"/>
  <c r="A26" i="12"/>
  <c r="A25" i="12"/>
  <c r="A23" i="12"/>
  <c r="A22" i="12"/>
  <c r="A19" i="12"/>
  <c r="A16" i="12"/>
  <c r="A15" i="12"/>
  <c r="A14" i="12"/>
  <c r="A13" i="12"/>
  <c r="A9" i="12"/>
  <c r="A8" i="12"/>
  <c r="A7" i="12"/>
  <c r="A5" i="12"/>
  <c r="I5" i="12" s="1"/>
  <c r="A71" i="56"/>
  <c r="B109" i="56"/>
  <c r="G100" i="56"/>
  <c r="B115" i="56" s="1"/>
  <c r="Y99" i="56"/>
  <c r="N99" i="56"/>
  <c r="L99" i="56"/>
  <c r="J99" i="56"/>
  <c r="Q99" i="56" s="1"/>
  <c r="I99" i="56"/>
  <c r="P99" i="56" s="1"/>
  <c r="H99" i="56"/>
  <c r="U99" i="56" s="1"/>
  <c r="Y98" i="56"/>
  <c r="L98" i="56"/>
  <c r="J98" i="56"/>
  <c r="Q98" i="56" s="1"/>
  <c r="I98" i="56"/>
  <c r="P98" i="56" s="1"/>
  <c r="R98" i="56" s="1"/>
  <c r="H98" i="56"/>
  <c r="U98" i="56" s="1"/>
  <c r="Y97" i="56"/>
  <c r="L97" i="56"/>
  <c r="J97" i="56"/>
  <c r="Q97" i="56" s="1"/>
  <c r="I97" i="56"/>
  <c r="P97" i="56" s="1"/>
  <c r="R97" i="56" s="1"/>
  <c r="H97" i="56"/>
  <c r="U97" i="56" s="1"/>
  <c r="Y96" i="56"/>
  <c r="N96" i="56"/>
  <c r="L96" i="56"/>
  <c r="J96" i="56"/>
  <c r="Q96" i="56" s="1"/>
  <c r="I96" i="56"/>
  <c r="P96" i="56" s="1"/>
  <c r="H96" i="56"/>
  <c r="U96" i="56" s="1"/>
  <c r="Y95" i="56"/>
  <c r="L95" i="56"/>
  <c r="J95" i="56"/>
  <c r="Q95" i="56" s="1"/>
  <c r="I95" i="56"/>
  <c r="P95" i="56" s="1"/>
  <c r="R95" i="56" s="1"/>
  <c r="H95" i="56"/>
  <c r="U95" i="56" s="1"/>
  <c r="Y94" i="56"/>
  <c r="L94" i="56"/>
  <c r="J94" i="56"/>
  <c r="Q94" i="56" s="1"/>
  <c r="I94" i="56"/>
  <c r="P94" i="56" s="1"/>
  <c r="R94" i="56" s="1"/>
  <c r="H94" i="56"/>
  <c r="U94" i="56" s="1"/>
  <c r="Y93" i="56"/>
  <c r="N93" i="56"/>
  <c r="L93" i="56"/>
  <c r="J93" i="56"/>
  <c r="Q93" i="56" s="1"/>
  <c r="I93" i="56"/>
  <c r="P93" i="56" s="1"/>
  <c r="H93" i="56"/>
  <c r="U93" i="56" s="1"/>
  <c r="Y92" i="56"/>
  <c r="L92" i="56"/>
  <c r="J92" i="56"/>
  <c r="Q92" i="56" s="1"/>
  <c r="I92" i="56"/>
  <c r="P92" i="56" s="1"/>
  <c r="R92" i="56" s="1"/>
  <c r="H92" i="56"/>
  <c r="U92" i="56" s="1"/>
  <c r="Y91" i="56"/>
  <c r="L91" i="56"/>
  <c r="J91" i="56"/>
  <c r="Q91" i="56" s="1"/>
  <c r="I91" i="56"/>
  <c r="P91" i="56" s="1"/>
  <c r="R91" i="56" s="1"/>
  <c r="H91" i="56"/>
  <c r="U91" i="56" s="1"/>
  <c r="Y90" i="56"/>
  <c r="N90" i="56"/>
  <c r="L90" i="56"/>
  <c r="J90" i="56"/>
  <c r="Q90" i="56" s="1"/>
  <c r="I90" i="56"/>
  <c r="P90" i="56" s="1"/>
  <c r="H90" i="56"/>
  <c r="U90" i="56" s="1"/>
  <c r="Y89" i="56"/>
  <c r="L89" i="56"/>
  <c r="J89" i="56"/>
  <c r="Q89" i="56" s="1"/>
  <c r="I89" i="56"/>
  <c r="P89" i="56" s="1"/>
  <c r="R89" i="56" s="1"/>
  <c r="H89" i="56"/>
  <c r="U89" i="56" s="1"/>
  <c r="G84" i="56"/>
  <c r="B114" i="56" s="1"/>
  <c r="Y83" i="56"/>
  <c r="L83" i="56"/>
  <c r="J83" i="56"/>
  <c r="Q83" i="56" s="1"/>
  <c r="I83" i="56"/>
  <c r="P83" i="56" s="1"/>
  <c r="R83" i="56" s="1"/>
  <c r="H83" i="56"/>
  <c r="U83" i="56" s="1"/>
  <c r="Y82" i="56"/>
  <c r="AB82" i="56" s="1"/>
  <c r="AC82" i="56" s="1"/>
  <c r="N82" i="56"/>
  <c r="L82" i="56"/>
  <c r="J82" i="56"/>
  <c r="Q82" i="56" s="1"/>
  <c r="I82" i="56"/>
  <c r="P82" i="56" s="1"/>
  <c r="R82" i="56" s="1"/>
  <c r="H82" i="56"/>
  <c r="U82" i="56" s="1"/>
  <c r="Y81" i="56"/>
  <c r="L81" i="56"/>
  <c r="J81" i="56"/>
  <c r="Q81" i="56" s="1"/>
  <c r="I81" i="56"/>
  <c r="P81" i="56" s="1"/>
  <c r="R81" i="56" s="1"/>
  <c r="H81" i="56"/>
  <c r="U81" i="56" s="1"/>
  <c r="Y80" i="56"/>
  <c r="L80" i="56"/>
  <c r="J80" i="56"/>
  <c r="Q80" i="56" s="1"/>
  <c r="I80" i="56"/>
  <c r="P80" i="56" s="1"/>
  <c r="R80" i="56" s="1"/>
  <c r="H80" i="56"/>
  <c r="U80" i="56" s="1"/>
  <c r="Y79" i="56"/>
  <c r="AB79" i="56" s="1"/>
  <c r="AC79" i="56" s="1"/>
  <c r="N79" i="56"/>
  <c r="L79" i="56"/>
  <c r="J79" i="56"/>
  <c r="Q79" i="56" s="1"/>
  <c r="I79" i="56"/>
  <c r="P79" i="56" s="1"/>
  <c r="R79" i="56" s="1"/>
  <c r="H79" i="56"/>
  <c r="U79" i="56" s="1"/>
  <c r="Y78" i="56"/>
  <c r="L78" i="56"/>
  <c r="J78" i="56"/>
  <c r="Q78" i="56" s="1"/>
  <c r="I78" i="56"/>
  <c r="P78" i="56" s="1"/>
  <c r="R78" i="56" s="1"/>
  <c r="H78" i="56"/>
  <c r="U78" i="56" s="1"/>
  <c r="Y77" i="56"/>
  <c r="L77" i="56"/>
  <c r="J77" i="56"/>
  <c r="Q77" i="56" s="1"/>
  <c r="I77" i="56"/>
  <c r="P77" i="56" s="1"/>
  <c r="R77" i="56" s="1"/>
  <c r="H77" i="56"/>
  <c r="U77" i="56" s="1"/>
  <c r="Y76" i="56"/>
  <c r="AB76" i="56" s="1"/>
  <c r="AC76" i="56" s="1"/>
  <c r="N76" i="56"/>
  <c r="L76" i="56"/>
  <c r="J76" i="56"/>
  <c r="Q76" i="56" s="1"/>
  <c r="I76" i="56"/>
  <c r="P76" i="56" s="1"/>
  <c r="R76" i="56" s="1"/>
  <c r="H76" i="56"/>
  <c r="U76" i="56" s="1"/>
  <c r="Y75" i="56"/>
  <c r="L75" i="56"/>
  <c r="J75" i="56"/>
  <c r="Q75" i="56" s="1"/>
  <c r="I75" i="56"/>
  <c r="P75" i="56" s="1"/>
  <c r="R75" i="56" s="1"/>
  <c r="H75" i="56"/>
  <c r="U75" i="56" s="1"/>
  <c r="Y74" i="56"/>
  <c r="L74" i="56"/>
  <c r="J74" i="56"/>
  <c r="Q74" i="56" s="1"/>
  <c r="I74" i="56"/>
  <c r="P74" i="56" s="1"/>
  <c r="R74" i="56" s="1"/>
  <c r="H74" i="56"/>
  <c r="U74" i="56" s="1"/>
  <c r="Y73" i="56"/>
  <c r="AB73" i="56" s="1"/>
  <c r="AC73" i="56" s="1"/>
  <c r="N73" i="56"/>
  <c r="L73" i="56"/>
  <c r="J73" i="56"/>
  <c r="Q73" i="56" s="1"/>
  <c r="I73" i="56"/>
  <c r="P73" i="56" s="1"/>
  <c r="R73" i="56" s="1"/>
  <c r="H73" i="56"/>
  <c r="U73" i="56" s="1"/>
  <c r="G68" i="56"/>
  <c r="B113" i="56" s="1"/>
  <c r="Y67" i="56"/>
  <c r="L67" i="56"/>
  <c r="J67" i="56"/>
  <c r="Q67" i="56" s="1"/>
  <c r="I67" i="56"/>
  <c r="P67" i="56" s="1"/>
  <c r="R67" i="56" s="1"/>
  <c r="H67" i="56"/>
  <c r="U67" i="56" s="1"/>
  <c r="Y66" i="56"/>
  <c r="AB66" i="56" s="1"/>
  <c r="AC66" i="56" s="1"/>
  <c r="N66" i="56"/>
  <c r="L66" i="56"/>
  <c r="J66" i="56"/>
  <c r="Q66" i="56" s="1"/>
  <c r="I66" i="56"/>
  <c r="P66" i="56" s="1"/>
  <c r="R66" i="56" s="1"/>
  <c r="H66" i="56"/>
  <c r="U66" i="56" s="1"/>
  <c r="Y65" i="56"/>
  <c r="L65" i="56"/>
  <c r="J65" i="56"/>
  <c r="Q65" i="56" s="1"/>
  <c r="I65" i="56"/>
  <c r="P65" i="56" s="1"/>
  <c r="R65" i="56" s="1"/>
  <c r="H65" i="56"/>
  <c r="U65" i="56" s="1"/>
  <c r="Y64" i="56"/>
  <c r="L64" i="56"/>
  <c r="J64" i="56"/>
  <c r="Q64" i="56" s="1"/>
  <c r="I64" i="56"/>
  <c r="P64" i="56" s="1"/>
  <c r="R64" i="56" s="1"/>
  <c r="H64" i="56"/>
  <c r="U64" i="56" s="1"/>
  <c r="Y63" i="56"/>
  <c r="AB63" i="56" s="1"/>
  <c r="AC63" i="56" s="1"/>
  <c r="N63" i="56"/>
  <c r="L63" i="56"/>
  <c r="J63" i="56"/>
  <c r="Q63" i="56" s="1"/>
  <c r="I63" i="56"/>
  <c r="P63" i="56" s="1"/>
  <c r="R63" i="56" s="1"/>
  <c r="H63" i="56"/>
  <c r="U63" i="56" s="1"/>
  <c r="Y62" i="56"/>
  <c r="L62" i="56"/>
  <c r="J62" i="56"/>
  <c r="Q62" i="56" s="1"/>
  <c r="I62" i="56"/>
  <c r="P62" i="56" s="1"/>
  <c r="R62" i="56" s="1"/>
  <c r="H62" i="56"/>
  <c r="U62" i="56" s="1"/>
  <c r="Y61" i="56"/>
  <c r="L61" i="56"/>
  <c r="J61" i="56"/>
  <c r="Q61" i="56" s="1"/>
  <c r="I61" i="56"/>
  <c r="P61" i="56" s="1"/>
  <c r="R61" i="56" s="1"/>
  <c r="H61" i="56"/>
  <c r="U61" i="56" s="1"/>
  <c r="Y60" i="56"/>
  <c r="AB60" i="56" s="1"/>
  <c r="AC60" i="56" s="1"/>
  <c r="N60" i="56"/>
  <c r="L60" i="56"/>
  <c r="J60" i="56"/>
  <c r="Q60" i="56" s="1"/>
  <c r="I60" i="56"/>
  <c r="P60" i="56" s="1"/>
  <c r="R60" i="56" s="1"/>
  <c r="H60" i="56"/>
  <c r="U60" i="56" s="1"/>
  <c r="Y59" i="56"/>
  <c r="L59" i="56"/>
  <c r="J59" i="56"/>
  <c r="Q59" i="56" s="1"/>
  <c r="I59" i="56"/>
  <c r="P59" i="56" s="1"/>
  <c r="R59" i="56" s="1"/>
  <c r="H59" i="56"/>
  <c r="U59" i="56" s="1"/>
  <c r="Y58" i="56"/>
  <c r="L58" i="56"/>
  <c r="J58" i="56"/>
  <c r="Q58" i="56" s="1"/>
  <c r="I58" i="56"/>
  <c r="P58" i="56" s="1"/>
  <c r="R58" i="56" s="1"/>
  <c r="H58" i="56"/>
  <c r="U58" i="56" s="1"/>
  <c r="Y57" i="56"/>
  <c r="AB57" i="56" s="1"/>
  <c r="AC57" i="56" s="1"/>
  <c r="N57" i="56"/>
  <c r="L57" i="56"/>
  <c r="J57" i="56"/>
  <c r="Q57" i="56" s="1"/>
  <c r="I57" i="56"/>
  <c r="P57" i="56" s="1"/>
  <c r="R57" i="56" s="1"/>
  <c r="H57" i="56"/>
  <c r="U57" i="56" s="1"/>
  <c r="G52" i="56"/>
  <c r="B112" i="56" s="1"/>
  <c r="Y51" i="56"/>
  <c r="L51" i="56"/>
  <c r="J51" i="56"/>
  <c r="Q51" i="56" s="1"/>
  <c r="I51" i="56"/>
  <c r="P51" i="56" s="1"/>
  <c r="R51" i="56" s="1"/>
  <c r="H51" i="56"/>
  <c r="U51" i="56" s="1"/>
  <c r="Y50" i="56"/>
  <c r="L50" i="56"/>
  <c r="J50" i="56"/>
  <c r="Q50" i="56" s="1"/>
  <c r="I50" i="56"/>
  <c r="P50" i="56" s="1"/>
  <c r="H50" i="56"/>
  <c r="U50" i="56" s="1"/>
  <c r="Y49" i="56"/>
  <c r="N49" i="56"/>
  <c r="L49" i="56"/>
  <c r="J49" i="56"/>
  <c r="Q49" i="56" s="1"/>
  <c r="I49" i="56"/>
  <c r="P49" i="56" s="1"/>
  <c r="H49" i="56"/>
  <c r="U49" i="56" s="1"/>
  <c r="Y48" i="56"/>
  <c r="L48" i="56"/>
  <c r="J48" i="56"/>
  <c r="Q48" i="56" s="1"/>
  <c r="I48" i="56"/>
  <c r="P48" i="56" s="1"/>
  <c r="R48" i="56" s="1"/>
  <c r="H48" i="56"/>
  <c r="U48" i="56" s="1"/>
  <c r="Y47" i="56"/>
  <c r="L47" i="56"/>
  <c r="J47" i="56"/>
  <c r="Q47" i="56" s="1"/>
  <c r="I47" i="56"/>
  <c r="P47" i="56" s="1"/>
  <c r="H47" i="56"/>
  <c r="U47" i="56" s="1"/>
  <c r="Y46" i="56"/>
  <c r="N46" i="56"/>
  <c r="L46" i="56"/>
  <c r="J46" i="56"/>
  <c r="Q46" i="56" s="1"/>
  <c r="I46" i="56"/>
  <c r="P46" i="56" s="1"/>
  <c r="H46" i="56"/>
  <c r="U46" i="56" s="1"/>
  <c r="Y45" i="56"/>
  <c r="L45" i="56"/>
  <c r="J45" i="56"/>
  <c r="Q45" i="56" s="1"/>
  <c r="I45" i="56"/>
  <c r="P45" i="56" s="1"/>
  <c r="R45" i="56" s="1"/>
  <c r="H45" i="56"/>
  <c r="U45" i="56" s="1"/>
  <c r="Y44" i="56"/>
  <c r="L44" i="56"/>
  <c r="J44" i="56"/>
  <c r="Q44" i="56" s="1"/>
  <c r="I44" i="56"/>
  <c r="P44" i="56" s="1"/>
  <c r="H44" i="56"/>
  <c r="U44" i="56" s="1"/>
  <c r="Y43" i="56"/>
  <c r="N43" i="56"/>
  <c r="L43" i="56"/>
  <c r="J43" i="56"/>
  <c r="Q43" i="56" s="1"/>
  <c r="I43" i="56"/>
  <c r="P43" i="56" s="1"/>
  <c r="H43" i="56"/>
  <c r="U43" i="56" s="1"/>
  <c r="Y42" i="56"/>
  <c r="L42" i="56"/>
  <c r="J42" i="56"/>
  <c r="Q42" i="56" s="1"/>
  <c r="I42" i="56"/>
  <c r="P42" i="56" s="1"/>
  <c r="R42" i="56" s="1"/>
  <c r="H42" i="56"/>
  <c r="U42" i="56" s="1"/>
  <c r="Y41" i="56"/>
  <c r="L41" i="56"/>
  <c r="J41" i="56"/>
  <c r="Q41" i="56" s="1"/>
  <c r="I41" i="56"/>
  <c r="P41" i="56" s="1"/>
  <c r="R41" i="56" s="1"/>
  <c r="H41" i="56"/>
  <c r="U41" i="56" s="1"/>
  <c r="G36" i="56"/>
  <c r="B111" i="56" s="1"/>
  <c r="Y35" i="56"/>
  <c r="AB35" i="56" s="1"/>
  <c r="AC35" i="56" s="1"/>
  <c r="P35" i="56"/>
  <c r="R35" i="56" s="1"/>
  <c r="N35" i="56"/>
  <c r="L35" i="56"/>
  <c r="J35" i="56"/>
  <c r="Q35" i="56" s="1"/>
  <c r="I35" i="56"/>
  <c r="H35" i="56"/>
  <c r="U35" i="56" s="1"/>
  <c r="Y34" i="56"/>
  <c r="AB34" i="56" s="1"/>
  <c r="AC34" i="56" s="1"/>
  <c r="N34" i="56"/>
  <c r="L34" i="56"/>
  <c r="J34" i="56"/>
  <c r="Q34" i="56" s="1"/>
  <c r="I34" i="56"/>
  <c r="P34" i="56" s="1"/>
  <c r="R34" i="56" s="1"/>
  <c r="H34" i="56"/>
  <c r="U34" i="56" s="1"/>
  <c r="Y33" i="56"/>
  <c r="L33" i="56"/>
  <c r="J33" i="56"/>
  <c r="Q33" i="56" s="1"/>
  <c r="I33" i="56"/>
  <c r="P33" i="56" s="1"/>
  <c r="R33" i="56" s="1"/>
  <c r="H33" i="56"/>
  <c r="U33" i="56" s="1"/>
  <c r="Y32" i="56"/>
  <c r="L32" i="56"/>
  <c r="J32" i="56"/>
  <c r="Q32" i="56" s="1"/>
  <c r="I32" i="56"/>
  <c r="P32" i="56" s="1"/>
  <c r="R32" i="56" s="1"/>
  <c r="H32" i="56"/>
  <c r="U32" i="56" s="1"/>
  <c r="Y31" i="56"/>
  <c r="AB31" i="56" s="1"/>
  <c r="AC31" i="56" s="1"/>
  <c r="P31" i="56"/>
  <c r="R31" i="56" s="1"/>
  <c r="N31" i="56"/>
  <c r="L31" i="56"/>
  <c r="J31" i="56"/>
  <c r="Q31" i="56" s="1"/>
  <c r="I31" i="56"/>
  <c r="H31" i="56"/>
  <c r="U31" i="56" s="1"/>
  <c r="Y30" i="56"/>
  <c r="N30" i="56"/>
  <c r="L30" i="56"/>
  <c r="J30" i="56"/>
  <c r="Q30" i="56" s="1"/>
  <c r="I30" i="56"/>
  <c r="P30" i="56" s="1"/>
  <c r="R30" i="56" s="1"/>
  <c r="H30" i="56"/>
  <c r="U30" i="56" s="1"/>
  <c r="Y29" i="56"/>
  <c r="L29" i="56"/>
  <c r="J29" i="56"/>
  <c r="Q29" i="56" s="1"/>
  <c r="I29" i="56"/>
  <c r="P29" i="56" s="1"/>
  <c r="R29" i="56" s="1"/>
  <c r="H29" i="56"/>
  <c r="U29" i="56" s="1"/>
  <c r="Y28" i="56"/>
  <c r="L28" i="56"/>
  <c r="J28" i="56"/>
  <c r="Q28" i="56" s="1"/>
  <c r="I28" i="56"/>
  <c r="P28" i="56" s="1"/>
  <c r="R28" i="56" s="1"/>
  <c r="H28" i="56"/>
  <c r="U28" i="56" s="1"/>
  <c r="Y27" i="56"/>
  <c r="AB27" i="56" s="1"/>
  <c r="AC27" i="56" s="1"/>
  <c r="P27" i="56"/>
  <c r="R27" i="56" s="1"/>
  <c r="N27" i="56"/>
  <c r="L27" i="56"/>
  <c r="J27" i="56"/>
  <c r="Q27" i="56" s="1"/>
  <c r="I27" i="56"/>
  <c r="H27" i="56"/>
  <c r="U27" i="56" s="1"/>
  <c r="Y26" i="56"/>
  <c r="N26" i="56"/>
  <c r="L26" i="56"/>
  <c r="J26" i="56"/>
  <c r="Q26" i="56" s="1"/>
  <c r="I26" i="56"/>
  <c r="P26" i="56" s="1"/>
  <c r="R26" i="56" s="1"/>
  <c r="H26" i="56"/>
  <c r="U26" i="56" s="1"/>
  <c r="Y25" i="56"/>
  <c r="L25" i="56"/>
  <c r="J25" i="56"/>
  <c r="Q25" i="56" s="1"/>
  <c r="I25" i="56"/>
  <c r="P25" i="56" s="1"/>
  <c r="R25" i="56" s="1"/>
  <c r="H25" i="56"/>
  <c r="U25" i="56" s="1"/>
  <c r="G20" i="56"/>
  <c r="B110" i="56" s="1"/>
  <c r="Y19" i="56"/>
  <c r="L19" i="56"/>
  <c r="J19" i="56"/>
  <c r="Q19" i="56" s="1"/>
  <c r="I19" i="56"/>
  <c r="P19" i="56" s="1"/>
  <c r="R19" i="56" s="1"/>
  <c r="H19" i="56"/>
  <c r="U19" i="56" s="1"/>
  <c r="Y18" i="56"/>
  <c r="U18" i="56"/>
  <c r="L18" i="56"/>
  <c r="J18" i="56"/>
  <c r="Q18" i="56" s="1"/>
  <c r="I18" i="56"/>
  <c r="P18" i="56" s="1"/>
  <c r="R18" i="56" s="1"/>
  <c r="H18" i="56"/>
  <c r="N18" i="56" s="1"/>
  <c r="Y17" i="56"/>
  <c r="U17" i="56"/>
  <c r="Q17" i="56"/>
  <c r="P17" i="56"/>
  <c r="R17" i="56" s="1"/>
  <c r="L17" i="56"/>
  <c r="J17" i="56"/>
  <c r="I17" i="56"/>
  <c r="H17" i="56"/>
  <c r="N17" i="56" s="1"/>
  <c r="Y16" i="56"/>
  <c r="U16" i="56"/>
  <c r="Q16" i="56"/>
  <c r="P16" i="56"/>
  <c r="R16" i="56" s="1"/>
  <c r="N16" i="56"/>
  <c r="L16" i="56"/>
  <c r="J16" i="56"/>
  <c r="I16" i="56"/>
  <c r="H16" i="56"/>
  <c r="Y15" i="56"/>
  <c r="U15" i="56"/>
  <c r="N15" i="56"/>
  <c r="L15" i="56"/>
  <c r="J15" i="56"/>
  <c r="Q15" i="56" s="1"/>
  <c r="I15" i="56"/>
  <c r="P15" i="56" s="1"/>
  <c r="R15" i="56" s="1"/>
  <c r="H15" i="56"/>
  <c r="Y14" i="56"/>
  <c r="L14" i="56"/>
  <c r="J14" i="56"/>
  <c r="Q14" i="56" s="1"/>
  <c r="I14" i="56"/>
  <c r="P14" i="56" s="1"/>
  <c r="R14" i="56" s="1"/>
  <c r="H14" i="56"/>
  <c r="N14" i="56" s="1"/>
  <c r="Y13" i="56"/>
  <c r="L13" i="56"/>
  <c r="J13" i="56"/>
  <c r="Q13" i="56" s="1"/>
  <c r="I13" i="56"/>
  <c r="P13" i="56" s="1"/>
  <c r="R13" i="56" s="1"/>
  <c r="H13" i="56"/>
  <c r="U13" i="56" s="1"/>
  <c r="Y12" i="56"/>
  <c r="U12" i="56"/>
  <c r="L12" i="56"/>
  <c r="J12" i="56"/>
  <c r="Q12" i="56" s="1"/>
  <c r="I12" i="56"/>
  <c r="P12" i="56" s="1"/>
  <c r="R12" i="56" s="1"/>
  <c r="H12" i="56"/>
  <c r="N12" i="56" s="1"/>
  <c r="Y11" i="56"/>
  <c r="U11" i="56"/>
  <c r="Q11" i="56"/>
  <c r="P11" i="56"/>
  <c r="R11" i="56" s="1"/>
  <c r="L11" i="56"/>
  <c r="J11" i="56"/>
  <c r="I11" i="56"/>
  <c r="H11" i="56"/>
  <c r="N11" i="56" s="1"/>
  <c r="Y10" i="56"/>
  <c r="U10" i="56"/>
  <c r="Q10" i="56"/>
  <c r="P10" i="56"/>
  <c r="R10" i="56" s="1"/>
  <c r="N10" i="56"/>
  <c r="L10" i="56"/>
  <c r="J10" i="56"/>
  <c r="I10" i="56"/>
  <c r="H10" i="56"/>
  <c r="Y9" i="56"/>
  <c r="U9" i="56"/>
  <c r="N9" i="56"/>
  <c r="L9" i="56"/>
  <c r="J9" i="56"/>
  <c r="Q9" i="56" s="1"/>
  <c r="I9" i="56"/>
  <c r="P9" i="56" s="1"/>
  <c r="R9" i="56" s="1"/>
  <c r="H9" i="56"/>
  <c r="B109" i="55"/>
  <c r="G100" i="55"/>
  <c r="B115" i="55" s="1"/>
  <c r="Y99" i="55"/>
  <c r="Q99" i="55"/>
  <c r="P99" i="55"/>
  <c r="R99" i="55" s="1"/>
  <c r="L99" i="55"/>
  <c r="J99" i="55"/>
  <c r="I99" i="55"/>
  <c r="H99" i="55"/>
  <c r="N99" i="55" s="1"/>
  <c r="Y98" i="55"/>
  <c r="Q98" i="55"/>
  <c r="P98" i="55"/>
  <c r="R98" i="55" s="1"/>
  <c r="L98" i="55"/>
  <c r="J98" i="55"/>
  <c r="I98" i="55"/>
  <c r="H98" i="55"/>
  <c r="N98" i="55" s="1"/>
  <c r="Y97" i="55"/>
  <c r="Q97" i="55"/>
  <c r="P97" i="55"/>
  <c r="R97" i="55" s="1"/>
  <c r="L97" i="55"/>
  <c r="J97" i="55"/>
  <c r="I97" i="55"/>
  <c r="H97" i="55"/>
  <c r="N97" i="55" s="1"/>
  <c r="Y96" i="55"/>
  <c r="Q96" i="55"/>
  <c r="P96" i="55"/>
  <c r="R96" i="55" s="1"/>
  <c r="L96" i="55"/>
  <c r="J96" i="55"/>
  <c r="I96" i="55"/>
  <c r="H96" i="55"/>
  <c r="N96" i="55" s="1"/>
  <c r="Y95" i="55"/>
  <c r="Q95" i="55"/>
  <c r="P95" i="55"/>
  <c r="R95" i="55" s="1"/>
  <c r="L95" i="55"/>
  <c r="J95" i="55"/>
  <c r="I95" i="55"/>
  <c r="H95" i="55"/>
  <c r="N95" i="55" s="1"/>
  <c r="Y94" i="55"/>
  <c r="Q94" i="55"/>
  <c r="P94" i="55"/>
  <c r="R94" i="55" s="1"/>
  <c r="L94" i="55"/>
  <c r="J94" i="55"/>
  <c r="I94" i="55"/>
  <c r="H94" i="55"/>
  <c r="N94" i="55" s="1"/>
  <c r="Y93" i="55"/>
  <c r="Q93" i="55"/>
  <c r="P93" i="55"/>
  <c r="R93" i="55" s="1"/>
  <c r="L93" i="55"/>
  <c r="J93" i="55"/>
  <c r="I93" i="55"/>
  <c r="H93" i="55"/>
  <c r="N93" i="55" s="1"/>
  <c r="Y92" i="55"/>
  <c r="Q92" i="55"/>
  <c r="P92" i="55"/>
  <c r="R92" i="55" s="1"/>
  <c r="L92" i="55"/>
  <c r="J92" i="55"/>
  <c r="I92" i="55"/>
  <c r="H92" i="55"/>
  <c r="N92" i="55" s="1"/>
  <c r="Y91" i="55"/>
  <c r="Q91" i="55"/>
  <c r="P91" i="55"/>
  <c r="R91" i="55" s="1"/>
  <c r="L91" i="55"/>
  <c r="J91" i="55"/>
  <c r="I91" i="55"/>
  <c r="H91" i="55"/>
  <c r="N91" i="55" s="1"/>
  <c r="Y90" i="55"/>
  <c r="Q90" i="55"/>
  <c r="P90" i="55"/>
  <c r="R90" i="55" s="1"/>
  <c r="L90" i="55"/>
  <c r="J90" i="55"/>
  <c r="I90" i="55"/>
  <c r="H90" i="55"/>
  <c r="N90" i="55" s="1"/>
  <c r="Y89" i="55"/>
  <c r="Q89" i="55"/>
  <c r="P89" i="55"/>
  <c r="R89" i="55" s="1"/>
  <c r="L89" i="55"/>
  <c r="J89" i="55"/>
  <c r="I89" i="55"/>
  <c r="H89" i="55"/>
  <c r="N89" i="55" s="1"/>
  <c r="G84" i="55"/>
  <c r="B114" i="55" s="1"/>
  <c r="Y83" i="55"/>
  <c r="Q83" i="55"/>
  <c r="P83" i="55"/>
  <c r="R83" i="55" s="1"/>
  <c r="L83" i="55"/>
  <c r="J83" i="55"/>
  <c r="I83" i="55"/>
  <c r="H83" i="55"/>
  <c r="N83" i="55" s="1"/>
  <c r="Y82" i="55"/>
  <c r="Q82" i="55"/>
  <c r="P82" i="55"/>
  <c r="R82" i="55" s="1"/>
  <c r="L82" i="55"/>
  <c r="J82" i="55"/>
  <c r="I82" i="55"/>
  <c r="H82" i="55"/>
  <c r="N82" i="55" s="1"/>
  <c r="Y81" i="55"/>
  <c r="Q81" i="55"/>
  <c r="P81" i="55"/>
  <c r="R81" i="55" s="1"/>
  <c r="L81" i="55"/>
  <c r="J81" i="55"/>
  <c r="I81" i="55"/>
  <c r="H81" i="55"/>
  <c r="N81" i="55" s="1"/>
  <c r="Y80" i="55"/>
  <c r="Q80" i="55"/>
  <c r="P80" i="55"/>
  <c r="R80" i="55" s="1"/>
  <c r="L80" i="55"/>
  <c r="J80" i="55"/>
  <c r="I80" i="55"/>
  <c r="H80" i="55"/>
  <c r="N80" i="55" s="1"/>
  <c r="Y79" i="55"/>
  <c r="Q79" i="55"/>
  <c r="P79" i="55"/>
  <c r="R79" i="55" s="1"/>
  <c r="L79" i="55"/>
  <c r="J79" i="55"/>
  <c r="I79" i="55"/>
  <c r="H79" i="55"/>
  <c r="N79" i="55" s="1"/>
  <c r="Y78" i="55"/>
  <c r="Q78" i="55"/>
  <c r="P78" i="55"/>
  <c r="R78" i="55" s="1"/>
  <c r="L78" i="55"/>
  <c r="J78" i="55"/>
  <c r="I78" i="55"/>
  <c r="H78" i="55"/>
  <c r="N78" i="55" s="1"/>
  <c r="Y77" i="55"/>
  <c r="Q77" i="55"/>
  <c r="P77" i="55"/>
  <c r="R77" i="55" s="1"/>
  <c r="L77" i="55"/>
  <c r="J77" i="55"/>
  <c r="I77" i="55"/>
  <c r="H77" i="55"/>
  <c r="N77" i="55" s="1"/>
  <c r="Y76" i="55"/>
  <c r="Q76" i="55"/>
  <c r="P76" i="55"/>
  <c r="R76" i="55" s="1"/>
  <c r="L76" i="55"/>
  <c r="J76" i="55"/>
  <c r="I76" i="55"/>
  <c r="H76" i="55"/>
  <c r="N76" i="55" s="1"/>
  <c r="Y75" i="55"/>
  <c r="Q75" i="55"/>
  <c r="P75" i="55"/>
  <c r="R75" i="55" s="1"/>
  <c r="L75" i="55"/>
  <c r="J75" i="55"/>
  <c r="I75" i="55"/>
  <c r="H75" i="55"/>
  <c r="N75" i="55" s="1"/>
  <c r="Y74" i="55"/>
  <c r="Q74" i="55"/>
  <c r="P74" i="55"/>
  <c r="R74" i="55" s="1"/>
  <c r="L74" i="55"/>
  <c r="J74" i="55"/>
  <c r="I74" i="55"/>
  <c r="H74" i="55"/>
  <c r="N74" i="55" s="1"/>
  <c r="Y73" i="55"/>
  <c r="Q73" i="55"/>
  <c r="P73" i="55"/>
  <c r="R73" i="55" s="1"/>
  <c r="L73" i="55"/>
  <c r="J73" i="55"/>
  <c r="I73" i="55"/>
  <c r="H73" i="55"/>
  <c r="N73" i="55" s="1"/>
  <c r="G68" i="55"/>
  <c r="B113" i="55" s="1"/>
  <c r="Y67" i="55"/>
  <c r="Q67" i="55"/>
  <c r="P67" i="55"/>
  <c r="R67" i="55" s="1"/>
  <c r="L67" i="55"/>
  <c r="J67" i="55"/>
  <c r="I67" i="55"/>
  <c r="H67" i="55"/>
  <c r="N67" i="55" s="1"/>
  <c r="Y66" i="55"/>
  <c r="Q66" i="55"/>
  <c r="P66" i="55"/>
  <c r="R66" i="55" s="1"/>
  <c r="L66" i="55"/>
  <c r="J66" i="55"/>
  <c r="I66" i="55"/>
  <c r="H66" i="55"/>
  <c r="N66" i="55" s="1"/>
  <c r="Y65" i="55"/>
  <c r="Q65" i="55"/>
  <c r="P65" i="55"/>
  <c r="R65" i="55" s="1"/>
  <c r="L65" i="55"/>
  <c r="J65" i="55"/>
  <c r="I65" i="55"/>
  <c r="H65" i="55"/>
  <c r="N65" i="55" s="1"/>
  <c r="Y64" i="55"/>
  <c r="Q64" i="55"/>
  <c r="P64" i="55"/>
  <c r="R64" i="55" s="1"/>
  <c r="L64" i="55"/>
  <c r="J64" i="55"/>
  <c r="I64" i="55"/>
  <c r="H64" i="55"/>
  <c r="N64" i="55" s="1"/>
  <c r="Y63" i="55"/>
  <c r="Q63" i="55"/>
  <c r="P63" i="55"/>
  <c r="R63" i="55" s="1"/>
  <c r="L63" i="55"/>
  <c r="J63" i="55"/>
  <c r="I63" i="55"/>
  <c r="H63" i="55"/>
  <c r="N63" i="55" s="1"/>
  <c r="Y62" i="55"/>
  <c r="Q62" i="55"/>
  <c r="P62" i="55"/>
  <c r="R62" i="55" s="1"/>
  <c r="L62" i="55"/>
  <c r="J62" i="55"/>
  <c r="I62" i="55"/>
  <c r="H62" i="55"/>
  <c r="N62" i="55" s="1"/>
  <c r="Y61" i="55"/>
  <c r="Q61" i="55"/>
  <c r="P61" i="55"/>
  <c r="R61" i="55" s="1"/>
  <c r="L61" i="55"/>
  <c r="J61" i="55"/>
  <c r="I61" i="55"/>
  <c r="H61" i="55"/>
  <c r="N61" i="55" s="1"/>
  <c r="Y60" i="55"/>
  <c r="Q60" i="55"/>
  <c r="P60" i="55"/>
  <c r="R60" i="55" s="1"/>
  <c r="L60" i="55"/>
  <c r="J60" i="55"/>
  <c r="I60" i="55"/>
  <c r="H60" i="55"/>
  <c r="N60" i="55" s="1"/>
  <c r="Y59" i="55"/>
  <c r="Q59" i="55"/>
  <c r="P59" i="55"/>
  <c r="R59" i="55" s="1"/>
  <c r="L59" i="55"/>
  <c r="J59" i="55"/>
  <c r="I59" i="55"/>
  <c r="H59" i="55"/>
  <c r="N59" i="55" s="1"/>
  <c r="Y58" i="55"/>
  <c r="Q58" i="55"/>
  <c r="P58" i="55"/>
  <c r="R58" i="55" s="1"/>
  <c r="L58" i="55"/>
  <c r="J58" i="55"/>
  <c r="I58" i="55"/>
  <c r="H58" i="55"/>
  <c r="N58" i="55" s="1"/>
  <c r="Y57" i="55"/>
  <c r="Q57" i="55"/>
  <c r="P57" i="55"/>
  <c r="R57" i="55" s="1"/>
  <c r="L57" i="55"/>
  <c r="J57" i="55"/>
  <c r="I57" i="55"/>
  <c r="H57" i="55"/>
  <c r="N57" i="55" s="1"/>
  <c r="G52" i="55"/>
  <c r="B112" i="55" s="1"/>
  <c r="Y51" i="55"/>
  <c r="Q51" i="55"/>
  <c r="P51" i="55"/>
  <c r="R51" i="55" s="1"/>
  <c r="L51" i="55"/>
  <c r="J51" i="55"/>
  <c r="I51" i="55"/>
  <c r="H51" i="55"/>
  <c r="N51" i="55" s="1"/>
  <c r="Y50" i="55"/>
  <c r="Q50" i="55"/>
  <c r="P50" i="55"/>
  <c r="R50" i="55" s="1"/>
  <c r="L50" i="55"/>
  <c r="J50" i="55"/>
  <c r="I50" i="55"/>
  <c r="H50" i="55"/>
  <c r="N50" i="55" s="1"/>
  <c r="Y49" i="55"/>
  <c r="Q49" i="55"/>
  <c r="P49" i="55"/>
  <c r="R49" i="55" s="1"/>
  <c r="L49" i="55"/>
  <c r="J49" i="55"/>
  <c r="I49" i="55"/>
  <c r="H49" i="55"/>
  <c r="N49" i="55" s="1"/>
  <c r="Y48" i="55"/>
  <c r="Q48" i="55"/>
  <c r="P48" i="55"/>
  <c r="R48" i="55" s="1"/>
  <c r="L48" i="55"/>
  <c r="J48" i="55"/>
  <c r="I48" i="55"/>
  <c r="H48" i="55"/>
  <c r="N48" i="55" s="1"/>
  <c r="Y47" i="55"/>
  <c r="Q47" i="55"/>
  <c r="P47" i="55"/>
  <c r="R47" i="55" s="1"/>
  <c r="L47" i="55"/>
  <c r="J47" i="55"/>
  <c r="I47" i="55"/>
  <c r="H47" i="55"/>
  <c r="N47" i="55" s="1"/>
  <c r="Y46" i="55"/>
  <c r="Q46" i="55"/>
  <c r="P46" i="55"/>
  <c r="R46" i="55" s="1"/>
  <c r="L46" i="55"/>
  <c r="J46" i="55"/>
  <c r="I46" i="55"/>
  <c r="H46" i="55"/>
  <c r="N46" i="55" s="1"/>
  <c r="Y45" i="55"/>
  <c r="Q45" i="55"/>
  <c r="P45" i="55"/>
  <c r="R45" i="55" s="1"/>
  <c r="L45" i="55"/>
  <c r="J45" i="55"/>
  <c r="I45" i="55"/>
  <c r="H45" i="55"/>
  <c r="N45" i="55" s="1"/>
  <c r="Y44" i="55"/>
  <c r="Q44" i="55"/>
  <c r="P44" i="55"/>
  <c r="R44" i="55" s="1"/>
  <c r="L44" i="55"/>
  <c r="J44" i="55"/>
  <c r="I44" i="55"/>
  <c r="H44" i="55"/>
  <c r="N44" i="55" s="1"/>
  <c r="Y43" i="55"/>
  <c r="Q43" i="55"/>
  <c r="P43" i="55"/>
  <c r="R43" i="55" s="1"/>
  <c r="L43" i="55"/>
  <c r="J43" i="55"/>
  <c r="I43" i="55"/>
  <c r="H43" i="55"/>
  <c r="N43" i="55" s="1"/>
  <c r="Y42" i="55"/>
  <c r="Q42" i="55"/>
  <c r="P42" i="55"/>
  <c r="R42" i="55" s="1"/>
  <c r="L42" i="55"/>
  <c r="J42" i="55"/>
  <c r="I42" i="55"/>
  <c r="H42" i="55"/>
  <c r="N42" i="55" s="1"/>
  <c r="Y41" i="55"/>
  <c r="Q41" i="55"/>
  <c r="P41" i="55"/>
  <c r="R41" i="55" s="1"/>
  <c r="L41" i="55"/>
  <c r="J41" i="55"/>
  <c r="I41" i="55"/>
  <c r="H41" i="55"/>
  <c r="N41" i="55" s="1"/>
  <c r="G36" i="55"/>
  <c r="B111" i="55" s="1"/>
  <c r="Y35" i="55"/>
  <c r="Q35" i="55"/>
  <c r="P35" i="55"/>
  <c r="R35" i="55" s="1"/>
  <c r="L35" i="55"/>
  <c r="J35" i="55"/>
  <c r="I35" i="55"/>
  <c r="H35" i="55"/>
  <c r="N35" i="55" s="1"/>
  <c r="Y34" i="55"/>
  <c r="Q34" i="55"/>
  <c r="P34" i="55"/>
  <c r="R34" i="55" s="1"/>
  <c r="L34" i="55"/>
  <c r="J34" i="55"/>
  <c r="I34" i="55"/>
  <c r="H34" i="55"/>
  <c r="N34" i="55" s="1"/>
  <c r="Y33" i="55"/>
  <c r="Q33" i="55"/>
  <c r="P33" i="55"/>
  <c r="R33" i="55" s="1"/>
  <c r="L33" i="55"/>
  <c r="J33" i="55"/>
  <c r="I33" i="55"/>
  <c r="H33" i="55"/>
  <c r="N33" i="55" s="1"/>
  <c r="Y32" i="55"/>
  <c r="Q32" i="55"/>
  <c r="P32" i="55"/>
  <c r="R32" i="55" s="1"/>
  <c r="L32" i="55"/>
  <c r="J32" i="55"/>
  <c r="I32" i="55"/>
  <c r="H32" i="55"/>
  <c r="N32" i="55" s="1"/>
  <c r="Y31" i="55"/>
  <c r="Q31" i="55"/>
  <c r="P31" i="55"/>
  <c r="R31" i="55" s="1"/>
  <c r="L31" i="55"/>
  <c r="J31" i="55"/>
  <c r="I31" i="55"/>
  <c r="H31" i="55"/>
  <c r="N31" i="55" s="1"/>
  <c r="Y30" i="55"/>
  <c r="Q30" i="55"/>
  <c r="P30" i="55"/>
  <c r="R30" i="55" s="1"/>
  <c r="L30" i="55"/>
  <c r="J30" i="55"/>
  <c r="I30" i="55"/>
  <c r="H30" i="55"/>
  <c r="N30" i="55" s="1"/>
  <c r="Y29" i="55"/>
  <c r="Q29" i="55"/>
  <c r="P29" i="55"/>
  <c r="R29" i="55" s="1"/>
  <c r="L29" i="55"/>
  <c r="J29" i="55"/>
  <c r="I29" i="55"/>
  <c r="H29" i="55"/>
  <c r="N29" i="55" s="1"/>
  <c r="Y28" i="55"/>
  <c r="Q28" i="55"/>
  <c r="P28" i="55"/>
  <c r="R28" i="55" s="1"/>
  <c r="L28" i="55"/>
  <c r="J28" i="55"/>
  <c r="I28" i="55"/>
  <c r="H28" i="55"/>
  <c r="N28" i="55" s="1"/>
  <c r="Y27" i="55"/>
  <c r="Q27" i="55"/>
  <c r="P27" i="55"/>
  <c r="R27" i="55" s="1"/>
  <c r="L27" i="55"/>
  <c r="J27" i="55"/>
  <c r="I27" i="55"/>
  <c r="H27" i="55"/>
  <c r="N27" i="55" s="1"/>
  <c r="Y26" i="55"/>
  <c r="Q26" i="55"/>
  <c r="P26" i="55"/>
  <c r="R26" i="55" s="1"/>
  <c r="L26" i="55"/>
  <c r="J26" i="55"/>
  <c r="I26" i="55"/>
  <c r="H26" i="55"/>
  <c r="N26" i="55" s="1"/>
  <c r="Y25" i="55"/>
  <c r="Q25" i="55"/>
  <c r="P25" i="55"/>
  <c r="R25" i="55" s="1"/>
  <c r="L25" i="55"/>
  <c r="J25" i="55"/>
  <c r="I25" i="55"/>
  <c r="H25" i="55"/>
  <c r="N25" i="55" s="1"/>
  <c r="G20" i="55"/>
  <c r="B110" i="55" s="1"/>
  <c r="Y19" i="55"/>
  <c r="AB19" i="55" s="1"/>
  <c r="AC19" i="55" s="1"/>
  <c r="U19" i="55"/>
  <c r="P19" i="55"/>
  <c r="R19" i="55" s="1"/>
  <c r="N19" i="55"/>
  <c r="L19" i="55"/>
  <c r="J19" i="55"/>
  <c r="Q19" i="55" s="1"/>
  <c r="I19" i="55"/>
  <c r="H19" i="55"/>
  <c r="Y18" i="55"/>
  <c r="U18" i="55"/>
  <c r="P18" i="55"/>
  <c r="N18" i="55"/>
  <c r="L18" i="55"/>
  <c r="J18" i="55"/>
  <c r="Q18" i="55" s="1"/>
  <c r="I18" i="55"/>
  <c r="H18" i="55"/>
  <c r="Y17" i="55"/>
  <c r="U17" i="55"/>
  <c r="P17" i="55"/>
  <c r="N17" i="55"/>
  <c r="L17" i="55"/>
  <c r="J17" i="55"/>
  <c r="Q17" i="55" s="1"/>
  <c r="I17" i="55"/>
  <c r="H17" i="55"/>
  <c r="Y16" i="55"/>
  <c r="AB16" i="55" s="1"/>
  <c r="AC16" i="55" s="1"/>
  <c r="U16" i="55"/>
  <c r="P16" i="55"/>
  <c r="R16" i="55" s="1"/>
  <c r="N16" i="55"/>
  <c r="L16" i="55"/>
  <c r="J16" i="55"/>
  <c r="Q16" i="55" s="1"/>
  <c r="I16" i="55"/>
  <c r="H16" i="55"/>
  <c r="Y15" i="55"/>
  <c r="U15" i="55"/>
  <c r="P15" i="55"/>
  <c r="N15" i="55"/>
  <c r="L15" i="55"/>
  <c r="J15" i="55"/>
  <c r="Q15" i="55" s="1"/>
  <c r="I15" i="55"/>
  <c r="H15" i="55"/>
  <c r="Y14" i="55"/>
  <c r="U14" i="55"/>
  <c r="P14" i="55"/>
  <c r="N14" i="55"/>
  <c r="L14" i="55"/>
  <c r="J14" i="55"/>
  <c r="Q14" i="55" s="1"/>
  <c r="I14" i="55"/>
  <c r="H14" i="55"/>
  <c r="Y13" i="55"/>
  <c r="AB13" i="55" s="1"/>
  <c r="AC13" i="55" s="1"/>
  <c r="U13" i="55"/>
  <c r="P13" i="55"/>
  <c r="R13" i="55" s="1"/>
  <c r="N13" i="55"/>
  <c r="L13" i="55"/>
  <c r="J13" i="55"/>
  <c r="Q13" i="55" s="1"/>
  <c r="I13" i="55"/>
  <c r="H13" i="55"/>
  <c r="Y12" i="55"/>
  <c r="U12" i="55"/>
  <c r="P12" i="55"/>
  <c r="N12" i="55"/>
  <c r="L12" i="55"/>
  <c r="J12" i="55"/>
  <c r="Q12" i="55" s="1"/>
  <c r="I12" i="55"/>
  <c r="H12" i="55"/>
  <c r="Y11" i="55"/>
  <c r="U11" i="55"/>
  <c r="P11" i="55"/>
  <c r="N11" i="55"/>
  <c r="L11" i="55"/>
  <c r="J11" i="55"/>
  <c r="Q11" i="55" s="1"/>
  <c r="I11" i="55"/>
  <c r="H11" i="55"/>
  <c r="Y10" i="55"/>
  <c r="AB10" i="55" s="1"/>
  <c r="AC10" i="55" s="1"/>
  <c r="U10" i="55"/>
  <c r="P10" i="55"/>
  <c r="R10" i="55" s="1"/>
  <c r="N10" i="55"/>
  <c r="L10" i="55"/>
  <c r="J10" i="55"/>
  <c r="Q10" i="55" s="1"/>
  <c r="I10" i="55"/>
  <c r="H10" i="55"/>
  <c r="Y9" i="55"/>
  <c r="U9" i="55"/>
  <c r="P9" i="55"/>
  <c r="N9" i="55"/>
  <c r="L9" i="55"/>
  <c r="J9" i="55"/>
  <c r="Q9" i="55" s="1"/>
  <c r="I9" i="55"/>
  <c r="H9" i="55"/>
  <c r="Y20" i="30"/>
  <c r="Y28" i="26"/>
  <c r="AB48" i="26" s="1"/>
  <c r="S28" i="26"/>
  <c r="V48" i="26" s="1"/>
  <c r="AI48" i="26"/>
  <c r="E31" i="43"/>
  <c r="B76" i="43"/>
  <c r="B75" i="43"/>
  <c r="B74" i="43"/>
  <c r="B73" i="43"/>
  <c r="B72" i="43"/>
  <c r="B52" i="43"/>
  <c r="B51" i="43"/>
  <c r="B50" i="43"/>
  <c r="B49" i="43"/>
  <c r="B48" i="43"/>
  <c r="A8" i="32"/>
  <c r="M46" i="41"/>
  <c r="C43" i="41"/>
  <c r="B53" i="32"/>
  <c r="B54" i="32"/>
  <c r="B55" i="32"/>
  <c r="B56" i="32"/>
  <c r="AI36" i="47"/>
  <c r="AC36" i="47"/>
  <c r="W36" i="47"/>
  <c r="Q36" i="47"/>
  <c r="K36" i="47"/>
  <c r="E36" i="47"/>
  <c r="AI35" i="47"/>
  <c r="AC35" i="47"/>
  <c r="W35" i="47"/>
  <c r="Q35" i="47"/>
  <c r="K35" i="47"/>
  <c r="E35" i="47"/>
  <c r="AI34" i="47"/>
  <c r="AC34" i="47"/>
  <c r="W34" i="47"/>
  <c r="Q34" i="47"/>
  <c r="K34" i="47"/>
  <c r="E34" i="47"/>
  <c r="AI33" i="47"/>
  <c r="AC33" i="47"/>
  <c r="W33" i="47"/>
  <c r="Q33" i="47"/>
  <c r="K33" i="47"/>
  <c r="E33" i="47"/>
  <c r="AI32" i="47"/>
  <c r="AC32" i="47"/>
  <c r="W32" i="47"/>
  <c r="Q32" i="47"/>
  <c r="K32" i="47"/>
  <c r="E32" i="47"/>
  <c r="AI31" i="47"/>
  <c r="AC31" i="47"/>
  <c r="W31" i="47"/>
  <c r="Q31" i="47"/>
  <c r="K31" i="47"/>
  <c r="E31" i="47"/>
  <c r="AI25" i="47"/>
  <c r="AC25" i="47"/>
  <c r="W25" i="47"/>
  <c r="Q25" i="47"/>
  <c r="K25" i="47"/>
  <c r="E25" i="47"/>
  <c r="AI24" i="47"/>
  <c r="AC24" i="47"/>
  <c r="W24" i="47"/>
  <c r="Q24" i="47"/>
  <c r="K24" i="47"/>
  <c r="E24" i="47"/>
  <c r="AI23" i="47"/>
  <c r="AC23" i="47"/>
  <c r="W23" i="47"/>
  <c r="Q23" i="47"/>
  <c r="K23" i="47"/>
  <c r="E23" i="47"/>
  <c r="AI22" i="47"/>
  <c r="AC22" i="47"/>
  <c r="W22" i="47"/>
  <c r="Q22" i="47"/>
  <c r="K22" i="47"/>
  <c r="E22" i="47"/>
  <c r="AI21" i="47"/>
  <c r="AC21" i="47"/>
  <c r="W21" i="47"/>
  <c r="Q21" i="47"/>
  <c r="K21" i="47"/>
  <c r="E21" i="47"/>
  <c r="AI20" i="47"/>
  <c r="AC20" i="47"/>
  <c r="W20" i="47"/>
  <c r="Q20" i="47"/>
  <c r="K20" i="47"/>
  <c r="E20" i="47"/>
  <c r="AI14" i="47"/>
  <c r="AC14" i="47"/>
  <c r="W14" i="47"/>
  <c r="Q14" i="47"/>
  <c r="K14" i="47"/>
  <c r="E14" i="47"/>
  <c r="AI13" i="47"/>
  <c r="AC13" i="47"/>
  <c r="W13" i="47"/>
  <c r="Q13" i="47"/>
  <c r="K13" i="47"/>
  <c r="E13" i="47"/>
  <c r="AI50" i="31"/>
  <c r="AC50" i="31"/>
  <c r="W50" i="31"/>
  <c r="Q50" i="31"/>
  <c r="K50" i="31"/>
  <c r="E50" i="31"/>
  <c r="AI49" i="31"/>
  <c r="AC49" i="31"/>
  <c r="W49" i="31"/>
  <c r="Q49" i="31"/>
  <c r="K49" i="31"/>
  <c r="E49" i="31"/>
  <c r="AI48" i="31"/>
  <c r="AC48" i="31"/>
  <c r="W48" i="31"/>
  <c r="Q48" i="31"/>
  <c r="K48" i="31"/>
  <c r="E48" i="31"/>
  <c r="AI47" i="31"/>
  <c r="AC47" i="31"/>
  <c r="W47" i="31"/>
  <c r="Q47" i="31"/>
  <c r="K47" i="31"/>
  <c r="E47" i="31"/>
  <c r="AI46" i="31"/>
  <c r="AC46" i="31"/>
  <c r="W46" i="31"/>
  <c r="Q46" i="31"/>
  <c r="K46" i="31"/>
  <c r="E46" i="31"/>
  <c r="AI45" i="31"/>
  <c r="AC45" i="31"/>
  <c r="W45" i="31"/>
  <c r="Q45" i="31"/>
  <c r="K45" i="31"/>
  <c r="E45" i="31"/>
  <c r="AI44" i="31"/>
  <c r="AC44" i="31"/>
  <c r="W44" i="31"/>
  <c r="Q44" i="31"/>
  <c r="K44" i="31"/>
  <c r="E44" i="31"/>
  <c r="AI43" i="31"/>
  <c r="AC43" i="31"/>
  <c r="W43" i="31"/>
  <c r="Q43" i="31"/>
  <c r="K43" i="31"/>
  <c r="E43" i="31"/>
  <c r="AI42" i="31"/>
  <c r="AC42" i="31"/>
  <c r="W42" i="31"/>
  <c r="Q42" i="31"/>
  <c r="K42" i="31"/>
  <c r="E42" i="31"/>
  <c r="AI41" i="31"/>
  <c r="AC41" i="31"/>
  <c r="W41" i="31"/>
  <c r="Q41" i="31"/>
  <c r="K41" i="31"/>
  <c r="E41" i="31"/>
  <c r="AI34" i="31"/>
  <c r="AC34" i="31"/>
  <c r="W34" i="31"/>
  <c r="Q34" i="31"/>
  <c r="K34" i="31"/>
  <c r="E34" i="31"/>
  <c r="AI33" i="31"/>
  <c r="AC33" i="31"/>
  <c r="W33" i="31"/>
  <c r="Q33" i="31"/>
  <c r="K33" i="31"/>
  <c r="E33" i="31"/>
  <c r="AI32" i="31"/>
  <c r="AC32" i="31"/>
  <c r="W32" i="31"/>
  <c r="Q32" i="31"/>
  <c r="K32" i="31"/>
  <c r="E32" i="31"/>
  <c r="AI31" i="31"/>
  <c r="AC31" i="31"/>
  <c r="W31" i="31"/>
  <c r="Q31" i="31"/>
  <c r="K31" i="31"/>
  <c r="E31" i="31"/>
  <c r="AI30" i="31"/>
  <c r="AC30" i="31"/>
  <c r="W30" i="31"/>
  <c r="Q30" i="31"/>
  <c r="K30" i="31"/>
  <c r="E30" i="31"/>
  <c r="AI29" i="31"/>
  <c r="AC29" i="31"/>
  <c r="W29" i="31"/>
  <c r="Q29" i="31"/>
  <c r="K29" i="31"/>
  <c r="E29" i="31"/>
  <c r="AI28" i="31"/>
  <c r="AC28" i="31"/>
  <c r="W28" i="31"/>
  <c r="Q28" i="31"/>
  <c r="K28" i="31"/>
  <c r="E28" i="31"/>
  <c r="AI27" i="31"/>
  <c r="AC27" i="31"/>
  <c r="W27" i="31"/>
  <c r="Q27" i="31"/>
  <c r="K27" i="31"/>
  <c r="E27" i="31"/>
  <c r="AI26" i="31"/>
  <c r="AC26" i="31"/>
  <c r="W26" i="31"/>
  <c r="Q26" i="31"/>
  <c r="K26" i="31"/>
  <c r="E26" i="31"/>
  <c r="AI25" i="31"/>
  <c r="AC25" i="31"/>
  <c r="W25" i="31"/>
  <c r="Q25" i="31"/>
  <c r="K25" i="31"/>
  <c r="E25" i="31"/>
  <c r="AI69" i="26"/>
  <c r="AI68" i="26"/>
  <c r="AI67" i="26"/>
  <c r="AI66" i="26"/>
  <c r="AI65" i="26"/>
  <c r="AI64" i="26"/>
  <c r="AI63" i="26"/>
  <c r="AI62" i="26"/>
  <c r="AI61" i="26"/>
  <c r="AI60" i="26"/>
  <c r="AI59" i="26"/>
  <c r="AI58" i="26"/>
  <c r="AI57" i="26"/>
  <c r="AI56" i="26"/>
  <c r="AI55" i="26"/>
  <c r="AI54" i="26"/>
  <c r="AI53" i="26"/>
  <c r="AI52" i="26"/>
  <c r="AI70" i="26" s="1"/>
  <c r="AI47" i="26"/>
  <c r="AI46" i="26"/>
  <c r="AI45" i="26"/>
  <c r="AI44" i="26"/>
  <c r="AI43" i="26"/>
  <c r="AI42" i="26"/>
  <c r="AI41" i="26"/>
  <c r="AI40" i="26"/>
  <c r="AI39" i="26"/>
  <c r="AI38" i="26"/>
  <c r="AI37" i="26"/>
  <c r="AI36" i="26"/>
  <c r="AI35" i="26"/>
  <c r="AI34" i="26"/>
  <c r="AI33" i="26"/>
  <c r="AI32" i="26"/>
  <c r="AI31" i="26"/>
  <c r="AI30" i="26"/>
  <c r="Q34" i="26"/>
  <c r="AC69" i="26"/>
  <c r="AC68" i="26"/>
  <c r="AC67" i="26"/>
  <c r="AC66" i="26"/>
  <c r="AC65" i="26"/>
  <c r="AC64" i="26"/>
  <c r="AC63" i="26"/>
  <c r="AC62" i="26"/>
  <c r="AC61" i="26"/>
  <c r="AC60" i="26"/>
  <c r="AC59" i="26"/>
  <c r="AC58" i="26"/>
  <c r="AC57" i="26"/>
  <c r="AC56" i="26"/>
  <c r="AC55" i="26"/>
  <c r="AC54" i="26"/>
  <c r="AC53" i="26"/>
  <c r="AC52" i="26"/>
  <c r="AC70" i="26" s="1"/>
  <c r="W69" i="26"/>
  <c r="W68" i="26"/>
  <c r="W67" i="26"/>
  <c r="W66" i="26"/>
  <c r="W65" i="26"/>
  <c r="W64" i="26"/>
  <c r="W63" i="26"/>
  <c r="W62" i="26"/>
  <c r="W61" i="26"/>
  <c r="W60" i="26"/>
  <c r="W59" i="26"/>
  <c r="W58" i="26"/>
  <c r="W57" i="26"/>
  <c r="W56" i="26"/>
  <c r="W55" i="26"/>
  <c r="W54" i="26"/>
  <c r="W53" i="26"/>
  <c r="W52" i="26"/>
  <c r="Q69" i="26"/>
  <c r="Q68" i="26"/>
  <c r="Q67" i="26"/>
  <c r="Q66" i="26"/>
  <c r="Q65" i="26"/>
  <c r="Q64" i="26"/>
  <c r="Q63" i="26"/>
  <c r="Q62" i="26"/>
  <c r="Q61" i="26"/>
  <c r="Q60" i="26"/>
  <c r="Q59" i="26"/>
  <c r="Q58" i="26"/>
  <c r="Q57" i="26"/>
  <c r="Q56" i="26"/>
  <c r="Q55" i="26"/>
  <c r="Q54" i="26"/>
  <c r="Q53" i="26"/>
  <c r="Q52" i="26"/>
  <c r="AC47" i="26"/>
  <c r="AC46" i="26"/>
  <c r="AC45" i="26"/>
  <c r="AC44" i="26"/>
  <c r="AC43" i="26"/>
  <c r="AC42" i="26"/>
  <c r="AC41" i="26"/>
  <c r="AC40" i="26"/>
  <c r="AC39" i="26"/>
  <c r="AC38" i="26"/>
  <c r="AC37" i="26"/>
  <c r="AC36" i="26"/>
  <c r="AC35" i="26"/>
  <c r="AC34" i="26"/>
  <c r="AC33" i="26"/>
  <c r="AC32" i="26"/>
  <c r="AC31" i="26"/>
  <c r="AC30" i="26"/>
  <c r="W47" i="26"/>
  <c r="W46" i="26"/>
  <c r="W45" i="26"/>
  <c r="W44" i="26"/>
  <c r="W43" i="26"/>
  <c r="W42" i="26"/>
  <c r="W41" i="26"/>
  <c r="W40" i="26"/>
  <c r="W39" i="26"/>
  <c r="W38" i="26"/>
  <c r="W37" i="26"/>
  <c r="W36" i="26"/>
  <c r="W35" i="26"/>
  <c r="W34" i="26"/>
  <c r="W33" i="26"/>
  <c r="W32" i="26"/>
  <c r="W31" i="26"/>
  <c r="W30" i="26"/>
  <c r="Q47" i="26"/>
  <c r="Q46" i="26"/>
  <c r="Q45" i="26"/>
  <c r="Q44" i="26"/>
  <c r="Q43" i="26"/>
  <c r="Q42" i="26"/>
  <c r="Q41" i="26"/>
  <c r="Q40" i="26"/>
  <c r="Q39" i="26"/>
  <c r="Q38" i="26"/>
  <c r="Q37" i="26"/>
  <c r="Q36" i="26"/>
  <c r="Q35" i="26"/>
  <c r="Q33" i="26"/>
  <c r="Q32" i="26"/>
  <c r="Q31" i="26"/>
  <c r="Q30" i="26"/>
  <c r="M64" i="41"/>
  <c r="C70" i="25" s="1"/>
  <c r="M55" i="41"/>
  <c r="R46" i="41"/>
  <c r="I8" i="43" s="1"/>
  <c r="Q46" i="41"/>
  <c r="P46" i="41"/>
  <c r="O46" i="41"/>
  <c r="N46" i="41"/>
  <c r="B9" i="43"/>
  <c r="B52" i="32"/>
  <c r="B51" i="32"/>
  <c r="AI12" i="47"/>
  <c r="AC12" i="47"/>
  <c r="W12" i="47"/>
  <c r="Q12" i="47"/>
  <c r="K12" i="47"/>
  <c r="E12" i="47"/>
  <c r="AI11" i="47"/>
  <c r="AC11" i="47"/>
  <c r="W11" i="47"/>
  <c r="Q11" i="47"/>
  <c r="K11" i="47"/>
  <c r="E11" i="47"/>
  <c r="AI10" i="47"/>
  <c r="AC10" i="47"/>
  <c r="Q52" i="32" s="1"/>
  <c r="W10" i="47"/>
  <c r="N52" i="32" s="1"/>
  <c r="N57" i="32" s="1"/>
  <c r="Q10" i="47"/>
  <c r="K10" i="47"/>
  <c r="E10" i="47"/>
  <c r="AI9" i="47"/>
  <c r="AC9" i="47"/>
  <c r="Q51" i="32" s="1"/>
  <c r="W9" i="47"/>
  <c r="Q9" i="47"/>
  <c r="K51" i="32" s="1"/>
  <c r="K57" i="32" s="1"/>
  <c r="K9" i="47"/>
  <c r="E9" i="47"/>
  <c r="M19" i="32"/>
  <c r="M31" i="32"/>
  <c r="M34" i="32"/>
  <c r="J13" i="32"/>
  <c r="J14" i="32"/>
  <c r="J15" i="32"/>
  <c r="J16" i="32"/>
  <c r="J18" i="32"/>
  <c r="J19" i="32"/>
  <c r="J24" i="32"/>
  <c r="J25" i="32"/>
  <c r="J26" i="32"/>
  <c r="J27" i="32"/>
  <c r="J28" i="32"/>
  <c r="J30" i="32"/>
  <c r="J31" i="32"/>
  <c r="J11" i="32"/>
  <c r="G13" i="32"/>
  <c r="G14" i="32"/>
  <c r="G15" i="32"/>
  <c r="G16" i="32"/>
  <c r="G17" i="32"/>
  <c r="G18" i="32"/>
  <c r="G19" i="32"/>
  <c r="G20" i="32"/>
  <c r="G25" i="32"/>
  <c r="G26" i="32"/>
  <c r="G27" i="32"/>
  <c r="G28" i="32"/>
  <c r="G29" i="32"/>
  <c r="G30" i="32"/>
  <c r="G31" i="32"/>
  <c r="G32" i="32"/>
  <c r="G11" i="32"/>
  <c r="D11" i="32"/>
  <c r="D33" i="32"/>
  <c r="D34" i="32"/>
  <c r="D12" i="32"/>
  <c r="D13" i="32"/>
  <c r="D14" i="32"/>
  <c r="D15" i="32"/>
  <c r="D16" i="32"/>
  <c r="D17" i="32"/>
  <c r="D18" i="32"/>
  <c r="D19" i="32"/>
  <c r="D20" i="32"/>
  <c r="D21" i="32"/>
  <c r="D22" i="32"/>
  <c r="D23" i="32"/>
  <c r="D24" i="32"/>
  <c r="D25" i="32"/>
  <c r="D26" i="32"/>
  <c r="D27" i="32"/>
  <c r="D28" i="32"/>
  <c r="D29" i="32"/>
  <c r="D30" i="32"/>
  <c r="D31" i="32"/>
  <c r="D32" i="32"/>
  <c r="J85" i="32"/>
  <c r="G85" i="32"/>
  <c r="D85" i="32"/>
  <c r="D82" i="32"/>
  <c r="B82" i="32"/>
  <c r="D81" i="32"/>
  <c r="B81" i="32"/>
  <c r="M80" i="32"/>
  <c r="J80" i="32"/>
  <c r="D80" i="32"/>
  <c r="B80" i="32"/>
  <c r="J79" i="32"/>
  <c r="D79" i="32"/>
  <c r="B79" i="32"/>
  <c r="P78" i="32"/>
  <c r="M78" i="32"/>
  <c r="J78" i="32"/>
  <c r="G78" i="32"/>
  <c r="J77" i="32"/>
  <c r="D77" i="32"/>
  <c r="B77" i="32"/>
  <c r="J76" i="32"/>
  <c r="G76" i="32"/>
  <c r="D76" i="32"/>
  <c r="B76" i="32"/>
  <c r="J74" i="32"/>
  <c r="G74" i="32"/>
  <c r="D74" i="32"/>
  <c r="B74" i="32"/>
  <c r="J73" i="32"/>
  <c r="G73" i="32"/>
  <c r="D73" i="32"/>
  <c r="B73" i="32"/>
  <c r="V49" i="32"/>
  <c r="B49" i="32"/>
  <c r="V48" i="32"/>
  <c r="B48" i="32"/>
  <c r="A33" i="12" s="1"/>
  <c r="V47" i="32"/>
  <c r="B47" i="32"/>
  <c r="A32" i="12" s="1"/>
  <c r="V46" i="32"/>
  <c r="B46" i="32"/>
  <c r="V45" i="32"/>
  <c r="B45" i="32"/>
  <c r="A30" i="12" s="1"/>
  <c r="B44" i="32"/>
  <c r="A29" i="12" s="1"/>
  <c r="J42" i="32"/>
  <c r="G42" i="32"/>
  <c r="D42" i="32"/>
  <c r="B42" i="32"/>
  <c r="J41" i="32"/>
  <c r="G41" i="32"/>
  <c r="D41" i="32"/>
  <c r="B41" i="32"/>
  <c r="G39" i="32"/>
  <c r="D39" i="32"/>
  <c r="B39" i="32"/>
  <c r="G38" i="32"/>
  <c r="D38" i="32"/>
  <c r="B38" i="32"/>
  <c r="G37" i="32"/>
  <c r="D37" i="32"/>
  <c r="B37" i="32"/>
  <c r="D36" i="32"/>
  <c r="B36" i="32"/>
  <c r="R35" i="32"/>
  <c r="O35" i="32"/>
  <c r="L35" i="32"/>
  <c r="I35" i="32"/>
  <c r="U34" i="32"/>
  <c r="B34" i="32"/>
  <c r="A34" i="32"/>
  <c r="U33" i="32"/>
  <c r="B33" i="32"/>
  <c r="A33" i="32"/>
  <c r="U32" i="32"/>
  <c r="B32" i="32"/>
  <c r="A32" i="32"/>
  <c r="U31" i="32"/>
  <c r="B31" i="32"/>
  <c r="A31" i="32"/>
  <c r="U30" i="32"/>
  <c r="B30" i="32"/>
  <c r="A30" i="32"/>
  <c r="U29" i="32"/>
  <c r="B29" i="32"/>
  <c r="A29" i="32"/>
  <c r="U28" i="32"/>
  <c r="B28" i="32"/>
  <c r="A28" i="32"/>
  <c r="U27" i="32"/>
  <c r="B27" i="32"/>
  <c r="A27" i="32"/>
  <c r="U26" i="32"/>
  <c r="B26" i="32"/>
  <c r="A26" i="32"/>
  <c r="U25" i="32"/>
  <c r="B25" i="32"/>
  <c r="A25" i="32"/>
  <c r="U24" i="32"/>
  <c r="B24" i="32"/>
  <c r="A24" i="32"/>
  <c r="U23" i="32"/>
  <c r="B23" i="32"/>
  <c r="A23" i="32"/>
  <c r="U22" i="32"/>
  <c r="B22" i="32"/>
  <c r="A22" i="32"/>
  <c r="U21" i="32"/>
  <c r="B21" i="32"/>
  <c r="A21" i="32"/>
  <c r="U20" i="32"/>
  <c r="B20" i="32"/>
  <c r="A20" i="32"/>
  <c r="U19" i="32"/>
  <c r="B19" i="32"/>
  <c r="A19" i="32"/>
  <c r="U18" i="32"/>
  <c r="B18" i="32"/>
  <c r="A18" i="32"/>
  <c r="U17" i="32"/>
  <c r="B17" i="32"/>
  <c r="A17" i="32"/>
  <c r="U16" i="32"/>
  <c r="B16" i="32"/>
  <c r="A16" i="32"/>
  <c r="U15" i="32"/>
  <c r="B15" i="32"/>
  <c r="A15" i="32"/>
  <c r="U14" i="32"/>
  <c r="B14" i="32"/>
  <c r="A14" i="32"/>
  <c r="B13" i="32"/>
  <c r="A13" i="32"/>
  <c r="B12" i="32"/>
  <c r="A12" i="32"/>
  <c r="B11" i="32"/>
  <c r="A11" i="32"/>
  <c r="AI25" i="26"/>
  <c r="AC25" i="26"/>
  <c r="AI24" i="26"/>
  <c r="AC24" i="26"/>
  <c r="AI23" i="26"/>
  <c r="AC23" i="26"/>
  <c r="AI22" i="26"/>
  <c r="AC22" i="26"/>
  <c r="AI21" i="26"/>
  <c r="AC21" i="26"/>
  <c r="AI20" i="26"/>
  <c r="AC20" i="26"/>
  <c r="AI19" i="26"/>
  <c r="AC19" i="26"/>
  <c r="AI18" i="26"/>
  <c r="AC18" i="26"/>
  <c r="AI17" i="26"/>
  <c r="AC17" i="26"/>
  <c r="AI16" i="26"/>
  <c r="AC16" i="26"/>
  <c r="AI15" i="26"/>
  <c r="AC15" i="26"/>
  <c r="AI14" i="26"/>
  <c r="AC14" i="26"/>
  <c r="AI13" i="26"/>
  <c r="AC13" i="26"/>
  <c r="AI12" i="26"/>
  <c r="AC12" i="26"/>
  <c r="AI11" i="26"/>
  <c r="AC11" i="26"/>
  <c r="AI10" i="26"/>
  <c r="AC10" i="26"/>
  <c r="AI9" i="26"/>
  <c r="AC9" i="26"/>
  <c r="AI8" i="26"/>
  <c r="AC8" i="26"/>
  <c r="W25" i="26"/>
  <c r="Q25" i="26"/>
  <c r="W24" i="26"/>
  <c r="Q24" i="26"/>
  <c r="W23" i="26"/>
  <c r="Q23" i="26"/>
  <c r="W22" i="26"/>
  <c r="Q22" i="26"/>
  <c r="W21" i="26"/>
  <c r="Q21" i="26"/>
  <c r="W20" i="26"/>
  <c r="Q20" i="26"/>
  <c r="W19" i="26"/>
  <c r="Q19" i="26"/>
  <c r="W18" i="26"/>
  <c r="Q18" i="26"/>
  <c r="W17" i="26"/>
  <c r="Q17" i="26"/>
  <c r="W16" i="26"/>
  <c r="Q16" i="26"/>
  <c r="W15" i="26"/>
  <c r="Q15" i="26"/>
  <c r="W14" i="26"/>
  <c r="Q14" i="26"/>
  <c r="W13" i="26"/>
  <c r="Q13" i="26"/>
  <c r="W12" i="26"/>
  <c r="Q12" i="26"/>
  <c r="W11" i="26"/>
  <c r="Q11" i="26"/>
  <c r="W10" i="26"/>
  <c r="Q10" i="26"/>
  <c r="W9" i="26"/>
  <c r="Q9" i="26"/>
  <c r="W8" i="26"/>
  <c r="Q8" i="26"/>
  <c r="G51" i="41"/>
  <c r="M48" i="41" s="1"/>
  <c r="U8" i="58" s="1"/>
  <c r="AI45" i="30"/>
  <c r="AI44" i="30"/>
  <c r="AI43" i="30"/>
  <c r="AI42" i="30"/>
  <c r="AI41" i="30"/>
  <c r="AI40" i="30"/>
  <c r="AI39" i="30"/>
  <c r="AI38" i="30"/>
  <c r="AI37" i="30"/>
  <c r="AI36" i="30"/>
  <c r="AI31" i="30"/>
  <c r="AI30" i="30"/>
  <c r="AI29" i="30"/>
  <c r="AI28" i="30"/>
  <c r="AI27" i="30"/>
  <c r="AI26" i="30"/>
  <c r="AI25" i="30"/>
  <c r="AI24" i="30"/>
  <c r="AI23" i="30"/>
  <c r="AI22" i="30"/>
  <c r="AI17" i="30"/>
  <c r="AI16" i="30"/>
  <c r="AI15" i="30"/>
  <c r="AI14" i="30"/>
  <c r="AI13" i="30"/>
  <c r="AI12" i="30"/>
  <c r="AI11" i="30"/>
  <c r="AI10" i="30"/>
  <c r="AI9" i="30"/>
  <c r="AI8" i="30"/>
  <c r="AC45" i="30"/>
  <c r="AC44" i="30"/>
  <c r="AC43" i="30"/>
  <c r="AC42" i="30"/>
  <c r="AC41" i="30"/>
  <c r="AC40" i="30"/>
  <c r="AC39" i="30"/>
  <c r="AC38" i="30"/>
  <c r="AC37" i="30"/>
  <c r="AC36" i="30"/>
  <c r="AC31" i="30"/>
  <c r="AC30" i="30"/>
  <c r="AC29" i="30"/>
  <c r="AC28" i="30"/>
  <c r="AC27" i="30"/>
  <c r="AC26" i="30"/>
  <c r="AC25" i="30"/>
  <c r="AC24" i="30"/>
  <c r="AC23" i="30"/>
  <c r="AC22" i="30"/>
  <c r="AC17" i="30"/>
  <c r="AC16" i="30"/>
  <c r="AC15" i="30"/>
  <c r="AC14" i="30"/>
  <c r="AC13" i="30"/>
  <c r="AC12" i="30"/>
  <c r="AC11" i="30"/>
  <c r="AC10" i="30"/>
  <c r="W45" i="30"/>
  <c r="W44" i="30"/>
  <c r="W43" i="30"/>
  <c r="W42" i="30"/>
  <c r="W41" i="30"/>
  <c r="W40" i="30"/>
  <c r="W39" i="30"/>
  <c r="W38" i="30"/>
  <c r="W37" i="30"/>
  <c r="W36" i="30"/>
  <c r="W31" i="30"/>
  <c r="W30" i="30"/>
  <c r="W29" i="30"/>
  <c r="W28" i="30"/>
  <c r="W27" i="30"/>
  <c r="W26" i="30"/>
  <c r="W25" i="30"/>
  <c r="W24" i="30"/>
  <c r="W23" i="30"/>
  <c r="W22" i="30"/>
  <c r="W17" i="30"/>
  <c r="W16" i="30"/>
  <c r="W15" i="30"/>
  <c r="W14" i="30"/>
  <c r="W13" i="30"/>
  <c r="W12" i="30"/>
  <c r="W11" i="30"/>
  <c r="W10" i="30"/>
  <c r="W9" i="30"/>
  <c r="W8" i="30"/>
  <c r="AI18" i="31"/>
  <c r="AI17" i="31"/>
  <c r="AI16" i="31"/>
  <c r="AI15" i="31"/>
  <c r="AI14" i="31"/>
  <c r="AI13" i="31"/>
  <c r="AI12" i="31"/>
  <c r="AI11" i="31"/>
  <c r="AI10" i="31"/>
  <c r="AI9" i="31"/>
  <c r="T61" i="32" s="1"/>
  <c r="AC18" i="31"/>
  <c r="AC17" i="31"/>
  <c r="AC16" i="31"/>
  <c r="AC15" i="31"/>
  <c r="AC14" i="31"/>
  <c r="AC13" i="31"/>
  <c r="AC12" i="31"/>
  <c r="AC11" i="31"/>
  <c r="AC10" i="31"/>
  <c r="Q62" i="32" s="1"/>
  <c r="AC9" i="31"/>
  <c r="Q61" i="32" s="1"/>
  <c r="W18" i="31"/>
  <c r="W17" i="31"/>
  <c r="W16" i="31"/>
  <c r="W15" i="31"/>
  <c r="W14" i="31"/>
  <c r="W13" i="31"/>
  <c r="W12" i="31"/>
  <c r="W11" i="31"/>
  <c r="N63" i="32" s="1"/>
  <c r="F51" i="41"/>
  <c r="H89" i="39"/>
  <c r="U89" i="39" s="1"/>
  <c r="I89" i="39"/>
  <c r="P89" i="39" s="1"/>
  <c r="J89" i="39"/>
  <c r="Q89" i="39" s="1"/>
  <c r="L89" i="39"/>
  <c r="Y89" i="39"/>
  <c r="H90" i="39"/>
  <c r="U90" i="39" s="1"/>
  <c r="I90" i="39"/>
  <c r="P90" i="39" s="1"/>
  <c r="J90" i="39"/>
  <c r="Q90" i="39" s="1"/>
  <c r="L90" i="39"/>
  <c r="Y90" i="39"/>
  <c r="G100" i="39"/>
  <c r="B115" i="39" s="1"/>
  <c r="Y99" i="39"/>
  <c r="L99" i="39"/>
  <c r="J99" i="39"/>
  <c r="Q99" i="39" s="1"/>
  <c r="I99" i="39"/>
  <c r="P99" i="39" s="1"/>
  <c r="H99" i="39"/>
  <c r="N99" i="39" s="1"/>
  <c r="Y98" i="39"/>
  <c r="L98" i="39"/>
  <c r="J98" i="39"/>
  <c r="Q98" i="39" s="1"/>
  <c r="I98" i="39"/>
  <c r="P98" i="39" s="1"/>
  <c r="H98" i="39"/>
  <c r="N98" i="39" s="1"/>
  <c r="Y97" i="39"/>
  <c r="L97" i="39"/>
  <c r="J97" i="39"/>
  <c r="Q97" i="39" s="1"/>
  <c r="I97" i="39"/>
  <c r="P97" i="39" s="1"/>
  <c r="H97" i="39"/>
  <c r="N97" i="39" s="1"/>
  <c r="Y96" i="39"/>
  <c r="L96" i="39"/>
  <c r="J96" i="39"/>
  <c r="Q96" i="39" s="1"/>
  <c r="I96" i="39"/>
  <c r="P96" i="39" s="1"/>
  <c r="H96" i="39"/>
  <c r="N96" i="39" s="1"/>
  <c r="Y95" i="39"/>
  <c r="L95" i="39"/>
  <c r="J95" i="39"/>
  <c r="Q95" i="39" s="1"/>
  <c r="I95" i="39"/>
  <c r="P95" i="39" s="1"/>
  <c r="H95" i="39"/>
  <c r="N95" i="39" s="1"/>
  <c r="Y94" i="39"/>
  <c r="L94" i="39"/>
  <c r="J94" i="39"/>
  <c r="Q94" i="39" s="1"/>
  <c r="I94" i="39"/>
  <c r="P94" i="39" s="1"/>
  <c r="H94" i="39"/>
  <c r="N94" i="39" s="1"/>
  <c r="Y93" i="39"/>
  <c r="L93" i="39"/>
  <c r="J93" i="39"/>
  <c r="Q93" i="39" s="1"/>
  <c r="I93" i="39"/>
  <c r="P93" i="39" s="1"/>
  <c r="H93" i="39"/>
  <c r="N93" i="39" s="1"/>
  <c r="Y92" i="39"/>
  <c r="L92" i="39"/>
  <c r="J92" i="39"/>
  <c r="Q92" i="39" s="1"/>
  <c r="I92" i="39"/>
  <c r="P92" i="39" s="1"/>
  <c r="H92" i="39"/>
  <c r="N92" i="39" s="1"/>
  <c r="Y91" i="39"/>
  <c r="L91" i="39"/>
  <c r="J91" i="39"/>
  <c r="Q91" i="39" s="1"/>
  <c r="I91" i="39"/>
  <c r="P91" i="39" s="1"/>
  <c r="H91" i="39"/>
  <c r="N91" i="39" s="1"/>
  <c r="G84" i="39"/>
  <c r="B114" i="39" s="1"/>
  <c r="Y83" i="39"/>
  <c r="L83" i="39"/>
  <c r="J83" i="39"/>
  <c r="Q83" i="39" s="1"/>
  <c r="I83" i="39"/>
  <c r="P83" i="39" s="1"/>
  <c r="H83" i="39"/>
  <c r="U83" i="39" s="1"/>
  <c r="Y82" i="39"/>
  <c r="L82" i="39"/>
  <c r="J82" i="39"/>
  <c r="Q82" i="39" s="1"/>
  <c r="I82" i="39"/>
  <c r="P82" i="39" s="1"/>
  <c r="H82" i="39"/>
  <c r="U82" i="39" s="1"/>
  <c r="Y81" i="39"/>
  <c r="L81" i="39"/>
  <c r="J81" i="39"/>
  <c r="Q81" i="39" s="1"/>
  <c r="I81" i="39"/>
  <c r="P81" i="39" s="1"/>
  <c r="H81" i="39"/>
  <c r="U81" i="39" s="1"/>
  <c r="Y80" i="39"/>
  <c r="L80" i="39"/>
  <c r="J80" i="39"/>
  <c r="Q80" i="39" s="1"/>
  <c r="I80" i="39"/>
  <c r="P80" i="39" s="1"/>
  <c r="H80" i="39"/>
  <c r="N80" i="39" s="1"/>
  <c r="Y79" i="39"/>
  <c r="L79" i="39"/>
  <c r="J79" i="39"/>
  <c r="Q79" i="39" s="1"/>
  <c r="I79" i="39"/>
  <c r="P79" i="39" s="1"/>
  <c r="H79" i="39"/>
  <c r="N79" i="39" s="1"/>
  <c r="Y78" i="39"/>
  <c r="L78" i="39"/>
  <c r="J78" i="39"/>
  <c r="Q78" i="39" s="1"/>
  <c r="I78" i="39"/>
  <c r="P78" i="39" s="1"/>
  <c r="H78" i="39"/>
  <c r="N78" i="39" s="1"/>
  <c r="Y77" i="39"/>
  <c r="L77" i="39"/>
  <c r="J77" i="39"/>
  <c r="Q77" i="39" s="1"/>
  <c r="I77" i="39"/>
  <c r="P77" i="39" s="1"/>
  <c r="H77" i="39"/>
  <c r="N77" i="39" s="1"/>
  <c r="Y76" i="39"/>
  <c r="L76" i="39"/>
  <c r="J76" i="39"/>
  <c r="Q76" i="39" s="1"/>
  <c r="I76" i="39"/>
  <c r="P76" i="39" s="1"/>
  <c r="H76" i="39"/>
  <c r="U76" i="39" s="1"/>
  <c r="Y75" i="39"/>
  <c r="L75" i="39"/>
  <c r="J75" i="39"/>
  <c r="Q75" i="39" s="1"/>
  <c r="I75" i="39"/>
  <c r="P75" i="39" s="1"/>
  <c r="H75" i="39"/>
  <c r="N75" i="39" s="1"/>
  <c r="Y74" i="39"/>
  <c r="L74" i="39"/>
  <c r="J74" i="39"/>
  <c r="Q74" i="39" s="1"/>
  <c r="I74" i="39"/>
  <c r="P74" i="39" s="1"/>
  <c r="H74" i="39"/>
  <c r="U74" i="39" s="1"/>
  <c r="Y73" i="39"/>
  <c r="L73" i="39"/>
  <c r="J73" i="39"/>
  <c r="Q73" i="39" s="1"/>
  <c r="I73" i="39"/>
  <c r="P73" i="39" s="1"/>
  <c r="H73" i="39"/>
  <c r="U73" i="39" s="1"/>
  <c r="G68" i="39"/>
  <c r="B113" i="39" s="1"/>
  <c r="Y67" i="39"/>
  <c r="L67" i="39"/>
  <c r="J67" i="39"/>
  <c r="Q67" i="39" s="1"/>
  <c r="I67" i="39"/>
  <c r="P67" i="39" s="1"/>
  <c r="H67" i="39"/>
  <c r="U67" i="39" s="1"/>
  <c r="Y66" i="39"/>
  <c r="L66" i="39"/>
  <c r="J66" i="39"/>
  <c r="Q66" i="39" s="1"/>
  <c r="I66" i="39"/>
  <c r="P66" i="39" s="1"/>
  <c r="H66" i="39"/>
  <c r="U66" i="39" s="1"/>
  <c r="Y65" i="39"/>
  <c r="L65" i="39"/>
  <c r="J65" i="39"/>
  <c r="Q65" i="39" s="1"/>
  <c r="I65" i="39"/>
  <c r="P65" i="39" s="1"/>
  <c r="H65" i="39"/>
  <c r="U65" i="39" s="1"/>
  <c r="Y64" i="39"/>
  <c r="L64" i="39"/>
  <c r="J64" i="39"/>
  <c r="Q64" i="39" s="1"/>
  <c r="I64" i="39"/>
  <c r="P64" i="39" s="1"/>
  <c r="H64" i="39"/>
  <c r="N64" i="39" s="1"/>
  <c r="Y63" i="39"/>
  <c r="L63" i="39"/>
  <c r="J63" i="39"/>
  <c r="Q63" i="39" s="1"/>
  <c r="I63" i="39"/>
  <c r="P63" i="39" s="1"/>
  <c r="H63" i="39"/>
  <c r="N63" i="39" s="1"/>
  <c r="Y62" i="39"/>
  <c r="L62" i="39"/>
  <c r="J62" i="39"/>
  <c r="Q62" i="39" s="1"/>
  <c r="I62" i="39"/>
  <c r="P62" i="39" s="1"/>
  <c r="H62" i="39"/>
  <c r="U62" i="39" s="1"/>
  <c r="Y61" i="39"/>
  <c r="L61" i="39"/>
  <c r="J61" i="39"/>
  <c r="Q61" i="39" s="1"/>
  <c r="I61" i="39"/>
  <c r="P61" i="39" s="1"/>
  <c r="H61" i="39"/>
  <c r="U61" i="39" s="1"/>
  <c r="Y60" i="39"/>
  <c r="L60" i="39"/>
  <c r="J60" i="39"/>
  <c r="Q60" i="39" s="1"/>
  <c r="I60" i="39"/>
  <c r="P60" i="39" s="1"/>
  <c r="H60" i="39"/>
  <c r="U60" i="39" s="1"/>
  <c r="Y59" i="39"/>
  <c r="L59" i="39"/>
  <c r="J59" i="39"/>
  <c r="Q59" i="39" s="1"/>
  <c r="I59" i="39"/>
  <c r="P59" i="39" s="1"/>
  <c r="H59" i="39"/>
  <c r="U59" i="39" s="1"/>
  <c r="Y58" i="39"/>
  <c r="L58" i="39"/>
  <c r="J58" i="39"/>
  <c r="Q58" i="39" s="1"/>
  <c r="I58" i="39"/>
  <c r="P58" i="39" s="1"/>
  <c r="H58" i="39"/>
  <c r="U58" i="39" s="1"/>
  <c r="Y57" i="39"/>
  <c r="L57" i="39"/>
  <c r="J57" i="39"/>
  <c r="Q57" i="39" s="1"/>
  <c r="I57" i="39"/>
  <c r="P57" i="39" s="1"/>
  <c r="H57" i="39"/>
  <c r="U57" i="39" s="1"/>
  <c r="G52" i="39"/>
  <c r="Y51" i="39"/>
  <c r="L51" i="39"/>
  <c r="J51" i="39"/>
  <c r="Q51" i="39" s="1"/>
  <c r="I51" i="39"/>
  <c r="P51" i="39" s="1"/>
  <c r="H51" i="39"/>
  <c r="U51" i="39" s="1"/>
  <c r="Y50" i="39"/>
  <c r="L50" i="39"/>
  <c r="J50" i="39"/>
  <c r="Q50" i="39" s="1"/>
  <c r="I50" i="39"/>
  <c r="P50" i="39" s="1"/>
  <c r="H50" i="39"/>
  <c r="U50" i="39" s="1"/>
  <c r="Y49" i="39"/>
  <c r="L49" i="39"/>
  <c r="J49" i="39"/>
  <c r="Q49" i="39" s="1"/>
  <c r="I49" i="39"/>
  <c r="P49" i="39" s="1"/>
  <c r="H49" i="39"/>
  <c r="U49" i="39" s="1"/>
  <c r="Y48" i="39"/>
  <c r="L48" i="39"/>
  <c r="J48" i="39"/>
  <c r="Q48" i="39" s="1"/>
  <c r="I48" i="39"/>
  <c r="P48" i="39" s="1"/>
  <c r="H48" i="39"/>
  <c r="U48" i="39" s="1"/>
  <c r="Y47" i="39"/>
  <c r="L47" i="39"/>
  <c r="J47" i="39"/>
  <c r="Q47" i="39" s="1"/>
  <c r="I47" i="39"/>
  <c r="P47" i="39" s="1"/>
  <c r="H47" i="39"/>
  <c r="U47" i="39" s="1"/>
  <c r="Y46" i="39"/>
  <c r="L46" i="39"/>
  <c r="J46" i="39"/>
  <c r="Q46" i="39" s="1"/>
  <c r="I46" i="39"/>
  <c r="P46" i="39" s="1"/>
  <c r="H46" i="39"/>
  <c r="U46" i="39" s="1"/>
  <c r="Y45" i="39"/>
  <c r="L45" i="39"/>
  <c r="J45" i="39"/>
  <c r="Q45" i="39" s="1"/>
  <c r="I45" i="39"/>
  <c r="P45" i="39" s="1"/>
  <c r="H45" i="39"/>
  <c r="N45" i="39" s="1"/>
  <c r="Y44" i="39"/>
  <c r="L44" i="39"/>
  <c r="J44" i="39"/>
  <c r="Q44" i="39" s="1"/>
  <c r="I44" i="39"/>
  <c r="P44" i="39" s="1"/>
  <c r="H44" i="39"/>
  <c r="U44" i="39" s="1"/>
  <c r="Y43" i="39"/>
  <c r="L43" i="39"/>
  <c r="J43" i="39"/>
  <c r="Q43" i="39" s="1"/>
  <c r="I43" i="39"/>
  <c r="P43" i="39" s="1"/>
  <c r="H43" i="39"/>
  <c r="N43" i="39" s="1"/>
  <c r="Y42" i="39"/>
  <c r="L42" i="39"/>
  <c r="J42" i="39"/>
  <c r="Q42" i="39" s="1"/>
  <c r="I42" i="39"/>
  <c r="P42" i="39" s="1"/>
  <c r="H42" i="39"/>
  <c r="U42" i="39" s="1"/>
  <c r="Y41" i="39"/>
  <c r="L41" i="39"/>
  <c r="J41" i="39"/>
  <c r="Q41" i="39" s="1"/>
  <c r="I41" i="39"/>
  <c r="P41" i="39" s="1"/>
  <c r="H41" i="39"/>
  <c r="N41" i="39" s="1"/>
  <c r="G36" i="39"/>
  <c r="Y35" i="39"/>
  <c r="L35" i="39"/>
  <c r="J35" i="39"/>
  <c r="Q35" i="39" s="1"/>
  <c r="I35" i="39"/>
  <c r="P35" i="39" s="1"/>
  <c r="H35" i="39"/>
  <c r="N35" i="39" s="1"/>
  <c r="Y34" i="39"/>
  <c r="L34" i="39"/>
  <c r="J34" i="39"/>
  <c r="Q34" i="39" s="1"/>
  <c r="I34" i="39"/>
  <c r="P34" i="39" s="1"/>
  <c r="H34" i="39"/>
  <c r="U34" i="39" s="1"/>
  <c r="Y33" i="39"/>
  <c r="L33" i="39"/>
  <c r="J33" i="39"/>
  <c r="Q33" i="39" s="1"/>
  <c r="I33" i="39"/>
  <c r="P33" i="39" s="1"/>
  <c r="H33" i="39"/>
  <c r="N33" i="39" s="1"/>
  <c r="Y32" i="39"/>
  <c r="L32" i="39"/>
  <c r="J32" i="39"/>
  <c r="Q32" i="39" s="1"/>
  <c r="I32" i="39"/>
  <c r="P32" i="39" s="1"/>
  <c r="H32" i="39"/>
  <c r="U32" i="39" s="1"/>
  <c r="Y31" i="39"/>
  <c r="L31" i="39"/>
  <c r="J31" i="39"/>
  <c r="Q31" i="39" s="1"/>
  <c r="I31" i="39"/>
  <c r="P31" i="39" s="1"/>
  <c r="H31" i="39"/>
  <c r="N31" i="39" s="1"/>
  <c r="Y30" i="39"/>
  <c r="L30" i="39"/>
  <c r="J30" i="39"/>
  <c r="Q30" i="39" s="1"/>
  <c r="I30" i="39"/>
  <c r="P30" i="39" s="1"/>
  <c r="H30" i="39"/>
  <c r="U30" i="39" s="1"/>
  <c r="Y29" i="39"/>
  <c r="L29" i="39"/>
  <c r="J29" i="39"/>
  <c r="Q29" i="39" s="1"/>
  <c r="I29" i="39"/>
  <c r="P29" i="39" s="1"/>
  <c r="H29" i="39"/>
  <c r="N29" i="39" s="1"/>
  <c r="Y28" i="39"/>
  <c r="L28" i="39"/>
  <c r="J28" i="39"/>
  <c r="Q28" i="39" s="1"/>
  <c r="I28" i="39"/>
  <c r="P28" i="39" s="1"/>
  <c r="H28" i="39"/>
  <c r="U28" i="39" s="1"/>
  <c r="Y27" i="39"/>
  <c r="L27" i="39"/>
  <c r="J27" i="39"/>
  <c r="Q27" i="39" s="1"/>
  <c r="I27" i="39"/>
  <c r="P27" i="39" s="1"/>
  <c r="H27" i="39"/>
  <c r="N27" i="39" s="1"/>
  <c r="Y26" i="39"/>
  <c r="L26" i="39"/>
  <c r="J26" i="39"/>
  <c r="Q26" i="39" s="1"/>
  <c r="I26" i="39"/>
  <c r="P26" i="39" s="1"/>
  <c r="H26" i="39"/>
  <c r="N26" i="39" s="1"/>
  <c r="Y25" i="39"/>
  <c r="L25" i="39"/>
  <c r="J25" i="39"/>
  <c r="Q25" i="39" s="1"/>
  <c r="I25" i="39"/>
  <c r="P25" i="39" s="1"/>
  <c r="H25" i="39"/>
  <c r="N25" i="39" s="1"/>
  <c r="M96" i="25"/>
  <c r="K96" i="25"/>
  <c r="I96" i="25"/>
  <c r="G96" i="25"/>
  <c r="E96" i="25"/>
  <c r="M95" i="25"/>
  <c r="K95" i="25"/>
  <c r="I95" i="25"/>
  <c r="G95" i="25"/>
  <c r="E95" i="25"/>
  <c r="M94" i="25"/>
  <c r="K94" i="25"/>
  <c r="I94" i="25"/>
  <c r="G94" i="25"/>
  <c r="E94" i="25"/>
  <c r="M93" i="25"/>
  <c r="K93" i="25"/>
  <c r="I93" i="25"/>
  <c r="G93" i="25"/>
  <c r="E93" i="25"/>
  <c r="M92" i="25"/>
  <c r="K92" i="25"/>
  <c r="I92" i="25"/>
  <c r="G92" i="25"/>
  <c r="E92" i="25"/>
  <c r="M91" i="25"/>
  <c r="K91" i="25"/>
  <c r="I91" i="25"/>
  <c r="G91" i="25"/>
  <c r="E91" i="25"/>
  <c r="M90" i="25"/>
  <c r="K90" i="25"/>
  <c r="I90" i="25"/>
  <c r="G90" i="25"/>
  <c r="E90" i="25"/>
  <c r="M89" i="25"/>
  <c r="K89" i="25"/>
  <c r="I89" i="25"/>
  <c r="G89" i="25"/>
  <c r="E89" i="25"/>
  <c r="M88" i="25"/>
  <c r="K88" i="25"/>
  <c r="I88" i="25"/>
  <c r="G88" i="25"/>
  <c r="E88" i="25"/>
  <c r="M87" i="25"/>
  <c r="K87" i="25"/>
  <c r="I87" i="25"/>
  <c r="G87" i="25"/>
  <c r="E87" i="25"/>
  <c r="M86" i="25"/>
  <c r="K86" i="25"/>
  <c r="I86" i="25"/>
  <c r="G86" i="25"/>
  <c r="E86" i="25"/>
  <c r="M85" i="25"/>
  <c r="K85" i="25"/>
  <c r="I85" i="25"/>
  <c r="G85" i="25"/>
  <c r="E85" i="25"/>
  <c r="M84" i="25"/>
  <c r="K84" i="25"/>
  <c r="I84" i="25"/>
  <c r="G84" i="25"/>
  <c r="E84" i="25"/>
  <c r="M83" i="25"/>
  <c r="K83" i="25"/>
  <c r="I83" i="25"/>
  <c r="G83" i="25"/>
  <c r="E83" i="25"/>
  <c r="M82" i="25"/>
  <c r="K82" i="25"/>
  <c r="I82" i="25"/>
  <c r="G82" i="25"/>
  <c r="E82" i="25"/>
  <c r="M81" i="25"/>
  <c r="K81" i="25"/>
  <c r="I81" i="25"/>
  <c r="G81" i="25"/>
  <c r="E81" i="25"/>
  <c r="M80" i="25"/>
  <c r="K80" i="25"/>
  <c r="I80" i="25"/>
  <c r="G80" i="25"/>
  <c r="E80" i="25"/>
  <c r="M79" i="25"/>
  <c r="K79" i="25"/>
  <c r="I79" i="25"/>
  <c r="G79" i="25"/>
  <c r="E79" i="25"/>
  <c r="M78" i="25"/>
  <c r="K78" i="25"/>
  <c r="I78" i="25"/>
  <c r="G78" i="25"/>
  <c r="E78" i="25"/>
  <c r="M77" i="25"/>
  <c r="K77" i="25"/>
  <c r="I77" i="25"/>
  <c r="G77" i="25"/>
  <c r="E77" i="25"/>
  <c r="M76" i="25"/>
  <c r="K76" i="25"/>
  <c r="I76" i="25"/>
  <c r="G76" i="25"/>
  <c r="E76" i="25"/>
  <c r="M75" i="25"/>
  <c r="K75" i="25"/>
  <c r="I75" i="25"/>
  <c r="G75" i="25"/>
  <c r="E75" i="25"/>
  <c r="M74" i="25"/>
  <c r="K74" i="25"/>
  <c r="I74" i="25"/>
  <c r="G74" i="25"/>
  <c r="E74" i="25"/>
  <c r="M73" i="25"/>
  <c r="K73" i="25"/>
  <c r="I73" i="25"/>
  <c r="G73" i="25"/>
  <c r="E73" i="25"/>
  <c r="M65" i="25"/>
  <c r="K65" i="25"/>
  <c r="I65" i="25"/>
  <c r="G65" i="25"/>
  <c r="E65" i="25"/>
  <c r="M64" i="25"/>
  <c r="K64" i="25"/>
  <c r="I64" i="25"/>
  <c r="G64" i="25"/>
  <c r="E64" i="25"/>
  <c r="M63" i="25"/>
  <c r="K63" i="25"/>
  <c r="I63" i="25"/>
  <c r="G63" i="25"/>
  <c r="E63" i="25"/>
  <c r="M62" i="25"/>
  <c r="K62" i="25"/>
  <c r="I62" i="25"/>
  <c r="G62" i="25"/>
  <c r="E62" i="25"/>
  <c r="M61" i="25"/>
  <c r="K61" i="25"/>
  <c r="I61" i="25"/>
  <c r="G61" i="25"/>
  <c r="E61" i="25"/>
  <c r="M60" i="25"/>
  <c r="K60" i="25"/>
  <c r="I60" i="25"/>
  <c r="G60" i="25"/>
  <c r="E60" i="25"/>
  <c r="M59" i="25"/>
  <c r="K59" i="25"/>
  <c r="I59" i="25"/>
  <c r="G59" i="25"/>
  <c r="E59" i="25"/>
  <c r="M58" i="25"/>
  <c r="K58" i="25"/>
  <c r="I58" i="25"/>
  <c r="G58" i="25"/>
  <c r="E58" i="25"/>
  <c r="M57" i="25"/>
  <c r="K57" i="25"/>
  <c r="I57" i="25"/>
  <c r="G57" i="25"/>
  <c r="E57" i="25"/>
  <c r="M56" i="25"/>
  <c r="K56" i="25"/>
  <c r="I56" i="25"/>
  <c r="G56" i="25"/>
  <c r="E56" i="25"/>
  <c r="M55" i="25"/>
  <c r="K55" i="25"/>
  <c r="I55" i="25"/>
  <c r="G55" i="25"/>
  <c r="E55" i="25"/>
  <c r="M54" i="25"/>
  <c r="K54" i="25"/>
  <c r="I54" i="25"/>
  <c r="G54" i="25"/>
  <c r="E54" i="25"/>
  <c r="M53" i="25"/>
  <c r="K53" i="25"/>
  <c r="I53" i="25"/>
  <c r="G53" i="25"/>
  <c r="E53" i="25"/>
  <c r="M52" i="25"/>
  <c r="K52" i="25"/>
  <c r="I52" i="25"/>
  <c r="G52" i="25"/>
  <c r="E52" i="25"/>
  <c r="M51" i="25"/>
  <c r="K51" i="25"/>
  <c r="I51" i="25"/>
  <c r="G51" i="25"/>
  <c r="E51" i="25"/>
  <c r="M50" i="25"/>
  <c r="K50" i="25"/>
  <c r="I50" i="25"/>
  <c r="G50" i="25"/>
  <c r="E50" i="25"/>
  <c r="M49" i="25"/>
  <c r="K49" i="25"/>
  <c r="I49" i="25"/>
  <c r="G49" i="25"/>
  <c r="E49" i="25"/>
  <c r="M48" i="25"/>
  <c r="K48" i="25"/>
  <c r="I48" i="25"/>
  <c r="G48" i="25"/>
  <c r="E48" i="25"/>
  <c r="M47" i="25"/>
  <c r="K47" i="25"/>
  <c r="I47" i="25"/>
  <c r="G47" i="25"/>
  <c r="E47" i="25"/>
  <c r="M46" i="25"/>
  <c r="K46" i="25"/>
  <c r="I46" i="25"/>
  <c r="G46" i="25"/>
  <c r="E46" i="25"/>
  <c r="M45" i="25"/>
  <c r="K45" i="25"/>
  <c r="I45" i="25"/>
  <c r="G45" i="25"/>
  <c r="E45" i="25"/>
  <c r="M44" i="25"/>
  <c r="K44" i="25"/>
  <c r="I44" i="25"/>
  <c r="G44" i="25"/>
  <c r="E44" i="25"/>
  <c r="M43" i="25"/>
  <c r="K43" i="25"/>
  <c r="I43" i="25"/>
  <c r="G43" i="25"/>
  <c r="E43" i="25"/>
  <c r="M42" i="25"/>
  <c r="K42" i="25"/>
  <c r="I42" i="25"/>
  <c r="G42" i="25"/>
  <c r="E42" i="25"/>
  <c r="G11" i="25"/>
  <c r="H63" i="41"/>
  <c r="H54" i="41"/>
  <c r="H48" i="41"/>
  <c r="H49" i="41"/>
  <c r="H50" i="41"/>
  <c r="I31" i="25"/>
  <c r="I19" i="25"/>
  <c r="H46" i="41"/>
  <c r="H47" i="41"/>
  <c r="O47" i="41" s="1"/>
  <c r="I9" i="58" s="1"/>
  <c r="H45" i="41"/>
  <c r="M47" i="41" s="1"/>
  <c r="C9" i="58" s="1"/>
  <c r="B28" i="43"/>
  <c r="B27" i="43"/>
  <c r="B26" i="43"/>
  <c r="B25" i="43"/>
  <c r="B24" i="43"/>
  <c r="AE34" i="30" l="1"/>
  <c r="D46" i="43"/>
  <c r="D82" i="57" s="1"/>
  <c r="D81" i="57"/>
  <c r="J81" i="57"/>
  <c r="F46" i="43"/>
  <c r="J82" i="57" s="1"/>
  <c r="E55" i="43"/>
  <c r="G34" i="30"/>
  <c r="S34" i="30"/>
  <c r="A23" i="55"/>
  <c r="G20" i="30"/>
  <c r="D7" i="25"/>
  <c r="E7" i="43"/>
  <c r="G82" i="32"/>
  <c r="C39" i="25"/>
  <c r="C8" i="57"/>
  <c r="A39" i="55"/>
  <c r="F55" i="43"/>
  <c r="F69" i="25"/>
  <c r="F31" i="43"/>
  <c r="Y34" i="30"/>
  <c r="M50" i="26"/>
  <c r="P70" i="26" s="1"/>
  <c r="A87" i="56"/>
  <c r="R7" i="57"/>
  <c r="I31" i="43"/>
  <c r="J38" i="25"/>
  <c r="H31" i="43"/>
  <c r="H38" i="25"/>
  <c r="L7" i="57"/>
  <c r="G31" i="43"/>
  <c r="M28" i="26"/>
  <c r="P48" i="26" s="1"/>
  <c r="F38" i="25"/>
  <c r="I7" i="57"/>
  <c r="D38" i="25"/>
  <c r="F7" i="57"/>
  <c r="D31" i="43"/>
  <c r="C7" i="57"/>
  <c r="A20" i="30"/>
  <c r="F8" i="25"/>
  <c r="I8" i="58"/>
  <c r="H8" i="25"/>
  <c r="L8" i="58"/>
  <c r="L8" i="25"/>
  <c r="R8" i="58"/>
  <c r="J8" i="25"/>
  <c r="O8" i="58"/>
  <c r="D8" i="25"/>
  <c r="F8" i="58"/>
  <c r="C8" i="32"/>
  <c r="C8" i="58"/>
  <c r="I7" i="43"/>
  <c r="R7" i="58"/>
  <c r="M6" i="30"/>
  <c r="F7" i="25"/>
  <c r="M6" i="26"/>
  <c r="P26" i="26" s="1"/>
  <c r="F7" i="43"/>
  <c r="J7" i="25"/>
  <c r="O7" i="58"/>
  <c r="G7" i="43"/>
  <c r="L7" i="58"/>
  <c r="G6" i="30"/>
  <c r="F7" i="58"/>
  <c r="A6" i="30"/>
  <c r="C7" i="58"/>
  <c r="C7" i="32"/>
  <c r="D7" i="43"/>
  <c r="B106" i="12"/>
  <c r="B71" i="12"/>
  <c r="B68" i="12"/>
  <c r="B67" i="12"/>
  <c r="B108" i="12"/>
  <c r="B69" i="12"/>
  <c r="B70" i="12"/>
  <c r="B105" i="12"/>
  <c r="H69" i="25"/>
  <c r="J69" i="25"/>
  <c r="A50" i="26"/>
  <c r="D70" i="26" s="1"/>
  <c r="L69" i="25"/>
  <c r="G50" i="26"/>
  <c r="J70" i="26" s="1"/>
  <c r="S50" i="26"/>
  <c r="V70" i="26" s="1"/>
  <c r="Y50" i="26"/>
  <c r="AB70" i="26" s="1"/>
  <c r="D56" i="43"/>
  <c r="AE50" i="26"/>
  <c r="AH70" i="26" s="1"/>
  <c r="A55" i="55"/>
  <c r="I55" i="43"/>
  <c r="H55" i="43"/>
  <c r="A7" i="56"/>
  <c r="A23" i="56"/>
  <c r="A39" i="56"/>
  <c r="A28" i="26"/>
  <c r="D48" i="26" s="1"/>
  <c r="A55" i="56"/>
  <c r="C38" i="25"/>
  <c r="AE28" i="26"/>
  <c r="AH48" i="26" s="1"/>
  <c r="AE20" i="30"/>
  <c r="D32" i="43"/>
  <c r="S6" i="30"/>
  <c r="H7" i="43"/>
  <c r="S6" i="26"/>
  <c r="V26" i="26" s="1"/>
  <c r="Y6" i="30"/>
  <c r="H7" i="25"/>
  <c r="Y6" i="26"/>
  <c r="AB26" i="26" s="1"/>
  <c r="AE6" i="30"/>
  <c r="C7" i="25"/>
  <c r="AE6" i="26"/>
  <c r="AH26" i="26" s="1"/>
  <c r="G8" i="43"/>
  <c r="F8" i="43"/>
  <c r="E8" i="43"/>
  <c r="H8" i="43"/>
  <c r="D8" i="43"/>
  <c r="A6" i="26"/>
  <c r="D26" i="26" s="1"/>
  <c r="A34" i="12"/>
  <c r="A31" i="12"/>
  <c r="W70" i="26"/>
  <c r="Q70" i="26"/>
  <c r="AC48" i="26"/>
  <c r="W48" i="26"/>
  <c r="Q48" i="26"/>
  <c r="D55" i="43"/>
  <c r="A7" i="55"/>
  <c r="C69" i="25"/>
  <c r="L7" i="25"/>
  <c r="T57" i="32"/>
  <c r="P8" i="55"/>
  <c r="P40" i="55"/>
  <c r="P56" i="55"/>
  <c r="R56" i="55" s="1"/>
  <c r="AB56" i="55" s="1"/>
  <c r="AC56" i="55" s="1"/>
  <c r="P72" i="55"/>
  <c r="P88" i="55"/>
  <c r="R88" i="55" s="1"/>
  <c r="AB88" i="55" s="1"/>
  <c r="AC88" i="55" s="1"/>
  <c r="I22" i="25"/>
  <c r="M32" i="32"/>
  <c r="M11" i="32"/>
  <c r="K11" i="25"/>
  <c r="M33" i="32"/>
  <c r="I33" i="25"/>
  <c r="M28" i="32"/>
  <c r="I28" i="25"/>
  <c r="M16" i="32"/>
  <c r="I16" i="25"/>
  <c r="K31" i="25"/>
  <c r="P31" i="32"/>
  <c r="P19" i="32"/>
  <c r="K19" i="25"/>
  <c r="P22" i="32"/>
  <c r="K22" i="25"/>
  <c r="M27" i="32"/>
  <c r="I27" i="25"/>
  <c r="M15" i="32"/>
  <c r="I15" i="25"/>
  <c r="M26" i="32"/>
  <c r="I26" i="25"/>
  <c r="M14" i="32"/>
  <c r="I14" i="25"/>
  <c r="P34" i="32"/>
  <c r="K34" i="25"/>
  <c r="I24" i="25"/>
  <c r="K24" i="25"/>
  <c r="I12" i="25"/>
  <c r="K12" i="25"/>
  <c r="J33" i="32"/>
  <c r="M25" i="32"/>
  <c r="M22" i="32"/>
  <c r="I13" i="25"/>
  <c r="M20" i="32"/>
  <c r="J12" i="32"/>
  <c r="I34" i="25"/>
  <c r="V55" i="32"/>
  <c r="Q57" i="32"/>
  <c r="H57" i="32"/>
  <c r="E57" i="32"/>
  <c r="AC18" i="30"/>
  <c r="A12" i="12"/>
  <c r="A20" i="12"/>
  <c r="A21" i="12"/>
  <c r="A18" i="12"/>
  <c r="A11" i="12"/>
  <c r="A24" i="12"/>
  <c r="R8" i="55"/>
  <c r="R40" i="55"/>
  <c r="AB40" i="55" s="1"/>
  <c r="AC40" i="55" s="1"/>
  <c r="R72" i="55"/>
  <c r="AB72" i="55" s="1"/>
  <c r="AC72" i="55" s="1"/>
  <c r="AB8" i="55"/>
  <c r="AC8" i="55" s="1"/>
  <c r="AB24" i="55"/>
  <c r="AC24" i="55" s="1"/>
  <c r="R72" i="56"/>
  <c r="AB72" i="56" s="1"/>
  <c r="AC72" i="56" s="1"/>
  <c r="R88" i="56"/>
  <c r="AB88" i="56" s="1"/>
  <c r="AC88" i="56" s="1"/>
  <c r="J24" i="56"/>
  <c r="Q24" i="56" s="1"/>
  <c r="R24" i="56" s="1"/>
  <c r="AB24" i="56" s="1"/>
  <c r="AC24" i="56" s="1"/>
  <c r="J72" i="56"/>
  <c r="Q72" i="56" s="1"/>
  <c r="J88" i="56"/>
  <c r="Q88" i="56" s="1"/>
  <c r="J56" i="56"/>
  <c r="Q56" i="56" s="1"/>
  <c r="R56" i="56" s="1"/>
  <c r="AB56" i="56" s="1"/>
  <c r="AC56" i="56" s="1"/>
  <c r="J40" i="56"/>
  <c r="Q40" i="56" s="1"/>
  <c r="R40" i="56" s="1"/>
  <c r="AB40" i="56" s="1"/>
  <c r="AC40" i="56" s="1"/>
  <c r="J8" i="56"/>
  <c r="Q8" i="56" s="1"/>
  <c r="R8" i="56" s="1"/>
  <c r="AB8" i="56" s="1"/>
  <c r="AC8" i="56" s="1"/>
  <c r="J56" i="39"/>
  <c r="Q56" i="39" s="1"/>
  <c r="R56" i="39" s="1"/>
  <c r="AB56" i="39" s="1"/>
  <c r="AC56" i="39" s="1"/>
  <c r="J72" i="39"/>
  <c r="Q72" i="39" s="1"/>
  <c r="R72" i="39" s="1"/>
  <c r="AB72" i="39" s="1"/>
  <c r="AC72" i="39" s="1"/>
  <c r="J88" i="39"/>
  <c r="Q88" i="39" s="1"/>
  <c r="R88" i="39" s="1"/>
  <c r="AB88" i="39" s="1"/>
  <c r="AC88" i="39" s="1"/>
  <c r="J40" i="39"/>
  <c r="Q40" i="39" s="1"/>
  <c r="R40" i="39" s="1"/>
  <c r="AB40" i="39" s="1"/>
  <c r="AC40" i="39" s="1"/>
  <c r="J24" i="39"/>
  <c r="Q24" i="39" s="1"/>
  <c r="R24" i="39" s="1"/>
  <c r="AB24" i="39" s="1"/>
  <c r="AC24" i="39" s="1"/>
  <c r="M74" i="32"/>
  <c r="M76" i="32"/>
  <c r="M73" i="32"/>
  <c r="M85" i="32"/>
  <c r="M41" i="32"/>
  <c r="M42" i="32"/>
  <c r="S80" i="32"/>
  <c r="P80" i="32"/>
  <c r="M18" i="32"/>
  <c r="M30" i="32"/>
  <c r="M24" i="32"/>
  <c r="M12" i="32"/>
  <c r="I11" i="25"/>
  <c r="I23" i="25"/>
  <c r="B107" i="12"/>
  <c r="B110" i="12"/>
  <c r="B72" i="12"/>
  <c r="AB64" i="56"/>
  <c r="AC64" i="56" s="1"/>
  <c r="AB33" i="56"/>
  <c r="AC33" i="56" s="1"/>
  <c r="AB29" i="56"/>
  <c r="AC29" i="56" s="1"/>
  <c r="AB43" i="56"/>
  <c r="AC43" i="56" s="1"/>
  <c r="AB48" i="56"/>
  <c r="AC48" i="56" s="1"/>
  <c r="AB62" i="56"/>
  <c r="AC62" i="56" s="1"/>
  <c r="AB98" i="56"/>
  <c r="AC98" i="56" s="1"/>
  <c r="B116" i="56"/>
  <c r="AB25" i="56"/>
  <c r="AC25" i="56" s="1"/>
  <c r="AB58" i="56"/>
  <c r="AC58" i="56" s="1"/>
  <c r="AB67" i="56"/>
  <c r="AC67" i="56" s="1"/>
  <c r="AB28" i="56"/>
  <c r="AC28" i="56" s="1"/>
  <c r="AB46" i="56"/>
  <c r="AC46" i="56" s="1"/>
  <c r="AB80" i="56"/>
  <c r="AC80" i="56" s="1"/>
  <c r="AB90" i="56"/>
  <c r="AC90" i="56" s="1"/>
  <c r="AB30" i="56"/>
  <c r="AC30" i="56" s="1"/>
  <c r="AB59" i="56"/>
  <c r="AC59" i="56" s="1"/>
  <c r="AB95" i="56"/>
  <c r="AC95" i="56" s="1"/>
  <c r="AB26" i="56"/>
  <c r="AC26" i="56" s="1"/>
  <c r="AB49" i="56"/>
  <c r="AC49" i="56" s="1"/>
  <c r="N59" i="56"/>
  <c r="N62" i="56"/>
  <c r="N65" i="56"/>
  <c r="AB65" i="56" s="1"/>
  <c r="AC65" i="56" s="1"/>
  <c r="N13" i="56"/>
  <c r="N19" i="56"/>
  <c r="N75" i="56"/>
  <c r="AB75" i="56" s="1"/>
  <c r="AC75" i="56" s="1"/>
  <c r="N78" i="56"/>
  <c r="AB78" i="56" s="1"/>
  <c r="AC78" i="56" s="1"/>
  <c r="N81" i="56"/>
  <c r="AB81" i="56" s="1"/>
  <c r="AC81" i="56" s="1"/>
  <c r="AB9" i="56"/>
  <c r="AC9" i="56" s="1"/>
  <c r="AB15" i="56"/>
  <c r="AC15" i="56" s="1"/>
  <c r="N41" i="56"/>
  <c r="AB41" i="56" s="1"/>
  <c r="AC41" i="56" s="1"/>
  <c r="N58" i="56"/>
  <c r="N61" i="56"/>
  <c r="AB61" i="56" s="1"/>
  <c r="AC61" i="56" s="1"/>
  <c r="N64" i="56"/>
  <c r="N67" i="56"/>
  <c r="U14" i="56"/>
  <c r="AB14" i="56" s="1"/>
  <c r="AC14" i="56" s="1"/>
  <c r="N28" i="56"/>
  <c r="N32" i="56"/>
  <c r="AB32" i="56" s="1"/>
  <c r="AC32" i="56" s="1"/>
  <c r="N44" i="56"/>
  <c r="AB44" i="56" s="1"/>
  <c r="AC44" i="56" s="1"/>
  <c r="N47" i="56"/>
  <c r="N50" i="56"/>
  <c r="AB11" i="56"/>
  <c r="AC11" i="56" s="1"/>
  <c r="R43" i="56"/>
  <c r="R46" i="56"/>
  <c r="R49" i="56"/>
  <c r="N91" i="56"/>
  <c r="AB91" i="56" s="1"/>
  <c r="AC91" i="56" s="1"/>
  <c r="N94" i="56"/>
  <c r="AB94" i="56" s="1"/>
  <c r="AC94" i="56" s="1"/>
  <c r="N97" i="56"/>
  <c r="AB97" i="56" s="1"/>
  <c r="AC97" i="56" s="1"/>
  <c r="AB12" i="56"/>
  <c r="AC12" i="56" s="1"/>
  <c r="AB18" i="56"/>
  <c r="AC18" i="56" s="1"/>
  <c r="AB17" i="56"/>
  <c r="AC17" i="56" s="1"/>
  <c r="N74" i="56"/>
  <c r="AB74" i="56" s="1"/>
  <c r="AC74" i="56" s="1"/>
  <c r="N77" i="56"/>
  <c r="AB77" i="56" s="1"/>
  <c r="AC77" i="56" s="1"/>
  <c r="N80" i="56"/>
  <c r="N83" i="56"/>
  <c r="AB83" i="56" s="1"/>
  <c r="AC83" i="56" s="1"/>
  <c r="R90" i="56"/>
  <c r="R93" i="56"/>
  <c r="AB93" i="56" s="1"/>
  <c r="AC93" i="56" s="1"/>
  <c r="R96" i="56"/>
  <c r="AB96" i="56" s="1"/>
  <c r="AC96" i="56" s="1"/>
  <c r="R99" i="56"/>
  <c r="AB99" i="56" s="1"/>
  <c r="AC99" i="56" s="1"/>
  <c r="AB13" i="56"/>
  <c r="AC13" i="56" s="1"/>
  <c r="AB19" i="56"/>
  <c r="AC19" i="56" s="1"/>
  <c r="N42" i="56"/>
  <c r="AB42" i="56" s="1"/>
  <c r="AC42" i="56" s="1"/>
  <c r="N45" i="56"/>
  <c r="AB45" i="56" s="1"/>
  <c r="AC45" i="56" s="1"/>
  <c r="N48" i="56"/>
  <c r="N51" i="56"/>
  <c r="AB51" i="56" s="1"/>
  <c r="AC51" i="56" s="1"/>
  <c r="AB10" i="56"/>
  <c r="AC10" i="56" s="1"/>
  <c r="AB16" i="56"/>
  <c r="AC16" i="56" s="1"/>
  <c r="N25" i="56"/>
  <c r="N29" i="56"/>
  <c r="N33" i="56"/>
  <c r="R44" i="56"/>
  <c r="R47" i="56"/>
  <c r="AB47" i="56" s="1"/>
  <c r="AC47" i="56" s="1"/>
  <c r="R50" i="56"/>
  <c r="AB50" i="56" s="1"/>
  <c r="AC50" i="56" s="1"/>
  <c r="N89" i="56"/>
  <c r="AB89" i="56" s="1"/>
  <c r="AC89" i="56" s="1"/>
  <c r="N92" i="56"/>
  <c r="AB92" i="56" s="1"/>
  <c r="AC92" i="56" s="1"/>
  <c r="N95" i="56"/>
  <c r="N98" i="56"/>
  <c r="R9" i="55"/>
  <c r="AB9" i="55" s="1"/>
  <c r="AC9" i="55" s="1"/>
  <c r="R12" i="55"/>
  <c r="AB12" i="55" s="1"/>
  <c r="AC12" i="55" s="1"/>
  <c r="R15" i="55"/>
  <c r="R18" i="55"/>
  <c r="AB28" i="55"/>
  <c r="AC28" i="55" s="1"/>
  <c r="AB49" i="55"/>
  <c r="AC49" i="55" s="1"/>
  <c r="AB77" i="55"/>
  <c r="AC77" i="55" s="1"/>
  <c r="AB98" i="55"/>
  <c r="AC98" i="55" s="1"/>
  <c r="AB35" i="55"/>
  <c r="AC35" i="55" s="1"/>
  <c r="AB44" i="55"/>
  <c r="AC44" i="55" s="1"/>
  <c r="AB95" i="55"/>
  <c r="AC95" i="55" s="1"/>
  <c r="AB15" i="55"/>
  <c r="AC15" i="55" s="1"/>
  <c r="AB18" i="55"/>
  <c r="AC18" i="55" s="1"/>
  <c r="AB30" i="55"/>
  <c r="AC30" i="55" s="1"/>
  <c r="AB60" i="55"/>
  <c r="AC60" i="55" s="1"/>
  <c r="AB81" i="55"/>
  <c r="AC81" i="55" s="1"/>
  <c r="AB90" i="55"/>
  <c r="AC90" i="55" s="1"/>
  <c r="AB97" i="55"/>
  <c r="AC97" i="55" s="1"/>
  <c r="AB26" i="55"/>
  <c r="AC26" i="55" s="1"/>
  <c r="R11" i="55"/>
  <c r="AB11" i="55" s="1"/>
  <c r="AC11" i="55" s="1"/>
  <c r="R14" i="55"/>
  <c r="R17" i="55"/>
  <c r="AB17" i="55" s="1"/>
  <c r="AC17" i="55" s="1"/>
  <c r="AB41" i="55"/>
  <c r="AC41" i="55" s="1"/>
  <c r="AB27" i="55"/>
  <c r="AC27" i="55" s="1"/>
  <c r="AB48" i="55"/>
  <c r="AC48" i="55" s="1"/>
  <c r="AB57" i="55"/>
  <c r="AC57" i="55" s="1"/>
  <c r="AB78" i="55"/>
  <c r="AC78" i="55" s="1"/>
  <c r="AB14" i="55"/>
  <c r="AC14" i="55" s="1"/>
  <c r="AB34" i="55"/>
  <c r="AC34" i="55" s="1"/>
  <c r="AB43" i="55"/>
  <c r="AC43" i="55" s="1"/>
  <c r="AB73" i="55"/>
  <c r="AC73" i="55" s="1"/>
  <c r="AB94" i="55"/>
  <c r="AC94" i="55" s="1"/>
  <c r="AB29" i="55"/>
  <c r="AC29" i="55" s="1"/>
  <c r="AB80" i="55"/>
  <c r="AC80" i="55" s="1"/>
  <c r="AB96" i="55"/>
  <c r="AC96" i="55" s="1"/>
  <c r="B116" i="55"/>
  <c r="AB91" i="55"/>
  <c r="AC91" i="55" s="1"/>
  <c r="U25" i="55"/>
  <c r="AB25" i="55" s="1"/>
  <c r="AC25" i="55" s="1"/>
  <c r="U26" i="55"/>
  <c r="U27" i="55"/>
  <c r="U28" i="55"/>
  <c r="U29" i="55"/>
  <c r="U30" i="55"/>
  <c r="U31" i="55"/>
  <c r="AB31" i="55" s="1"/>
  <c r="AC31" i="55" s="1"/>
  <c r="U32" i="55"/>
  <c r="AB32" i="55" s="1"/>
  <c r="AC32" i="55" s="1"/>
  <c r="U33" i="55"/>
  <c r="AB33" i="55" s="1"/>
  <c r="AC33" i="55" s="1"/>
  <c r="U34" i="55"/>
  <c r="U35" i="55"/>
  <c r="U41" i="55"/>
  <c r="U42" i="55"/>
  <c r="AB42" i="55" s="1"/>
  <c r="AC42" i="55" s="1"/>
  <c r="U43" i="55"/>
  <c r="U44" i="55"/>
  <c r="U45" i="55"/>
  <c r="AB45" i="55" s="1"/>
  <c r="AC45" i="55" s="1"/>
  <c r="U46" i="55"/>
  <c r="AB46" i="55" s="1"/>
  <c r="AC46" i="55" s="1"/>
  <c r="U47" i="55"/>
  <c r="AB47" i="55" s="1"/>
  <c r="AC47" i="55" s="1"/>
  <c r="U48" i="55"/>
  <c r="U49" i="55"/>
  <c r="U50" i="55"/>
  <c r="AB50" i="55" s="1"/>
  <c r="AC50" i="55" s="1"/>
  <c r="U51" i="55"/>
  <c r="AB51" i="55" s="1"/>
  <c r="AC51" i="55" s="1"/>
  <c r="U57" i="55"/>
  <c r="U58" i="55"/>
  <c r="AB58" i="55" s="1"/>
  <c r="AC58" i="55" s="1"/>
  <c r="U59" i="55"/>
  <c r="AB59" i="55" s="1"/>
  <c r="AC59" i="55" s="1"/>
  <c r="U60" i="55"/>
  <c r="U61" i="55"/>
  <c r="AB61" i="55" s="1"/>
  <c r="AC61" i="55" s="1"/>
  <c r="U62" i="55"/>
  <c r="AB62" i="55" s="1"/>
  <c r="AC62" i="55" s="1"/>
  <c r="U63" i="55"/>
  <c r="AB63" i="55" s="1"/>
  <c r="AC63" i="55" s="1"/>
  <c r="U64" i="55"/>
  <c r="AB64" i="55" s="1"/>
  <c r="AC64" i="55" s="1"/>
  <c r="U65" i="55"/>
  <c r="AB65" i="55" s="1"/>
  <c r="AC65" i="55" s="1"/>
  <c r="U66" i="55"/>
  <c r="AB66" i="55" s="1"/>
  <c r="AC66" i="55" s="1"/>
  <c r="U67" i="55"/>
  <c r="AB67" i="55" s="1"/>
  <c r="AC67" i="55" s="1"/>
  <c r="U73" i="55"/>
  <c r="U74" i="55"/>
  <c r="AB74" i="55" s="1"/>
  <c r="AC74" i="55" s="1"/>
  <c r="U75" i="55"/>
  <c r="AB75" i="55" s="1"/>
  <c r="AC75" i="55" s="1"/>
  <c r="U76" i="55"/>
  <c r="AB76" i="55" s="1"/>
  <c r="AC76" i="55" s="1"/>
  <c r="U77" i="55"/>
  <c r="U78" i="55"/>
  <c r="U79" i="55"/>
  <c r="AB79" i="55" s="1"/>
  <c r="AC79" i="55" s="1"/>
  <c r="U80" i="55"/>
  <c r="U81" i="55"/>
  <c r="U82" i="55"/>
  <c r="AB82" i="55" s="1"/>
  <c r="AC82" i="55" s="1"/>
  <c r="U83" i="55"/>
  <c r="AB83" i="55" s="1"/>
  <c r="AC83" i="55" s="1"/>
  <c r="U89" i="55"/>
  <c r="AB89" i="55" s="1"/>
  <c r="AC89" i="55" s="1"/>
  <c r="U90" i="55"/>
  <c r="U91" i="55"/>
  <c r="U92" i="55"/>
  <c r="AB92" i="55" s="1"/>
  <c r="AC92" i="55" s="1"/>
  <c r="U93" i="55"/>
  <c r="AB93" i="55" s="1"/>
  <c r="AC93" i="55" s="1"/>
  <c r="U94" i="55"/>
  <c r="U95" i="55"/>
  <c r="U96" i="55"/>
  <c r="U97" i="55"/>
  <c r="U98" i="55"/>
  <c r="U99" i="55"/>
  <c r="AB99" i="55" s="1"/>
  <c r="AC99" i="55" s="1"/>
  <c r="W37" i="47"/>
  <c r="H47" i="47" s="1"/>
  <c r="U8" i="32"/>
  <c r="C8" i="25"/>
  <c r="L7" i="32"/>
  <c r="C9" i="32"/>
  <c r="Q37" i="47"/>
  <c r="H46" i="47" s="1"/>
  <c r="AI37" i="47"/>
  <c r="H49" i="47" s="1"/>
  <c r="AC26" i="47"/>
  <c r="E48" i="47" s="1"/>
  <c r="AI26" i="47"/>
  <c r="E49" i="47" s="1"/>
  <c r="AC37" i="47"/>
  <c r="H48" i="47" s="1"/>
  <c r="E82" i="26"/>
  <c r="E80" i="26"/>
  <c r="H81" i="26"/>
  <c r="H79" i="26"/>
  <c r="E81" i="26"/>
  <c r="H80" i="26"/>
  <c r="H82" i="26"/>
  <c r="E79" i="26"/>
  <c r="R8" i="32"/>
  <c r="L8" i="32"/>
  <c r="O8" i="32"/>
  <c r="R7" i="32"/>
  <c r="O7" i="32"/>
  <c r="I9" i="32"/>
  <c r="I8" i="32"/>
  <c r="F8" i="32"/>
  <c r="F7" i="32"/>
  <c r="I7" i="32"/>
  <c r="C9" i="25"/>
  <c r="N47" i="41"/>
  <c r="F9" i="58" s="1"/>
  <c r="AE24" i="31"/>
  <c r="AH35" i="31" s="1"/>
  <c r="A39" i="39"/>
  <c r="AE8" i="47"/>
  <c r="AH15" i="47" s="1"/>
  <c r="AE19" i="47"/>
  <c r="AH26" i="47" s="1"/>
  <c r="H65" i="41"/>
  <c r="O65" i="41" s="1"/>
  <c r="F71" i="25" s="1"/>
  <c r="H64" i="41"/>
  <c r="N65" i="41" s="1"/>
  <c r="D71" i="25" s="1"/>
  <c r="N64" i="41"/>
  <c r="S24" i="31"/>
  <c r="V35" i="31" s="1"/>
  <c r="Y24" i="31"/>
  <c r="AB35" i="31" s="1"/>
  <c r="G8" i="47"/>
  <c r="J15" i="47" s="1"/>
  <c r="Y8" i="31"/>
  <c r="AB19" i="31" s="1"/>
  <c r="M8" i="47"/>
  <c r="P15" i="47" s="1"/>
  <c r="S8" i="31"/>
  <c r="V19" i="31" s="1"/>
  <c r="AE8" i="31"/>
  <c r="AH19" i="31" s="1"/>
  <c r="S8" i="47"/>
  <c r="V15" i="47" s="1"/>
  <c r="G8" i="31"/>
  <c r="J19" i="31" s="1"/>
  <c r="M8" i="31"/>
  <c r="P19" i="31" s="1"/>
  <c r="A7" i="39"/>
  <c r="Y8" i="47"/>
  <c r="AB15" i="47" s="1"/>
  <c r="A23" i="39"/>
  <c r="A8" i="47"/>
  <c r="D15" i="47" s="1"/>
  <c r="A55" i="39"/>
  <c r="A71" i="39"/>
  <c r="A30" i="47"/>
  <c r="D37" i="47" s="1"/>
  <c r="A87" i="39"/>
  <c r="A8" i="31"/>
  <c r="D19" i="31" s="1"/>
  <c r="N55" i="41"/>
  <c r="F8" i="57" s="1"/>
  <c r="H55" i="41"/>
  <c r="N56" i="41" s="1"/>
  <c r="A19" i="47"/>
  <c r="D26" i="47" s="1"/>
  <c r="G19" i="47"/>
  <c r="J26" i="47" s="1"/>
  <c r="A24" i="31"/>
  <c r="D35" i="31" s="1"/>
  <c r="M19" i="47"/>
  <c r="P26" i="47" s="1"/>
  <c r="G24" i="31"/>
  <c r="J35" i="31" s="1"/>
  <c r="S19" i="47"/>
  <c r="V26" i="47" s="1"/>
  <c r="M24" i="31"/>
  <c r="P35" i="31" s="1"/>
  <c r="Y19" i="47"/>
  <c r="AB26" i="47" s="1"/>
  <c r="S40" i="31"/>
  <c r="V51" i="31" s="1"/>
  <c r="S30" i="47"/>
  <c r="V37" i="47" s="1"/>
  <c r="AE40" i="31"/>
  <c r="AH51" i="31" s="1"/>
  <c r="AE30" i="47"/>
  <c r="AH37" i="47" s="1"/>
  <c r="Y40" i="31"/>
  <c r="AB51" i="31" s="1"/>
  <c r="Y30" i="47"/>
  <c r="AB37" i="47" s="1"/>
  <c r="M30" i="47"/>
  <c r="P37" i="47" s="1"/>
  <c r="M40" i="31"/>
  <c r="P51" i="31" s="1"/>
  <c r="G30" i="47"/>
  <c r="J37" i="47" s="1"/>
  <c r="G40" i="31"/>
  <c r="J51" i="31" s="1"/>
  <c r="A40" i="31"/>
  <c r="D51" i="31" s="1"/>
  <c r="E37" i="47"/>
  <c r="H44" i="47" s="1"/>
  <c r="K37" i="47"/>
  <c r="H45" i="47" s="1"/>
  <c r="E26" i="47"/>
  <c r="E44" i="47" s="1"/>
  <c r="K26" i="47"/>
  <c r="E45" i="47" s="1"/>
  <c r="Q26" i="47"/>
  <c r="E46" i="47" s="1"/>
  <c r="W26" i="47"/>
  <c r="E47" i="47" s="1"/>
  <c r="W15" i="47"/>
  <c r="B47" i="47" s="1"/>
  <c r="AI15" i="47"/>
  <c r="B49" i="47" s="1"/>
  <c r="AC35" i="31"/>
  <c r="E62" i="31" s="1"/>
  <c r="AC51" i="31"/>
  <c r="H62" i="31" s="1"/>
  <c r="Q51" i="31"/>
  <c r="H60" i="31" s="1"/>
  <c r="Q35" i="31"/>
  <c r="E60" i="31" s="1"/>
  <c r="W35" i="31"/>
  <c r="E61" i="31" s="1"/>
  <c r="W51" i="31"/>
  <c r="H61" i="31" s="1"/>
  <c r="AI51" i="31"/>
  <c r="H63" i="31" s="1"/>
  <c r="E51" i="31"/>
  <c r="H58" i="31" s="1"/>
  <c r="K51" i="31"/>
  <c r="H59" i="31" s="1"/>
  <c r="E35" i="31"/>
  <c r="E58" i="31" s="1"/>
  <c r="K35" i="31"/>
  <c r="E59" i="31" s="1"/>
  <c r="AI35" i="31"/>
  <c r="E63" i="31" s="1"/>
  <c r="R97" i="39"/>
  <c r="R73" i="39"/>
  <c r="AC46" i="30"/>
  <c r="H57" i="30" s="1"/>
  <c r="AC32" i="30"/>
  <c r="E57" i="30" s="1"/>
  <c r="AI32" i="30"/>
  <c r="E58" i="30" s="1"/>
  <c r="AI18" i="30"/>
  <c r="B58" i="30" s="1"/>
  <c r="T60" i="32" s="1"/>
  <c r="W46" i="30"/>
  <c r="H56" i="30" s="1"/>
  <c r="W32" i="30"/>
  <c r="E56" i="30" s="1"/>
  <c r="W18" i="30"/>
  <c r="AI46" i="30"/>
  <c r="H58" i="30" s="1"/>
  <c r="S46" i="41"/>
  <c r="F9" i="25"/>
  <c r="P47" i="41"/>
  <c r="L9" i="58" s="1"/>
  <c r="R47" i="41"/>
  <c r="R9" i="58" s="1"/>
  <c r="Q47" i="41"/>
  <c r="O9" i="58" s="1"/>
  <c r="M65" i="41"/>
  <c r="C71" i="25" s="1"/>
  <c r="M56" i="41"/>
  <c r="U13" i="32"/>
  <c r="U11" i="32"/>
  <c r="B33" i="12"/>
  <c r="B32" i="12"/>
  <c r="B31" i="12"/>
  <c r="B30" i="12"/>
  <c r="B34" i="12"/>
  <c r="AC26" i="26"/>
  <c r="V54" i="32"/>
  <c r="V53" i="32"/>
  <c r="V52" i="32"/>
  <c r="F35" i="32"/>
  <c r="U12" i="32"/>
  <c r="Q15" i="47"/>
  <c r="B46" i="47" s="1"/>
  <c r="AC15" i="47"/>
  <c r="B48" i="47" s="1"/>
  <c r="K15" i="47"/>
  <c r="B45" i="47" s="1"/>
  <c r="E15" i="47"/>
  <c r="B44" i="47" s="1"/>
  <c r="C35" i="32"/>
  <c r="AI26" i="26"/>
  <c r="W26" i="26"/>
  <c r="Q26" i="26"/>
  <c r="AI19" i="31"/>
  <c r="B63" i="31" s="1"/>
  <c r="AC19" i="31"/>
  <c r="B62" i="31" s="1"/>
  <c r="W19" i="31"/>
  <c r="B61" i="31" s="1"/>
  <c r="H51" i="41"/>
  <c r="U9" i="58" s="1"/>
  <c r="R98" i="39"/>
  <c r="N89" i="39"/>
  <c r="N67" i="39"/>
  <c r="R90" i="39"/>
  <c r="R64" i="39"/>
  <c r="R89" i="39"/>
  <c r="N90" i="39"/>
  <c r="U77" i="39"/>
  <c r="R57" i="39"/>
  <c r="R65" i="39"/>
  <c r="R93" i="39"/>
  <c r="R59" i="39"/>
  <c r="N28" i="39"/>
  <c r="R75" i="39"/>
  <c r="N81" i="39"/>
  <c r="N83" i="39"/>
  <c r="U79" i="39"/>
  <c r="N76" i="39"/>
  <c r="N66" i="39"/>
  <c r="N74" i="39"/>
  <c r="N58" i="39"/>
  <c r="N42" i="39"/>
  <c r="N82" i="39"/>
  <c r="N46" i="39"/>
  <c r="N32" i="39"/>
  <c r="R99" i="39"/>
  <c r="R44" i="39"/>
  <c r="U29" i="39"/>
  <c r="U25" i="39"/>
  <c r="N60" i="39"/>
  <c r="R79" i="39"/>
  <c r="R83" i="39"/>
  <c r="R96" i="39"/>
  <c r="R32" i="39"/>
  <c r="U63" i="39"/>
  <c r="N61" i="39"/>
  <c r="R74" i="39"/>
  <c r="R27" i="39"/>
  <c r="R35" i="39"/>
  <c r="R28" i="39"/>
  <c r="R25" i="39"/>
  <c r="R29" i="39"/>
  <c r="U41" i="39"/>
  <c r="R63" i="39"/>
  <c r="R67" i="39"/>
  <c r="R81" i="39"/>
  <c r="R91" i="39"/>
  <c r="R34" i="39"/>
  <c r="R49" i="39"/>
  <c r="N51" i="39"/>
  <c r="N65" i="39"/>
  <c r="R33" i="39"/>
  <c r="U45" i="39"/>
  <c r="R94" i="39"/>
  <c r="N44" i="39"/>
  <c r="R92" i="39"/>
  <c r="U33" i="39"/>
  <c r="R62" i="39"/>
  <c r="R80" i="39"/>
  <c r="N48" i="39"/>
  <c r="R78" i="39"/>
  <c r="R95" i="39"/>
  <c r="R42" i="39"/>
  <c r="R43" i="39"/>
  <c r="R31" i="39"/>
  <c r="R47" i="39"/>
  <c r="R46" i="39"/>
  <c r="R50" i="39"/>
  <c r="U31" i="39"/>
  <c r="N59" i="39"/>
  <c r="U64" i="39"/>
  <c r="U75" i="39"/>
  <c r="AB75" i="39" s="1"/>
  <c r="AC75" i="39" s="1"/>
  <c r="N49" i="39"/>
  <c r="U27" i="39"/>
  <c r="N30" i="39"/>
  <c r="N34" i="39"/>
  <c r="U80" i="39"/>
  <c r="R26" i="39"/>
  <c r="U26" i="39"/>
  <c r="U92" i="39"/>
  <c r="U94" i="39"/>
  <c r="U96" i="39"/>
  <c r="U98" i="39"/>
  <c r="R41" i="39"/>
  <c r="R45" i="39"/>
  <c r="U35" i="39"/>
  <c r="R30" i="39"/>
  <c r="U43" i="39"/>
  <c r="R48" i="39"/>
  <c r="N62" i="39"/>
  <c r="U91" i="39"/>
  <c r="U93" i="39"/>
  <c r="U95" i="39"/>
  <c r="U97" i="39"/>
  <c r="U99" i="39"/>
  <c r="N47" i="39"/>
  <c r="N50" i="39"/>
  <c r="N57" i="39"/>
  <c r="N73" i="39"/>
  <c r="U78" i="39"/>
  <c r="R82" i="39"/>
  <c r="R51" i="39"/>
  <c r="R61" i="39"/>
  <c r="R76" i="39"/>
  <c r="R77" i="39"/>
  <c r="R58" i="39"/>
  <c r="R60" i="39"/>
  <c r="R66" i="39"/>
  <c r="B10" i="43"/>
  <c r="B11" i="43" l="1"/>
  <c r="B12" i="43" s="1"/>
  <c r="B13" i="43" s="1"/>
  <c r="E25" i="12"/>
  <c r="C25" i="12"/>
  <c r="E26" i="12"/>
  <c r="C26" i="12"/>
  <c r="C27" i="12"/>
  <c r="E27" i="12"/>
  <c r="D40" i="25"/>
  <c r="F9" i="57"/>
  <c r="C40" i="25"/>
  <c r="C9" i="57"/>
  <c r="D70" i="25"/>
  <c r="E56" i="43"/>
  <c r="D39" i="25"/>
  <c r="E32" i="43"/>
  <c r="AC52" i="56"/>
  <c r="C112" i="56" s="1"/>
  <c r="K35" i="32"/>
  <c r="I38" i="32" s="1"/>
  <c r="K38" i="32" s="1"/>
  <c r="P13" i="32"/>
  <c r="K13" i="25"/>
  <c r="K26" i="25"/>
  <c r="P26" i="32"/>
  <c r="P12" i="32"/>
  <c r="K15" i="25"/>
  <c r="P15" i="32"/>
  <c r="P20" i="32"/>
  <c r="K20" i="25"/>
  <c r="M19" i="25"/>
  <c r="S19" i="32"/>
  <c r="V19" i="32" s="1"/>
  <c r="K33" i="25"/>
  <c r="P33" i="32"/>
  <c r="P11" i="32"/>
  <c r="P24" i="32"/>
  <c r="P16" i="32"/>
  <c r="K16" i="25"/>
  <c r="M29" i="32"/>
  <c r="I29" i="25"/>
  <c r="M34" i="25"/>
  <c r="S34" i="32"/>
  <c r="V34" i="32" s="1"/>
  <c r="P32" i="32"/>
  <c r="K32" i="25"/>
  <c r="I17" i="25"/>
  <c r="M17" i="32"/>
  <c r="I21" i="25"/>
  <c r="M21" i="32"/>
  <c r="K30" i="25"/>
  <c r="P30" i="32"/>
  <c r="P18" i="32"/>
  <c r="K18" i="25"/>
  <c r="S31" i="32"/>
  <c r="V31" i="32" s="1"/>
  <c r="M31" i="25"/>
  <c r="K27" i="25"/>
  <c r="P27" i="32"/>
  <c r="M23" i="32"/>
  <c r="P25" i="32"/>
  <c r="K25" i="25"/>
  <c r="K14" i="25"/>
  <c r="P14" i="32"/>
  <c r="K28" i="25"/>
  <c r="P28" i="32"/>
  <c r="M22" i="25"/>
  <c r="S22" i="32"/>
  <c r="V22" i="32" s="1"/>
  <c r="F103" i="12"/>
  <c r="D27" i="12"/>
  <c r="F65" i="12"/>
  <c r="F102" i="12"/>
  <c r="D26" i="12"/>
  <c r="F64" i="12"/>
  <c r="F63" i="12"/>
  <c r="F101" i="12"/>
  <c r="D25" i="12"/>
  <c r="F25" i="12" s="1"/>
  <c r="I39" i="32"/>
  <c r="K39" i="32" s="1"/>
  <c r="P42" i="32"/>
  <c r="P41" i="32"/>
  <c r="S85" i="32"/>
  <c r="P85" i="32"/>
  <c r="S79" i="32"/>
  <c r="P79" i="32"/>
  <c r="P73" i="32"/>
  <c r="M82" i="32"/>
  <c r="P77" i="32"/>
  <c r="S77" i="32"/>
  <c r="P76" i="32"/>
  <c r="S76" i="32"/>
  <c r="M81" i="32"/>
  <c r="P74" i="32"/>
  <c r="S74" i="32"/>
  <c r="AC84" i="56"/>
  <c r="C114" i="56" s="1"/>
  <c r="AC100" i="56"/>
  <c r="C115" i="56" s="1"/>
  <c r="AC68" i="56"/>
  <c r="C113" i="56" s="1"/>
  <c r="AC36" i="56"/>
  <c r="C111" i="56" s="1"/>
  <c r="AC20" i="56"/>
  <c r="C110" i="56" s="1"/>
  <c r="AC84" i="55"/>
  <c r="AC20" i="55"/>
  <c r="C110" i="55" s="1"/>
  <c r="AC36" i="55"/>
  <c r="C111" i="55" s="1"/>
  <c r="AC68" i="55"/>
  <c r="C113" i="55" s="1"/>
  <c r="AC100" i="55"/>
  <c r="C115" i="55" s="1"/>
  <c r="AC52" i="55"/>
  <c r="C112" i="55" s="1"/>
  <c r="D9" i="25"/>
  <c r="O9" i="32"/>
  <c r="R9" i="32"/>
  <c r="E50" i="47"/>
  <c r="B50" i="47"/>
  <c r="H50" i="47"/>
  <c r="B56" i="30"/>
  <c r="N60" i="32" s="1"/>
  <c r="B82" i="26"/>
  <c r="T59" i="32" s="1"/>
  <c r="B81" i="26"/>
  <c r="Q59" i="32" s="1"/>
  <c r="B79" i="26"/>
  <c r="K59" i="32" s="1"/>
  <c r="B80" i="26"/>
  <c r="N59" i="32" s="1"/>
  <c r="L9" i="32"/>
  <c r="F9" i="32"/>
  <c r="U9" i="32"/>
  <c r="J9" i="25"/>
  <c r="L9" i="25"/>
  <c r="O64" i="41"/>
  <c r="S47" i="41"/>
  <c r="O55" i="41"/>
  <c r="I8" i="57" s="1"/>
  <c r="P64" i="41"/>
  <c r="V51" i="32"/>
  <c r="AB97" i="39"/>
  <c r="AC97" i="39" s="1"/>
  <c r="AB90" i="39"/>
  <c r="AC90" i="39" s="1"/>
  <c r="AB99" i="39"/>
  <c r="AC99" i="39" s="1"/>
  <c r="AB79" i="39"/>
  <c r="AC79" i="39" s="1"/>
  <c r="AB59" i="39"/>
  <c r="AC59" i="39" s="1"/>
  <c r="AB93" i="39"/>
  <c r="AC93" i="39" s="1"/>
  <c r="AB25" i="39"/>
  <c r="AC25" i="39" s="1"/>
  <c r="AB73" i="39"/>
  <c r="AC73" i="39" s="1"/>
  <c r="AB29" i="39"/>
  <c r="AC29" i="39" s="1"/>
  <c r="AB35" i="39"/>
  <c r="AC35" i="39" s="1"/>
  <c r="AB67" i="39"/>
  <c r="AC67" i="39" s="1"/>
  <c r="AB50" i="39"/>
  <c r="AC50" i="39" s="1"/>
  <c r="AB83" i="39"/>
  <c r="AC83" i="39" s="1"/>
  <c r="H9" i="25"/>
  <c r="U35" i="32"/>
  <c r="V57" i="32"/>
  <c r="E35" i="32"/>
  <c r="H35" i="32"/>
  <c r="AB44" i="39"/>
  <c r="AC44" i="39" s="1"/>
  <c r="AB98" i="39"/>
  <c r="AC98" i="39" s="1"/>
  <c r="AB77" i="39"/>
  <c r="AC77" i="39" s="1"/>
  <c r="AB89" i="39"/>
  <c r="AC89" i="39" s="1"/>
  <c r="AB76" i="39"/>
  <c r="AC76" i="39" s="1"/>
  <c r="AB64" i="39"/>
  <c r="AC64" i="39" s="1"/>
  <c r="AB80" i="39"/>
  <c r="AC80" i="39" s="1"/>
  <c r="AB57" i="39"/>
  <c r="AC57" i="39" s="1"/>
  <c r="AB48" i="39"/>
  <c r="AC48" i="39" s="1"/>
  <c r="AB60" i="39"/>
  <c r="AC60" i="39" s="1"/>
  <c r="AB27" i="39"/>
  <c r="AC27" i="39" s="1"/>
  <c r="AB28" i="39"/>
  <c r="AC28" i="39" s="1"/>
  <c r="AB65" i="39"/>
  <c r="AC65" i="39" s="1"/>
  <c r="AB95" i="39"/>
  <c r="AC95" i="39" s="1"/>
  <c r="AB51" i="39"/>
  <c r="AC51" i="39" s="1"/>
  <c r="AB81" i="39"/>
  <c r="AC81" i="39" s="1"/>
  <c r="AB32" i="39"/>
  <c r="AC32" i="39" s="1"/>
  <c r="AB46" i="39"/>
  <c r="AC46" i="39" s="1"/>
  <c r="AB96" i="39"/>
  <c r="AC96" i="39" s="1"/>
  <c r="AB42" i="39"/>
  <c r="AC42" i="39" s="1"/>
  <c r="AB66" i="39"/>
  <c r="AC66" i="39" s="1"/>
  <c r="AB74" i="39"/>
  <c r="AC74" i="39" s="1"/>
  <c r="AB63" i="39"/>
  <c r="AC63" i="39" s="1"/>
  <c r="AB82" i="39"/>
  <c r="AC82" i="39" s="1"/>
  <c r="AB62" i="39"/>
  <c r="AC62" i="39" s="1"/>
  <c r="AB58" i="39"/>
  <c r="AC58" i="39" s="1"/>
  <c r="AB31" i="39"/>
  <c r="AC31" i="39" s="1"/>
  <c r="AB61" i="39"/>
  <c r="AC61" i="39" s="1"/>
  <c r="AB34" i="39"/>
  <c r="AC34" i="39" s="1"/>
  <c r="AB91" i="39"/>
  <c r="AC91" i="39" s="1"/>
  <c r="AB33" i="39"/>
  <c r="AC33" i="39" s="1"/>
  <c r="AB45" i="39"/>
  <c r="AC45" i="39" s="1"/>
  <c r="AB49" i="39"/>
  <c r="AC49" i="39" s="1"/>
  <c r="AB94" i="39"/>
  <c r="AC94" i="39" s="1"/>
  <c r="AB92" i="39"/>
  <c r="AC92" i="39" s="1"/>
  <c r="AB26" i="39"/>
  <c r="AC26" i="39" s="1"/>
  <c r="AB78" i="39"/>
  <c r="AC78" i="39" s="1"/>
  <c r="AB41" i="39"/>
  <c r="AC41" i="39" s="1"/>
  <c r="AB47" i="39"/>
  <c r="AC47" i="39" s="1"/>
  <c r="AB30" i="39"/>
  <c r="AC30" i="39" s="1"/>
  <c r="AB43" i="39"/>
  <c r="AC43" i="39" s="1"/>
  <c r="B14" i="43" l="1"/>
  <c r="F26" i="12"/>
  <c r="F27" i="12"/>
  <c r="E24" i="12"/>
  <c r="C24" i="12"/>
  <c r="C28" i="12"/>
  <c r="E28" i="12"/>
  <c r="I37" i="32"/>
  <c r="K37" i="32" s="1"/>
  <c r="I36" i="32"/>
  <c r="K36" i="32" s="1"/>
  <c r="B26" i="12"/>
  <c r="B27" i="12"/>
  <c r="F70" i="25"/>
  <c r="F56" i="43"/>
  <c r="H70" i="25"/>
  <c r="G56" i="43"/>
  <c r="F39" i="25"/>
  <c r="F32" i="43"/>
  <c r="V15" i="32"/>
  <c r="V12" i="32"/>
  <c r="V16" i="32"/>
  <c r="V11" i="32"/>
  <c r="V25" i="32"/>
  <c r="N35" i="32"/>
  <c r="L38" i="32" s="1"/>
  <c r="N38" i="32" s="1"/>
  <c r="P21" i="32"/>
  <c r="K21" i="25"/>
  <c r="M26" i="25"/>
  <c r="S26" i="32"/>
  <c r="V26" i="32" s="1"/>
  <c r="S24" i="32"/>
  <c r="V24" i="32" s="1"/>
  <c r="M24" i="25"/>
  <c r="S15" i="32"/>
  <c r="M15" i="25"/>
  <c r="S11" i="32"/>
  <c r="M11" i="25"/>
  <c r="S30" i="32"/>
  <c r="V30" i="32" s="1"/>
  <c r="M30" i="25"/>
  <c r="S14" i="32"/>
  <c r="V14" i="32" s="1"/>
  <c r="M14" i="25"/>
  <c r="S25" i="32"/>
  <c r="M25" i="25"/>
  <c r="S32" i="32"/>
  <c r="V32" i="32" s="1"/>
  <c r="M32" i="25"/>
  <c r="S12" i="32"/>
  <c r="M12" i="25"/>
  <c r="K29" i="25"/>
  <c r="P29" i="32"/>
  <c r="M27" i="25"/>
  <c r="S27" i="32"/>
  <c r="V27" i="32" s="1"/>
  <c r="M18" i="25"/>
  <c r="S18" i="32"/>
  <c r="V18" i="32" s="1"/>
  <c r="P23" i="32"/>
  <c r="K23" i="25"/>
  <c r="S33" i="32"/>
  <c r="V33" i="32" s="1"/>
  <c r="M33" i="25"/>
  <c r="S13" i="32"/>
  <c r="V13" i="32" s="1"/>
  <c r="M13" i="25"/>
  <c r="M28" i="25"/>
  <c r="S28" i="32"/>
  <c r="V28" i="32" s="1"/>
  <c r="K17" i="25"/>
  <c r="P17" i="32"/>
  <c r="S20" i="32"/>
  <c r="V20" i="32" s="1"/>
  <c r="M20" i="25"/>
  <c r="S16" i="32"/>
  <c r="M16" i="25"/>
  <c r="F37" i="32"/>
  <c r="H37" i="32" s="1"/>
  <c r="F36" i="32"/>
  <c r="H36" i="32" s="1"/>
  <c r="F39" i="32"/>
  <c r="H39" i="32" s="1"/>
  <c r="F38" i="32"/>
  <c r="H38" i="32" s="1"/>
  <c r="C36" i="32"/>
  <c r="E36" i="32" s="1"/>
  <c r="C39" i="32"/>
  <c r="E39" i="32" s="1"/>
  <c r="C38" i="32"/>
  <c r="E38" i="32" s="1"/>
  <c r="C37" i="32"/>
  <c r="E37" i="32" s="1"/>
  <c r="B102" i="12"/>
  <c r="B103" i="12"/>
  <c r="B65" i="12"/>
  <c r="B64" i="12"/>
  <c r="F62" i="12"/>
  <c r="D24" i="12"/>
  <c r="F24" i="12" s="1"/>
  <c r="F100" i="12"/>
  <c r="D28" i="12"/>
  <c r="F66" i="12"/>
  <c r="F104" i="12"/>
  <c r="C116" i="55"/>
  <c r="C116" i="56"/>
  <c r="P81" i="32"/>
  <c r="S81" i="32"/>
  <c r="S41" i="32"/>
  <c r="S82" i="32"/>
  <c r="P82" i="32"/>
  <c r="S42" i="32"/>
  <c r="S73" i="32"/>
  <c r="H56" i="41"/>
  <c r="O56" i="41" s="1"/>
  <c r="H66" i="41"/>
  <c r="P65" i="41" s="1"/>
  <c r="H71" i="25" s="1"/>
  <c r="B15" i="43"/>
  <c r="AC68" i="39"/>
  <c r="C113" i="39" s="1"/>
  <c r="AC52" i="39"/>
  <c r="AC100" i="39"/>
  <c r="C115" i="39" s="1"/>
  <c r="AC84" i="39"/>
  <c r="C114" i="39" s="1"/>
  <c r="AC36" i="39"/>
  <c r="K40" i="32" l="1"/>
  <c r="Q58" i="32"/>
  <c r="T58" i="32"/>
  <c r="R74" i="32" s="1"/>
  <c r="T74" i="32" s="1"/>
  <c r="N58" i="32"/>
  <c r="L76" i="32" s="1"/>
  <c r="N76" i="32" s="1"/>
  <c r="F28" i="12"/>
  <c r="F40" i="25"/>
  <c r="I9" i="57"/>
  <c r="L37" i="32"/>
  <c r="N37" i="32" s="1"/>
  <c r="L36" i="32"/>
  <c r="N36" i="32" s="1"/>
  <c r="L39" i="32"/>
  <c r="N39" i="32" s="1"/>
  <c r="O74" i="32"/>
  <c r="Q74" i="32" s="1"/>
  <c r="O76" i="32"/>
  <c r="Q76" i="32" s="1"/>
  <c r="O77" i="32"/>
  <c r="Q77" i="32" s="1"/>
  <c r="O73" i="32"/>
  <c r="V29" i="32"/>
  <c r="Q35" i="32"/>
  <c r="O39" i="32" s="1"/>
  <c r="Q39" i="32" s="1"/>
  <c r="S23" i="32"/>
  <c r="V23" i="32" s="1"/>
  <c r="M23" i="25"/>
  <c r="M17" i="25"/>
  <c r="S17" i="32"/>
  <c r="V17" i="32" s="1"/>
  <c r="M21" i="25"/>
  <c r="S21" i="32"/>
  <c r="V21" i="32" s="1"/>
  <c r="S29" i="32"/>
  <c r="M29" i="25"/>
  <c r="H40" i="32"/>
  <c r="F42" i="32" s="1"/>
  <c r="H42" i="32" s="1"/>
  <c r="I42" i="32"/>
  <c r="K42" i="32" s="1"/>
  <c r="I41" i="32"/>
  <c r="K41" i="32" s="1"/>
  <c r="E40" i="32"/>
  <c r="P55" i="41"/>
  <c r="L8" i="57" s="1"/>
  <c r="Q64" i="41"/>
  <c r="B16" i="43"/>
  <c r="C111" i="39"/>
  <c r="B111" i="39"/>
  <c r="Y19" i="39"/>
  <c r="L19" i="39"/>
  <c r="J19" i="39"/>
  <c r="Q19" i="39" s="1"/>
  <c r="I19" i="39"/>
  <c r="P19" i="39" s="1"/>
  <c r="H19" i="39"/>
  <c r="U19" i="39" s="1"/>
  <c r="Y18" i="39"/>
  <c r="L18" i="39"/>
  <c r="J18" i="39"/>
  <c r="Q18" i="39" s="1"/>
  <c r="I18" i="39"/>
  <c r="P18" i="39" s="1"/>
  <c r="H18" i="39"/>
  <c r="U18" i="39" s="1"/>
  <c r="Y17" i="39"/>
  <c r="L17" i="39"/>
  <c r="J17" i="39"/>
  <c r="Q17" i="39" s="1"/>
  <c r="I17" i="39"/>
  <c r="P17" i="39" s="1"/>
  <c r="H17" i="39"/>
  <c r="U17" i="39" s="1"/>
  <c r="Y16" i="39"/>
  <c r="L16" i="39"/>
  <c r="J16" i="39"/>
  <c r="Q16" i="39" s="1"/>
  <c r="I16" i="39"/>
  <c r="P16" i="39" s="1"/>
  <c r="H16" i="39"/>
  <c r="U16" i="39" s="1"/>
  <c r="Y15" i="39"/>
  <c r="L15" i="39"/>
  <c r="J15" i="39"/>
  <c r="Q15" i="39" s="1"/>
  <c r="I15" i="39"/>
  <c r="P15" i="39" s="1"/>
  <c r="H15" i="39"/>
  <c r="U15" i="39" s="1"/>
  <c r="Y14" i="39"/>
  <c r="L14" i="39"/>
  <c r="J14" i="39"/>
  <c r="Q14" i="39" s="1"/>
  <c r="I14" i="39"/>
  <c r="P14" i="39" s="1"/>
  <c r="H14" i="39"/>
  <c r="U14" i="39" s="1"/>
  <c r="Y13" i="39"/>
  <c r="L13" i="39"/>
  <c r="J13" i="39"/>
  <c r="Q13" i="39" s="1"/>
  <c r="I13" i="39"/>
  <c r="P13" i="39" s="1"/>
  <c r="H13" i="39"/>
  <c r="U13" i="39" s="1"/>
  <c r="Y12" i="39"/>
  <c r="L12" i="39"/>
  <c r="J12" i="39"/>
  <c r="Q12" i="39" s="1"/>
  <c r="I12" i="39"/>
  <c r="P12" i="39" s="1"/>
  <c r="H12" i="39"/>
  <c r="U12" i="39" s="1"/>
  <c r="Y11" i="39"/>
  <c r="L11" i="39"/>
  <c r="J11" i="39"/>
  <c r="Q11" i="39" s="1"/>
  <c r="I11" i="39"/>
  <c r="P11" i="39" s="1"/>
  <c r="H11" i="39"/>
  <c r="U11" i="39" s="1"/>
  <c r="Y10" i="39"/>
  <c r="L10" i="39"/>
  <c r="J10" i="39"/>
  <c r="Q10" i="39" s="1"/>
  <c r="I10" i="39"/>
  <c r="P10" i="39" s="1"/>
  <c r="H10" i="39"/>
  <c r="U10" i="39" s="1"/>
  <c r="Y9" i="39"/>
  <c r="L9" i="39"/>
  <c r="J9" i="39"/>
  <c r="Q9" i="39" s="1"/>
  <c r="I9" i="39"/>
  <c r="P9" i="39" s="1"/>
  <c r="H9" i="39"/>
  <c r="U9" i="39" s="1"/>
  <c r="Y8" i="39"/>
  <c r="U8" i="39"/>
  <c r="L8" i="39"/>
  <c r="I8" i="39"/>
  <c r="P8" i="39" s="1"/>
  <c r="H8" i="39"/>
  <c r="N8" i="39" s="1"/>
  <c r="E16" i="25"/>
  <c r="G12" i="25"/>
  <c r="G13" i="25"/>
  <c r="G14" i="25"/>
  <c r="G15" i="25"/>
  <c r="G16" i="25"/>
  <c r="G17" i="25"/>
  <c r="G18" i="25"/>
  <c r="G19" i="25"/>
  <c r="G20" i="25"/>
  <c r="G21" i="25"/>
  <c r="G22" i="25"/>
  <c r="G23" i="25"/>
  <c r="G24" i="25"/>
  <c r="G25" i="25"/>
  <c r="G26" i="25"/>
  <c r="G27" i="25"/>
  <c r="G28" i="25"/>
  <c r="G29" i="25"/>
  <c r="G30" i="25"/>
  <c r="G31" i="25"/>
  <c r="G32" i="25"/>
  <c r="G33" i="25"/>
  <c r="G34" i="25"/>
  <c r="E19" i="25"/>
  <c r="E20" i="25"/>
  <c r="E21" i="25"/>
  <c r="E22" i="25"/>
  <c r="E23" i="25"/>
  <c r="E24" i="25"/>
  <c r="E25" i="25"/>
  <c r="E26" i="25"/>
  <c r="E27" i="25"/>
  <c r="E28" i="25"/>
  <c r="E29" i="25"/>
  <c r="E30" i="25"/>
  <c r="E31" i="25"/>
  <c r="E32" i="25"/>
  <c r="E33" i="25"/>
  <c r="E34" i="25"/>
  <c r="Q45" i="30"/>
  <c r="Q44" i="30"/>
  <c r="Q43" i="30"/>
  <c r="Q42" i="30"/>
  <c r="Q41" i="30"/>
  <c r="Q40" i="30"/>
  <c r="Q39" i="30"/>
  <c r="Q38" i="30"/>
  <c r="Q37" i="30"/>
  <c r="Q36" i="30"/>
  <c r="Q31" i="30"/>
  <c r="Q30" i="30"/>
  <c r="Q29" i="30"/>
  <c r="Q28" i="30"/>
  <c r="Q27" i="30"/>
  <c r="Q26" i="30"/>
  <c r="Q25" i="30"/>
  <c r="Q24" i="30"/>
  <c r="Q23" i="30"/>
  <c r="Q22" i="30"/>
  <c r="Q17" i="30"/>
  <c r="Q16" i="30"/>
  <c r="Q15" i="30"/>
  <c r="Q14" i="30"/>
  <c r="Q13" i="30"/>
  <c r="Q12" i="30"/>
  <c r="Q11" i="30"/>
  <c r="Q10" i="30"/>
  <c r="Q9" i="30"/>
  <c r="Q8" i="30"/>
  <c r="B112" i="39"/>
  <c r="G20" i="39"/>
  <c r="B110" i="39" s="1"/>
  <c r="Q18" i="31"/>
  <c r="Q17" i="31"/>
  <c r="Q16" i="31"/>
  <c r="Q15" i="31"/>
  <c r="Q14" i="31"/>
  <c r="Q13" i="31"/>
  <c r="Q12" i="31"/>
  <c r="Q11" i="31"/>
  <c r="K63" i="32" s="1"/>
  <c r="K18" i="31"/>
  <c r="E18" i="31"/>
  <c r="K17" i="31"/>
  <c r="E17" i="31"/>
  <c r="K16" i="31"/>
  <c r="E16" i="31"/>
  <c r="K15" i="31"/>
  <c r="E15" i="31"/>
  <c r="K14" i="31"/>
  <c r="E14" i="31"/>
  <c r="K13" i="31"/>
  <c r="E13" i="31"/>
  <c r="K12" i="31"/>
  <c r="E12" i="31"/>
  <c r="K11" i="31"/>
  <c r="E11" i="31"/>
  <c r="K10" i="31"/>
  <c r="H62" i="32" s="1"/>
  <c r="E10" i="31"/>
  <c r="E62" i="32" s="1"/>
  <c r="K9" i="31"/>
  <c r="H61" i="32" s="1"/>
  <c r="E9" i="31"/>
  <c r="E61" i="32" s="1"/>
  <c r="E36" i="30"/>
  <c r="K36" i="30"/>
  <c r="E37" i="30"/>
  <c r="K37" i="30"/>
  <c r="E38" i="30"/>
  <c r="K38" i="30"/>
  <c r="E39" i="30"/>
  <c r="K39" i="30"/>
  <c r="E40" i="30"/>
  <c r="K40" i="30"/>
  <c r="E41" i="30"/>
  <c r="K41" i="30"/>
  <c r="E42" i="30"/>
  <c r="K42" i="30"/>
  <c r="E43" i="30"/>
  <c r="K43" i="30"/>
  <c r="E44" i="30"/>
  <c r="K44" i="30"/>
  <c r="E45" i="30"/>
  <c r="K45" i="30"/>
  <c r="K31" i="30"/>
  <c r="E31" i="30"/>
  <c r="K30" i="30"/>
  <c r="E30" i="30"/>
  <c r="K29" i="30"/>
  <c r="E29" i="30"/>
  <c r="K28" i="30"/>
  <c r="E28" i="30"/>
  <c r="K27" i="30"/>
  <c r="E27" i="30"/>
  <c r="K26" i="30"/>
  <c r="E26" i="30"/>
  <c r="K25" i="30"/>
  <c r="E25" i="30"/>
  <c r="K24" i="30"/>
  <c r="E24" i="30"/>
  <c r="K23" i="30"/>
  <c r="E23" i="30"/>
  <c r="K22" i="30"/>
  <c r="E22" i="30"/>
  <c r="K17" i="30"/>
  <c r="E17" i="30"/>
  <c r="K16" i="30"/>
  <c r="E16" i="30"/>
  <c r="K15" i="30"/>
  <c r="E15" i="30"/>
  <c r="K14" i="30"/>
  <c r="E14" i="30"/>
  <c r="K13" i="30"/>
  <c r="E13" i="30"/>
  <c r="K12" i="30"/>
  <c r="E12" i="30"/>
  <c r="K11" i="30"/>
  <c r="E11" i="30"/>
  <c r="K10" i="30"/>
  <c r="E10" i="30"/>
  <c r="K9" i="30"/>
  <c r="E9" i="30"/>
  <c r="K8" i="30"/>
  <c r="E8" i="30"/>
  <c r="N40" i="32" l="1"/>
  <c r="L41" i="32" s="1"/>
  <c r="N41" i="32" s="1"/>
  <c r="L77" i="32"/>
  <c r="N77" i="32" s="1"/>
  <c r="R77" i="58"/>
  <c r="T77" i="58" s="1"/>
  <c r="T71" i="58"/>
  <c r="R74" i="58"/>
  <c r="T74" i="58" s="1"/>
  <c r="R73" i="58"/>
  <c r="T73" i="58" s="1"/>
  <c r="R76" i="58"/>
  <c r="T76" i="58" s="1"/>
  <c r="H58" i="32"/>
  <c r="L74" i="32"/>
  <c r="N74" i="32" s="1"/>
  <c r="R76" i="32"/>
  <c r="N71" i="32"/>
  <c r="L81" i="32" s="1"/>
  <c r="N81" i="32" s="1"/>
  <c r="R77" i="32"/>
  <c r="T77" i="32" s="1"/>
  <c r="Q71" i="57"/>
  <c r="O77" i="57"/>
  <c r="Q77" i="57" s="1"/>
  <c r="O74" i="57"/>
  <c r="Q74" i="57" s="1"/>
  <c r="O76" i="57"/>
  <c r="Q76" i="57" s="1"/>
  <c r="O73" i="57"/>
  <c r="Q73" i="57" s="1"/>
  <c r="Q75" i="57" s="1"/>
  <c r="L73" i="32"/>
  <c r="N73" i="32" s="1"/>
  <c r="R73" i="32"/>
  <c r="T73" i="32" s="1"/>
  <c r="T75" i="32" s="1"/>
  <c r="O74" i="58"/>
  <c r="Q74" i="58" s="1"/>
  <c r="O73" i="58"/>
  <c r="Q73" i="58" s="1"/>
  <c r="O76" i="58"/>
  <c r="Q76" i="58" s="1"/>
  <c r="O77" i="58"/>
  <c r="Q77" i="58" s="1"/>
  <c r="Q71" i="58"/>
  <c r="N71" i="58"/>
  <c r="L77" i="58"/>
  <c r="N77" i="58" s="1"/>
  <c r="L73" i="58"/>
  <c r="N73" i="58" s="1"/>
  <c r="L76" i="58"/>
  <c r="N76" i="58" s="1"/>
  <c r="L74" i="58"/>
  <c r="N74" i="58" s="1"/>
  <c r="N75" i="58" s="1"/>
  <c r="R74" i="57"/>
  <c r="T74" i="57" s="1"/>
  <c r="R76" i="57"/>
  <c r="T76" i="57" s="1"/>
  <c r="R73" i="57"/>
  <c r="T73" i="57" s="1"/>
  <c r="T71" i="57"/>
  <c r="R77" i="57"/>
  <c r="T77" i="57" s="1"/>
  <c r="T78" i="57" s="1"/>
  <c r="Q73" i="32"/>
  <c r="Q75" i="32" s="1"/>
  <c r="N71" i="57"/>
  <c r="L77" i="57"/>
  <c r="N77" i="57" s="1"/>
  <c r="L76" i="57"/>
  <c r="N76" i="57" s="1"/>
  <c r="L74" i="57"/>
  <c r="N74" i="57" s="1"/>
  <c r="L73" i="57"/>
  <c r="N73" i="57" s="1"/>
  <c r="L42" i="32"/>
  <c r="N42" i="32" s="1"/>
  <c r="N43" i="32" s="1"/>
  <c r="J70" i="25"/>
  <c r="H56" i="43"/>
  <c r="H39" i="25"/>
  <c r="G32" i="43"/>
  <c r="F74" i="32"/>
  <c r="H74" i="32" s="1"/>
  <c r="F73" i="32"/>
  <c r="H73" i="32" s="1"/>
  <c r="F77" i="32"/>
  <c r="H77" i="32" s="1"/>
  <c r="F76" i="32"/>
  <c r="H76" i="32" s="1"/>
  <c r="N78" i="32"/>
  <c r="Q78" i="32"/>
  <c r="O36" i="32"/>
  <c r="Q36" i="32" s="1"/>
  <c r="F41" i="32"/>
  <c r="H41" i="32" s="1"/>
  <c r="O37" i="32"/>
  <c r="Q37" i="32" s="1"/>
  <c r="O38" i="32"/>
  <c r="Q38" i="32" s="1"/>
  <c r="T35" i="32"/>
  <c r="R39" i="32" s="1"/>
  <c r="K43" i="32"/>
  <c r="C42" i="32"/>
  <c r="E42" i="32" s="1"/>
  <c r="C41" i="32"/>
  <c r="E41" i="32" s="1"/>
  <c r="V66" i="32"/>
  <c r="H57" i="41"/>
  <c r="P56" i="41" s="1"/>
  <c r="H67" i="41"/>
  <c r="Q65" i="41" s="1"/>
  <c r="J71" i="25" s="1"/>
  <c r="V63" i="32"/>
  <c r="V62" i="32"/>
  <c r="V68" i="32"/>
  <c r="V61" i="32"/>
  <c r="V67" i="32"/>
  <c r="V64" i="32"/>
  <c r="V65" i="32"/>
  <c r="B17" i="43"/>
  <c r="Q46" i="30"/>
  <c r="H55" i="30" s="1"/>
  <c r="Q32" i="30"/>
  <c r="E55" i="30" s="1"/>
  <c r="Q18" i="30"/>
  <c r="Q19" i="31"/>
  <c r="B60" i="31" s="1"/>
  <c r="B116" i="39"/>
  <c r="R11" i="39"/>
  <c r="R17" i="39"/>
  <c r="R19" i="39"/>
  <c r="R9" i="39"/>
  <c r="R13" i="39"/>
  <c r="R15" i="39"/>
  <c r="R10" i="39"/>
  <c r="R12" i="39"/>
  <c r="R14" i="39"/>
  <c r="R16" i="39"/>
  <c r="R18" i="39"/>
  <c r="J8" i="39"/>
  <c r="Q8" i="39" s="1"/>
  <c r="R8" i="39" s="1"/>
  <c r="N9" i="39"/>
  <c r="N10" i="39"/>
  <c r="N11" i="39"/>
  <c r="N12" i="39"/>
  <c r="N13" i="39"/>
  <c r="N14" i="39"/>
  <c r="N15" i="39"/>
  <c r="N16" i="39"/>
  <c r="N17" i="39"/>
  <c r="N18" i="39"/>
  <c r="N19" i="39"/>
  <c r="E13" i="25"/>
  <c r="E17" i="25"/>
  <c r="E18" i="25"/>
  <c r="E11" i="25"/>
  <c r="E12" i="25"/>
  <c r="E15" i="25"/>
  <c r="E14" i="25"/>
  <c r="E19" i="31"/>
  <c r="B58" i="31" s="1"/>
  <c r="K19" i="31"/>
  <c r="B59" i="31" s="1"/>
  <c r="K46" i="30"/>
  <c r="H54" i="30" s="1"/>
  <c r="E46" i="30"/>
  <c r="H53" i="30" s="1"/>
  <c r="K18" i="30"/>
  <c r="E32" i="30"/>
  <c r="E53" i="30" s="1"/>
  <c r="K32" i="30"/>
  <c r="E54" i="30" s="1"/>
  <c r="E18" i="30"/>
  <c r="B53" i="30" s="1"/>
  <c r="E60" i="32" s="1"/>
  <c r="N75" i="32" l="1"/>
  <c r="T78" i="58"/>
  <c r="Q78" i="58"/>
  <c r="Q75" i="58"/>
  <c r="R80" i="57"/>
  <c r="T80" i="57" s="1"/>
  <c r="R82" i="57"/>
  <c r="T82" i="57" s="1"/>
  <c r="R79" i="57"/>
  <c r="T79" i="57" s="1"/>
  <c r="R81" i="57"/>
  <c r="T81" i="57" s="1"/>
  <c r="T75" i="57"/>
  <c r="F74" i="58"/>
  <c r="H74" i="58" s="1"/>
  <c r="F76" i="58"/>
  <c r="H76" i="58" s="1"/>
  <c r="F73" i="58"/>
  <c r="H73" i="58" s="1"/>
  <c r="H71" i="58"/>
  <c r="F77" i="58"/>
  <c r="H77" i="58" s="1"/>
  <c r="T76" i="32"/>
  <c r="T78" i="32" s="1"/>
  <c r="F74" i="57"/>
  <c r="H74" i="57" s="1"/>
  <c r="F76" i="57"/>
  <c r="H76" i="57" s="1"/>
  <c r="F73" i="57"/>
  <c r="H73" i="57" s="1"/>
  <c r="H71" i="57"/>
  <c r="F77" i="57"/>
  <c r="H77" i="57" s="1"/>
  <c r="T75" i="58"/>
  <c r="N78" i="57"/>
  <c r="N78" i="58"/>
  <c r="Q78" i="57"/>
  <c r="R79" i="58"/>
  <c r="T79" i="58" s="1"/>
  <c r="R82" i="58"/>
  <c r="T82" i="58" s="1"/>
  <c r="R81" i="58"/>
  <c r="T81" i="58" s="1"/>
  <c r="R80" i="58"/>
  <c r="T80" i="58" s="1"/>
  <c r="T72" i="58"/>
  <c r="N75" i="57"/>
  <c r="L80" i="32"/>
  <c r="N80" i="32" s="1"/>
  <c r="L81" i="57"/>
  <c r="N81" i="57" s="1"/>
  <c r="L79" i="57"/>
  <c r="N79" i="57" s="1"/>
  <c r="L80" i="57"/>
  <c r="N80" i="57" s="1"/>
  <c r="L82" i="57"/>
  <c r="N82" i="57" s="1"/>
  <c r="L79" i="58"/>
  <c r="N79" i="58" s="1"/>
  <c r="L81" i="58"/>
  <c r="N81" i="58" s="1"/>
  <c r="L80" i="58"/>
  <c r="N80" i="58" s="1"/>
  <c r="L82" i="58"/>
  <c r="N82" i="58" s="1"/>
  <c r="N72" i="58"/>
  <c r="O81" i="57"/>
  <c r="Q81" i="57" s="1"/>
  <c r="O80" i="57"/>
  <c r="Q80" i="57" s="1"/>
  <c r="O82" i="57"/>
  <c r="Q82" i="57" s="1"/>
  <c r="O79" i="57"/>
  <c r="Q79" i="57" s="1"/>
  <c r="N72" i="32"/>
  <c r="L79" i="32"/>
  <c r="N79" i="32" s="1"/>
  <c r="L82" i="32"/>
  <c r="N82" i="32" s="1"/>
  <c r="O79" i="58"/>
  <c r="Q79" i="58" s="1"/>
  <c r="O80" i="58"/>
  <c r="Q80" i="58" s="1"/>
  <c r="O82" i="58"/>
  <c r="Q82" i="58" s="1"/>
  <c r="O81" i="58"/>
  <c r="Q81" i="58" s="1"/>
  <c r="Q72" i="58"/>
  <c r="H40" i="25"/>
  <c r="L9" i="57"/>
  <c r="T39" i="32"/>
  <c r="V39" i="32" s="1"/>
  <c r="H43" i="32"/>
  <c r="H75" i="32"/>
  <c r="V35" i="32"/>
  <c r="Q40" i="32"/>
  <c r="O41" i="32" s="1"/>
  <c r="Q41" i="32" s="1"/>
  <c r="F83" i="12"/>
  <c r="R36" i="32"/>
  <c r="R37" i="32"/>
  <c r="R38" i="32"/>
  <c r="E43" i="32"/>
  <c r="H59" i="30"/>
  <c r="E59" i="30"/>
  <c r="D18" i="12"/>
  <c r="F18" i="12" s="1"/>
  <c r="F56" i="12"/>
  <c r="F94" i="12"/>
  <c r="F93" i="12"/>
  <c r="D17" i="12"/>
  <c r="F17" i="12" s="1"/>
  <c r="F55" i="12"/>
  <c r="D16" i="12"/>
  <c r="F16" i="12" s="1"/>
  <c r="F92" i="12"/>
  <c r="F54" i="12"/>
  <c r="F57" i="12"/>
  <c r="F95" i="12"/>
  <c r="D19" i="12"/>
  <c r="F19" i="12" s="1"/>
  <c r="F58" i="12"/>
  <c r="D20" i="12"/>
  <c r="F20" i="12" s="1"/>
  <c r="F96" i="12"/>
  <c r="F52" i="12"/>
  <c r="D14" i="12"/>
  <c r="F14" i="12" s="1"/>
  <c r="F90" i="12"/>
  <c r="F53" i="12"/>
  <c r="D15" i="12"/>
  <c r="F15" i="12" s="1"/>
  <c r="F91" i="12"/>
  <c r="F89" i="12"/>
  <c r="F51" i="12"/>
  <c r="D13" i="12"/>
  <c r="F13" i="12" s="1"/>
  <c r="B55" i="30"/>
  <c r="K60" i="32" s="1"/>
  <c r="B54" i="30"/>
  <c r="H60" i="32" s="1"/>
  <c r="Q55" i="41"/>
  <c r="O8" i="57" s="1"/>
  <c r="G69" i="41"/>
  <c r="F69" i="41"/>
  <c r="M66" i="41" s="1"/>
  <c r="AB9" i="39"/>
  <c r="AC9" i="39" s="1"/>
  <c r="AB15" i="39"/>
  <c r="AC15" i="39" s="1"/>
  <c r="AB13" i="39"/>
  <c r="AC13" i="39" s="1"/>
  <c r="B18" i="43"/>
  <c r="H64" i="31"/>
  <c r="E64" i="31"/>
  <c r="B64" i="31"/>
  <c r="AB11" i="39"/>
  <c r="AC11" i="39" s="1"/>
  <c r="AB17" i="39"/>
  <c r="AC17" i="39" s="1"/>
  <c r="AB19" i="39"/>
  <c r="AC19" i="39" s="1"/>
  <c r="AB12" i="39"/>
  <c r="AC12" i="39" s="1"/>
  <c r="AB10" i="39"/>
  <c r="AC10" i="39" s="1"/>
  <c r="AB16" i="39"/>
  <c r="AC16" i="39" s="1"/>
  <c r="AB18" i="39"/>
  <c r="AC18" i="39" s="1"/>
  <c r="AB14" i="39"/>
  <c r="AC14" i="39" s="1"/>
  <c r="AB8" i="39"/>
  <c r="AC8" i="39" s="1"/>
  <c r="N83" i="32" l="1"/>
  <c r="N84" i="32" s="1"/>
  <c r="L85" i="32" s="1"/>
  <c r="N85" i="32" s="1"/>
  <c r="H78" i="58"/>
  <c r="N83" i="58"/>
  <c r="N84" i="58" s="1"/>
  <c r="L85" i="58" s="1"/>
  <c r="N85" i="58" s="1"/>
  <c r="N86" i="58" s="1"/>
  <c r="H75" i="58"/>
  <c r="N83" i="57"/>
  <c r="Q83" i="57"/>
  <c r="H75" i="57"/>
  <c r="Q83" i="58"/>
  <c r="Q84" i="58" s="1"/>
  <c r="O85" i="58" s="1"/>
  <c r="Q85" i="58" s="1"/>
  <c r="Q86" i="58" s="1"/>
  <c r="F82" i="58"/>
  <c r="H82" i="58" s="1"/>
  <c r="F79" i="58"/>
  <c r="H79" i="58" s="1"/>
  <c r="F80" i="58"/>
  <c r="H80" i="58" s="1"/>
  <c r="F81" i="58"/>
  <c r="H81" i="58" s="1"/>
  <c r="H72" i="58"/>
  <c r="H78" i="57"/>
  <c r="F80" i="57"/>
  <c r="H80" i="57" s="1"/>
  <c r="F79" i="57"/>
  <c r="H79" i="57" s="1"/>
  <c r="F81" i="57"/>
  <c r="H81" i="57" s="1"/>
  <c r="F82" i="57"/>
  <c r="H82" i="57" s="1"/>
  <c r="T83" i="58"/>
  <c r="T84" i="58" s="1"/>
  <c r="R85" i="58" s="1"/>
  <c r="T85" i="58" s="1"/>
  <c r="T86" i="58" s="1"/>
  <c r="T83" i="57"/>
  <c r="O42" i="32"/>
  <c r="Q42" i="32" s="1"/>
  <c r="Q43" i="32" s="1"/>
  <c r="T36" i="32"/>
  <c r="V36" i="32" s="1"/>
  <c r="T38" i="32"/>
  <c r="V38" i="32" s="1"/>
  <c r="T37" i="32"/>
  <c r="V37" i="32" s="1"/>
  <c r="D7" i="12"/>
  <c r="B7" i="12" s="1"/>
  <c r="C7" i="12"/>
  <c r="E7" i="12"/>
  <c r="B15" i="12"/>
  <c r="B20" i="12"/>
  <c r="B18" i="12"/>
  <c r="B16" i="12"/>
  <c r="J39" i="25"/>
  <c r="H32" i="43"/>
  <c r="N86" i="32"/>
  <c r="B17" i="12"/>
  <c r="B19" i="12"/>
  <c r="B53" i="12"/>
  <c r="B55" i="12"/>
  <c r="B95" i="12"/>
  <c r="B54" i="12"/>
  <c r="B96" i="12"/>
  <c r="B93" i="12"/>
  <c r="B94" i="12"/>
  <c r="B57" i="12"/>
  <c r="B58" i="12"/>
  <c r="B56" i="12"/>
  <c r="B92" i="12"/>
  <c r="B91" i="12"/>
  <c r="R64" i="41"/>
  <c r="H58" i="41"/>
  <c r="Q56" i="41" s="1"/>
  <c r="H68" i="41"/>
  <c r="R65" i="41" s="1"/>
  <c r="L71" i="25" s="1"/>
  <c r="H69" i="41"/>
  <c r="S65" i="41" s="1"/>
  <c r="S64" i="41"/>
  <c r="B19" i="43"/>
  <c r="AC20" i="39"/>
  <c r="C110" i="39" s="1"/>
  <c r="C112" i="39"/>
  <c r="H83" i="58" l="1"/>
  <c r="H83" i="57"/>
  <c r="H84" i="58"/>
  <c r="F85" i="58" s="1"/>
  <c r="H85" i="58" s="1"/>
  <c r="H86" i="58" s="1"/>
  <c r="K58" i="32"/>
  <c r="E58" i="32"/>
  <c r="C77" i="32" s="1"/>
  <c r="E77" i="32" s="1"/>
  <c r="T40" i="32"/>
  <c r="V40" i="32" s="1"/>
  <c r="D8" i="12" s="1"/>
  <c r="J40" i="25"/>
  <c r="O9" i="57"/>
  <c r="F7" i="12"/>
  <c r="L70" i="25"/>
  <c r="I56" i="43"/>
  <c r="K71" i="32"/>
  <c r="I82" i="32" s="1"/>
  <c r="K82" i="32" s="1"/>
  <c r="I74" i="32"/>
  <c r="K74" i="32" s="1"/>
  <c r="I73" i="32"/>
  <c r="K73" i="32" s="1"/>
  <c r="I76" i="32"/>
  <c r="K76" i="32" s="1"/>
  <c r="I77" i="32"/>
  <c r="K77" i="32" s="1"/>
  <c r="F84" i="12"/>
  <c r="R41" i="32"/>
  <c r="T41" i="32" s="1"/>
  <c r="R55" i="41"/>
  <c r="R8" i="57" s="1"/>
  <c r="F60" i="41"/>
  <c r="B20" i="43"/>
  <c r="C116" i="39"/>
  <c r="R42" i="32" l="1"/>
  <c r="C76" i="32"/>
  <c r="E76" i="32" s="1"/>
  <c r="C73" i="58"/>
  <c r="E73" i="58" s="1"/>
  <c r="E71" i="58"/>
  <c r="C77" i="58"/>
  <c r="E77" i="58" s="1"/>
  <c r="C76" i="58"/>
  <c r="E76" i="58" s="1"/>
  <c r="V58" i="58"/>
  <c r="C74" i="58"/>
  <c r="E74" i="58" s="1"/>
  <c r="I77" i="57"/>
  <c r="K77" i="57" s="1"/>
  <c r="I74" i="57"/>
  <c r="K74" i="57" s="1"/>
  <c r="I76" i="57"/>
  <c r="K76" i="57" s="1"/>
  <c r="I73" i="57"/>
  <c r="K73" i="57" s="1"/>
  <c r="K71" i="57"/>
  <c r="C73" i="57"/>
  <c r="E73" i="57" s="1"/>
  <c r="E71" i="57"/>
  <c r="V58" i="57"/>
  <c r="C74" i="57"/>
  <c r="E74" i="57" s="1"/>
  <c r="C77" i="57"/>
  <c r="E77" i="57" s="1"/>
  <c r="C76" i="57"/>
  <c r="E76" i="57" s="1"/>
  <c r="V58" i="32"/>
  <c r="I77" i="58"/>
  <c r="K77" i="58" s="1"/>
  <c r="I74" i="58"/>
  <c r="K74" i="58" s="1"/>
  <c r="K71" i="58"/>
  <c r="I73" i="58"/>
  <c r="K73" i="58" s="1"/>
  <c r="I76" i="58"/>
  <c r="K76" i="58" s="1"/>
  <c r="C73" i="32"/>
  <c r="E73" i="32" s="1"/>
  <c r="C74" i="32"/>
  <c r="E74" i="32" s="1"/>
  <c r="E8" i="12"/>
  <c r="C8" i="12"/>
  <c r="F8" i="12" s="1"/>
  <c r="T42" i="32"/>
  <c r="V42" i="32" s="1"/>
  <c r="L39" i="25"/>
  <c r="I32" i="43"/>
  <c r="V74" i="32"/>
  <c r="V77" i="32"/>
  <c r="I80" i="32"/>
  <c r="K80" i="32" s="1"/>
  <c r="K72" i="32"/>
  <c r="I79" i="32"/>
  <c r="K79" i="32" s="1"/>
  <c r="I81" i="32"/>
  <c r="K81" i="32" s="1"/>
  <c r="K78" i="32"/>
  <c r="K75" i="32"/>
  <c r="V73" i="32"/>
  <c r="V41" i="32"/>
  <c r="B8" i="12"/>
  <c r="H59" i="41"/>
  <c r="R56" i="41" s="1"/>
  <c r="G60" i="41"/>
  <c r="H60" i="41" s="1"/>
  <c r="B21" i="43"/>
  <c r="K69" i="26"/>
  <c r="E69" i="26"/>
  <c r="K68" i="26"/>
  <c r="E68" i="26"/>
  <c r="K67" i="26"/>
  <c r="E67" i="26"/>
  <c r="K66" i="26"/>
  <c r="E66" i="26"/>
  <c r="K65" i="26"/>
  <c r="E65" i="26"/>
  <c r="K64" i="26"/>
  <c r="E64" i="26"/>
  <c r="K63" i="26"/>
  <c r="E63" i="26"/>
  <c r="K62" i="26"/>
  <c r="E62" i="26"/>
  <c r="K61" i="26"/>
  <c r="E61" i="26"/>
  <c r="K60" i="26"/>
  <c r="E60" i="26"/>
  <c r="K59" i="26"/>
  <c r="E59" i="26"/>
  <c r="K58" i="26"/>
  <c r="E58" i="26"/>
  <c r="K57" i="26"/>
  <c r="E57" i="26"/>
  <c r="K56" i="26"/>
  <c r="E56" i="26"/>
  <c r="K55" i="26"/>
  <c r="E55" i="26"/>
  <c r="K54" i="26"/>
  <c r="E54" i="26"/>
  <c r="K53" i="26"/>
  <c r="E53" i="26"/>
  <c r="K52" i="26"/>
  <c r="E52" i="26"/>
  <c r="K47" i="26"/>
  <c r="E47" i="26"/>
  <c r="K46" i="26"/>
  <c r="E46" i="26"/>
  <c r="K45" i="26"/>
  <c r="E45" i="26"/>
  <c r="K44" i="26"/>
  <c r="E44" i="26"/>
  <c r="K43" i="26"/>
  <c r="E43" i="26"/>
  <c r="K42" i="26"/>
  <c r="E42" i="26"/>
  <c r="K41" i="26"/>
  <c r="E41" i="26"/>
  <c r="K40" i="26"/>
  <c r="E40" i="26"/>
  <c r="K39" i="26"/>
  <c r="E39" i="26"/>
  <c r="K38" i="26"/>
  <c r="E38" i="26"/>
  <c r="K37" i="26"/>
  <c r="E37" i="26"/>
  <c r="K36" i="26"/>
  <c r="E36" i="26"/>
  <c r="K35" i="26"/>
  <c r="E35" i="26"/>
  <c r="K34" i="26"/>
  <c r="E34" i="26"/>
  <c r="K33" i="26"/>
  <c r="E33" i="26"/>
  <c r="K32" i="26"/>
  <c r="E32" i="26"/>
  <c r="K31" i="26"/>
  <c r="E31" i="26"/>
  <c r="K30" i="26"/>
  <c r="E30" i="26"/>
  <c r="K25" i="26"/>
  <c r="E25" i="26"/>
  <c r="K24" i="26"/>
  <c r="E24" i="26"/>
  <c r="K23" i="26"/>
  <c r="E23" i="26"/>
  <c r="K22" i="26"/>
  <c r="E22" i="26"/>
  <c r="K21" i="26"/>
  <c r="E21" i="26"/>
  <c r="K20" i="26"/>
  <c r="E20" i="26"/>
  <c r="K19" i="26"/>
  <c r="E19" i="26"/>
  <c r="K18" i="26"/>
  <c r="E18" i="26"/>
  <c r="K17" i="26"/>
  <c r="E17" i="26"/>
  <c r="K16" i="26"/>
  <c r="E16" i="26"/>
  <c r="K15" i="26"/>
  <c r="E15" i="26"/>
  <c r="K14" i="26"/>
  <c r="E14" i="26"/>
  <c r="K13" i="26"/>
  <c r="E13" i="26"/>
  <c r="K12" i="26"/>
  <c r="E12" i="26"/>
  <c r="K11" i="26"/>
  <c r="E11" i="26"/>
  <c r="K10" i="26"/>
  <c r="E10" i="26"/>
  <c r="K9" i="26"/>
  <c r="E9" i="26"/>
  <c r="K8" i="26"/>
  <c r="E8" i="26"/>
  <c r="E75" i="32" l="1"/>
  <c r="K75" i="58"/>
  <c r="V74" i="57"/>
  <c r="I81" i="58"/>
  <c r="K81" i="58" s="1"/>
  <c r="I82" i="58"/>
  <c r="K82" i="58" s="1"/>
  <c r="I79" i="58"/>
  <c r="K79" i="58" s="1"/>
  <c r="I80" i="58"/>
  <c r="K80" i="58" s="1"/>
  <c r="K72" i="58"/>
  <c r="K75" i="57"/>
  <c r="V74" i="58"/>
  <c r="V76" i="57"/>
  <c r="E78" i="57"/>
  <c r="E86" i="12"/>
  <c r="D86" i="12"/>
  <c r="C86" i="12"/>
  <c r="V77" i="57"/>
  <c r="V76" i="58"/>
  <c r="E78" i="58"/>
  <c r="V77" i="58"/>
  <c r="E48" i="12"/>
  <c r="D48" i="12"/>
  <c r="C48" i="12"/>
  <c r="F48" i="12" s="1"/>
  <c r="C79" i="58"/>
  <c r="E79" i="58" s="1"/>
  <c r="C81" i="58"/>
  <c r="E81" i="58" s="1"/>
  <c r="C80" i="58"/>
  <c r="E80" i="58" s="1"/>
  <c r="V71" i="58"/>
  <c r="C82" i="58"/>
  <c r="E82" i="58" s="1"/>
  <c r="E72" i="58"/>
  <c r="I81" i="57"/>
  <c r="K81" i="57" s="1"/>
  <c r="I80" i="57"/>
  <c r="K80" i="57" s="1"/>
  <c r="I82" i="57"/>
  <c r="K82" i="57" s="1"/>
  <c r="I79" i="57"/>
  <c r="K79" i="57" s="1"/>
  <c r="K78" i="58"/>
  <c r="C10" i="12"/>
  <c r="D10" i="12"/>
  <c r="E10" i="12"/>
  <c r="C82" i="57"/>
  <c r="E82" i="57" s="1"/>
  <c r="C81" i="57"/>
  <c r="E81" i="57" s="1"/>
  <c r="C79" i="57"/>
  <c r="E79" i="57" s="1"/>
  <c r="C80" i="57"/>
  <c r="E80" i="57" s="1"/>
  <c r="V71" i="57"/>
  <c r="E75" i="58"/>
  <c r="V75" i="58" s="1"/>
  <c r="V73" i="58"/>
  <c r="K78" i="57"/>
  <c r="V73" i="57"/>
  <c r="E75" i="57"/>
  <c r="T43" i="32"/>
  <c r="V43" i="32" s="1"/>
  <c r="E9" i="12" s="1"/>
  <c r="L40" i="25"/>
  <c r="R9" i="57"/>
  <c r="M57" i="41"/>
  <c r="U8" i="57" s="1"/>
  <c r="S56" i="41"/>
  <c r="U9" i="57"/>
  <c r="K83" i="32"/>
  <c r="V75" i="32"/>
  <c r="K84" i="32"/>
  <c r="F85" i="12"/>
  <c r="E70" i="26"/>
  <c r="H77" i="26" s="1"/>
  <c r="K70" i="26"/>
  <c r="H78" i="26" s="1"/>
  <c r="K48" i="26"/>
  <c r="E78" i="26" s="1"/>
  <c r="E48" i="26"/>
  <c r="E77" i="26" s="1"/>
  <c r="S55" i="41"/>
  <c r="H50" i="32"/>
  <c r="B22" i="43"/>
  <c r="E26" i="26"/>
  <c r="B77" i="26" s="1"/>
  <c r="E59" i="32" s="1"/>
  <c r="K26" i="26"/>
  <c r="B78" i="26" s="1"/>
  <c r="H59" i="32" s="1"/>
  <c r="H71" i="32" s="1"/>
  <c r="V75" i="57" l="1"/>
  <c r="V82" i="57"/>
  <c r="V81" i="57"/>
  <c r="V79" i="58"/>
  <c r="V80" i="58"/>
  <c r="V81" i="58"/>
  <c r="F86" i="12"/>
  <c r="V80" i="57"/>
  <c r="V78" i="57"/>
  <c r="E99" i="12"/>
  <c r="C99" i="12"/>
  <c r="D99" i="12"/>
  <c r="F10" i="12"/>
  <c r="K83" i="57"/>
  <c r="D74" i="12"/>
  <c r="C74" i="12"/>
  <c r="E74" i="12"/>
  <c r="D112" i="12"/>
  <c r="E112" i="12"/>
  <c r="C112" i="12"/>
  <c r="V78" i="58"/>
  <c r="V79" i="57"/>
  <c r="E83" i="57"/>
  <c r="C61" i="12"/>
  <c r="D61" i="12"/>
  <c r="E61" i="12"/>
  <c r="K83" i="58"/>
  <c r="K84" i="58" s="1"/>
  <c r="I85" i="58" s="1"/>
  <c r="K85" i="58" s="1"/>
  <c r="K86" i="58" s="1"/>
  <c r="E83" i="58"/>
  <c r="V82" i="58"/>
  <c r="V72" i="58"/>
  <c r="C9" i="12"/>
  <c r="D9" i="12"/>
  <c r="B9" i="12" s="1"/>
  <c r="D36" i="12"/>
  <c r="E36" i="12"/>
  <c r="C36" i="12"/>
  <c r="F80" i="32"/>
  <c r="H80" i="32" s="1"/>
  <c r="F81" i="32"/>
  <c r="H81" i="32" s="1"/>
  <c r="F79" i="32"/>
  <c r="H79" i="32" s="1"/>
  <c r="F82" i="32"/>
  <c r="H82" i="32" s="1"/>
  <c r="H72" i="32"/>
  <c r="V59" i="32"/>
  <c r="E71" i="32"/>
  <c r="I85" i="32"/>
  <c r="K85" i="32" s="1"/>
  <c r="B23" i="43"/>
  <c r="V69" i="32"/>
  <c r="B83" i="26"/>
  <c r="H83" i="26"/>
  <c r="E83" i="26"/>
  <c r="V44" i="32"/>
  <c r="B33" i="43" l="1"/>
  <c r="B34" i="43" s="1"/>
  <c r="B35" i="43" s="1"/>
  <c r="B36" i="43" s="1"/>
  <c r="B37" i="43" s="1"/>
  <c r="B38" i="43" s="1"/>
  <c r="B39" i="43" s="1"/>
  <c r="B40" i="43" s="1"/>
  <c r="B41" i="43" s="1"/>
  <c r="B42" i="43" s="1"/>
  <c r="B43" i="43" s="1"/>
  <c r="B44" i="43" s="1"/>
  <c r="B45" i="43" s="1"/>
  <c r="B46" i="43" s="1"/>
  <c r="B47" i="43" s="1"/>
  <c r="B57" i="43" s="1"/>
  <c r="B58" i="43" s="1"/>
  <c r="B59" i="43" s="1"/>
  <c r="B60" i="43" s="1"/>
  <c r="B61" i="43" s="1"/>
  <c r="B62" i="43" s="1"/>
  <c r="B63" i="43" s="1"/>
  <c r="B64" i="43" s="1"/>
  <c r="B65" i="43" s="1"/>
  <c r="B66" i="43" s="1"/>
  <c r="B67" i="43" s="1"/>
  <c r="B68" i="43" s="1"/>
  <c r="B69" i="43" s="1"/>
  <c r="B70" i="43" s="1"/>
  <c r="V83" i="58"/>
  <c r="E84" i="58"/>
  <c r="V84" i="58" s="1"/>
  <c r="F112" i="12"/>
  <c r="F74" i="12"/>
  <c r="V83" i="57"/>
  <c r="C113" i="12"/>
  <c r="D113" i="12"/>
  <c r="E113" i="12"/>
  <c r="C75" i="12"/>
  <c r="E75" i="12"/>
  <c r="D75" i="12"/>
  <c r="F9" i="12"/>
  <c r="F36" i="12"/>
  <c r="K86" i="32"/>
  <c r="H83" i="32"/>
  <c r="C81" i="32"/>
  <c r="E81" i="32" s="1"/>
  <c r="C82" i="32"/>
  <c r="E82" i="32" s="1"/>
  <c r="C80" i="32"/>
  <c r="E80" i="32" s="1"/>
  <c r="C79" i="32"/>
  <c r="E72" i="32"/>
  <c r="D11" i="12"/>
  <c r="F11" i="12" s="1"/>
  <c r="F49" i="12"/>
  <c r="F87" i="12"/>
  <c r="B10" i="12"/>
  <c r="F111" i="12"/>
  <c r="F73" i="12"/>
  <c r="D35" i="12"/>
  <c r="F35" i="12" s="1"/>
  <c r="F97" i="12"/>
  <c r="F59" i="12"/>
  <c r="D21" i="12"/>
  <c r="F21" i="12" s="1"/>
  <c r="H78" i="32"/>
  <c r="B71" i="43" l="1"/>
  <c r="C85" i="58"/>
  <c r="E85" i="58" s="1"/>
  <c r="V85" i="58" s="1"/>
  <c r="E115" i="12" s="1"/>
  <c r="E114" i="12"/>
  <c r="C114" i="12"/>
  <c r="D114" i="12"/>
  <c r="E79" i="32"/>
  <c r="E83" i="32" s="1"/>
  <c r="H84" i="32"/>
  <c r="F85" i="32" s="1"/>
  <c r="H85" i="32" s="1"/>
  <c r="B11" i="12"/>
  <c r="C115" i="12" l="1"/>
  <c r="D115" i="12"/>
  <c r="E86" i="58"/>
  <c r="V86" i="58" s="1"/>
  <c r="E116" i="12" s="1"/>
  <c r="H86" i="32"/>
  <c r="D116" i="12" l="1"/>
  <c r="C116" i="12"/>
  <c r="B29" i="12"/>
  <c r="V76" i="32" l="1"/>
  <c r="B57" i="30"/>
  <c r="Q60" i="32" s="1"/>
  <c r="E78" i="32" l="1"/>
  <c r="Q71" i="32"/>
  <c r="B59" i="30"/>
  <c r="T71" i="32"/>
  <c r="V78" i="32" l="1"/>
  <c r="E84" i="32"/>
  <c r="C85" i="32" s="1"/>
  <c r="E85" i="32" s="1"/>
  <c r="T72" i="32"/>
  <c r="R82" i="32"/>
  <c r="T82" i="32" s="1"/>
  <c r="R81" i="32"/>
  <c r="T81" i="32" s="1"/>
  <c r="R80" i="32"/>
  <c r="T80" i="32" s="1"/>
  <c r="R79" i="32"/>
  <c r="T79" i="32" s="1"/>
  <c r="Q72" i="32"/>
  <c r="O80" i="32"/>
  <c r="Q80" i="32" s="1"/>
  <c r="O82" i="32"/>
  <c r="Q82" i="32" s="1"/>
  <c r="O81" i="32"/>
  <c r="Q81" i="32" s="1"/>
  <c r="O79" i="32"/>
  <c r="Q79" i="32" s="1"/>
  <c r="D37" i="12"/>
  <c r="V60" i="32"/>
  <c r="V70" i="32"/>
  <c r="F113" i="12" l="1"/>
  <c r="E37" i="12"/>
  <c r="C37" i="12"/>
  <c r="F37" i="12" s="1"/>
  <c r="F75" i="12"/>
  <c r="T83" i="32"/>
  <c r="T84" i="32" s="1"/>
  <c r="R85" i="32" s="1"/>
  <c r="T85" i="32" s="1"/>
  <c r="V80" i="32"/>
  <c r="V81" i="32"/>
  <c r="V82" i="32"/>
  <c r="Q83" i="32"/>
  <c r="V79" i="32"/>
  <c r="F98" i="12"/>
  <c r="D22" i="12"/>
  <c r="F22" i="12" s="1"/>
  <c r="F60" i="12"/>
  <c r="F88" i="12"/>
  <c r="D12" i="12"/>
  <c r="F12" i="12" s="1"/>
  <c r="F50" i="12"/>
  <c r="V71" i="32"/>
  <c r="E23" i="12" l="1"/>
  <c r="C23" i="12"/>
  <c r="T86" i="32"/>
  <c r="V83" i="32"/>
  <c r="Q84" i="32"/>
  <c r="F99" i="12"/>
  <c r="D23" i="12"/>
  <c r="F23" i="12" s="1"/>
  <c r="F61" i="12"/>
  <c r="V72" i="32"/>
  <c r="B12" i="12"/>
  <c r="O85" i="32" l="1"/>
  <c r="Q85" i="32" s="1"/>
  <c r="B13" i="12"/>
  <c r="B14" i="12" s="1"/>
  <c r="V84" i="32"/>
  <c r="E86" i="32"/>
  <c r="B21" i="12"/>
  <c r="V85" i="32" l="1"/>
  <c r="C38" i="12"/>
  <c r="E38" i="12"/>
  <c r="Q86" i="32"/>
  <c r="V86" i="32" s="1"/>
  <c r="F115" i="12"/>
  <c r="B22" i="12"/>
  <c r="F114" i="12"/>
  <c r="D38" i="12"/>
  <c r="F38" i="12" l="1"/>
  <c r="D39" i="12"/>
  <c r="E39" i="12"/>
  <c r="C39" i="12"/>
  <c r="C40" i="12"/>
  <c r="E40" i="12"/>
  <c r="B23" i="12"/>
  <c r="F116" i="12"/>
  <c r="D40" i="12"/>
  <c r="B24" i="12"/>
  <c r="B25" i="12" s="1"/>
  <c r="F39" i="12" l="1"/>
  <c r="F40" i="12"/>
  <c r="B28" i="12"/>
  <c r="B35" i="12" l="1"/>
  <c r="B38" i="12"/>
  <c r="B39" i="12" s="1"/>
  <c r="B36" i="12" l="1"/>
  <c r="B37" i="12" s="1"/>
  <c r="B40" i="12"/>
  <c r="L29" i="12" l="1"/>
  <c r="I7" i="12"/>
  <c r="J7" i="12"/>
  <c r="K7" i="12"/>
  <c r="L7" i="12"/>
  <c r="M7" i="12"/>
  <c r="J13" i="12"/>
  <c r="K19" i="12"/>
  <c r="I34" i="12"/>
  <c r="M35" i="12"/>
  <c r="J30" i="12"/>
  <c r="K11" i="12"/>
  <c r="K18" i="12"/>
  <c r="J20" i="12"/>
  <c r="J17" i="12"/>
  <c r="M8" i="12"/>
  <c r="I11" i="12"/>
  <c r="M17" i="12"/>
  <c r="K21" i="12"/>
  <c r="K39" i="12"/>
  <c r="K35" i="12"/>
  <c r="M12" i="12"/>
  <c r="I14" i="12"/>
  <c r="M39" i="12"/>
  <c r="J38" i="12"/>
  <c r="K22" i="12"/>
  <c r="L11" i="12"/>
  <c r="J11" i="12"/>
  <c r="L37" i="12"/>
  <c r="M13" i="12"/>
  <c r="M20" i="12"/>
  <c r="M29" i="12"/>
  <c r="K14" i="12"/>
  <c r="L9" i="12"/>
  <c r="L31" i="12"/>
  <c r="J24" i="12"/>
  <c r="L25" i="12"/>
  <c r="K8" i="12"/>
  <c r="J31" i="12"/>
  <c r="I13" i="12"/>
  <c r="K16" i="12"/>
  <c r="J19" i="12"/>
  <c r="I26" i="12"/>
  <c r="J18" i="12"/>
  <c r="K9" i="12"/>
  <c r="I21" i="12"/>
  <c r="L36" i="12"/>
  <c r="L34" i="12"/>
  <c r="J26" i="12"/>
  <c r="I28" i="12"/>
  <c r="M36" i="12"/>
  <c r="M28" i="12"/>
  <c r="L8" i="12"/>
  <c r="I22" i="12"/>
  <c r="L40" i="12"/>
  <c r="L6" i="12"/>
  <c r="M15" i="12"/>
  <c r="I27" i="12"/>
  <c r="I37" i="12"/>
  <c r="J10" i="12"/>
  <c r="M14" i="12"/>
  <c r="K20" i="12"/>
  <c r="M26" i="12"/>
  <c r="I25" i="12"/>
  <c r="K30" i="12"/>
  <c r="I36" i="12"/>
  <c r="J40" i="12"/>
  <c r="L18" i="12"/>
  <c r="L27" i="12"/>
  <c r="L16" i="12"/>
  <c r="L39" i="12"/>
  <c r="I18" i="12"/>
  <c r="K37" i="12"/>
  <c r="I40" i="12"/>
  <c r="J16" i="12"/>
  <c r="M40" i="12"/>
  <c r="J39" i="12"/>
  <c r="J12" i="12"/>
  <c r="I19" i="12"/>
  <c r="I8" i="12"/>
  <c r="K10" i="12"/>
  <c r="J25" i="12"/>
  <c r="M37" i="12"/>
  <c r="K12" i="12"/>
  <c r="I20" i="12"/>
  <c r="K15" i="12"/>
  <c r="I38" i="12"/>
  <c r="J32" i="12"/>
  <c r="K31" i="12"/>
  <c r="J22" i="12"/>
  <c r="J9" i="12"/>
  <c r="J14" i="12"/>
  <c r="L22" i="12"/>
  <c r="K29" i="12"/>
  <c r="M9" i="12"/>
  <c r="M34" i="12"/>
  <c r="M19" i="12"/>
  <c r="J28" i="12"/>
  <c r="J34" i="12"/>
  <c r="I39" i="12"/>
  <c r="J35" i="12"/>
  <c r="M31" i="12"/>
  <c r="K40" i="12"/>
  <c r="K27" i="12"/>
  <c r="K32" i="12"/>
  <c r="M11" i="12"/>
  <c r="M27" i="12"/>
  <c r="L15" i="12"/>
  <c r="M21" i="12"/>
  <c r="K36" i="12"/>
  <c r="M6" i="12"/>
  <c r="J6" i="12"/>
  <c r="J36" i="12"/>
  <c r="M16" i="12"/>
  <c r="I10" i="12"/>
  <c r="K38" i="12"/>
  <c r="K6" i="12"/>
  <c r="J29" i="12"/>
  <c r="J23" i="12"/>
  <c r="L21" i="12"/>
  <c r="M23" i="12"/>
  <c r="J21" i="12"/>
  <c r="J8" i="12"/>
  <c r="I12" i="12"/>
  <c r="K34" i="12"/>
  <c r="J33" i="12"/>
  <c r="L13" i="12"/>
  <c r="K13" i="12"/>
  <c r="M38" i="12"/>
  <c r="L17" i="12"/>
  <c r="I23" i="12"/>
  <c r="I33" i="12"/>
  <c r="L33" i="12"/>
  <c r="K28" i="12"/>
  <c r="J15" i="12"/>
  <c r="J37" i="12"/>
  <c r="L20" i="12"/>
  <c r="I9" i="12"/>
  <c r="L24" i="12"/>
  <c r="L14" i="12"/>
  <c r="M30" i="12"/>
  <c r="I17" i="12"/>
  <c r="I16" i="12"/>
  <c r="K25" i="12"/>
  <c r="I6" i="12"/>
  <c r="M22" i="12"/>
  <c r="L26" i="12"/>
  <c r="L35" i="12"/>
  <c r="L30" i="12"/>
  <c r="I29" i="12"/>
  <c r="I31" i="12"/>
  <c r="K23" i="12"/>
  <c r="I24" i="12"/>
  <c r="L38" i="12"/>
  <c r="K24" i="12"/>
  <c r="I15" i="12"/>
  <c r="K17" i="12"/>
  <c r="M10" i="12"/>
  <c r="M24" i="12"/>
  <c r="M32" i="12"/>
  <c r="M33" i="12"/>
  <c r="M18" i="12"/>
  <c r="L19" i="12"/>
  <c r="K33" i="12"/>
  <c r="L28" i="12"/>
  <c r="I30" i="12"/>
  <c r="I35" i="12"/>
  <c r="K26" i="12"/>
  <c r="L10" i="12"/>
  <c r="M25" i="12"/>
  <c r="L32" i="12"/>
  <c r="L23" i="12"/>
  <c r="J27" i="12"/>
  <c r="I32" i="12"/>
  <c r="L12" i="12"/>
  <c r="B59" i="12" l="1"/>
  <c r="B48" i="12" l="1"/>
  <c r="B60" i="12"/>
  <c r="B49" i="12" l="1"/>
  <c r="B61" i="12"/>
  <c r="B50" i="12" l="1"/>
  <c r="B62" i="12"/>
  <c r="B63" i="12" s="1"/>
  <c r="B51" i="12" l="1"/>
  <c r="B66" i="12"/>
  <c r="B73" i="12" s="1"/>
  <c r="B74" i="12" s="1"/>
  <c r="B75" i="12" s="1"/>
  <c r="B52" i="12" l="1"/>
  <c r="B83" i="12" l="1"/>
  <c r="B84" i="12" l="1"/>
  <c r="B85" i="12" l="1"/>
  <c r="B86" i="12" l="1"/>
  <c r="B87" i="12"/>
  <c r="B88" i="12" s="1"/>
  <c r="B89" i="12" s="1"/>
  <c r="B90" i="12" s="1"/>
  <c r="B97" i="12"/>
  <c r="B98" i="12"/>
  <c r="B99" i="12" l="1"/>
  <c r="B100" i="12" s="1"/>
  <c r="B101" i="12" l="1"/>
  <c r="B104" i="12" l="1"/>
  <c r="B111" i="12" s="1"/>
  <c r="B112" i="12" l="1"/>
  <c r="B113" i="12" l="1"/>
  <c r="B114" i="12" l="1"/>
  <c r="B115" i="12" s="1"/>
  <c r="B116" i="12" l="1"/>
  <c r="I90" i="12" l="1"/>
  <c r="I83" i="12"/>
  <c r="J89" i="12"/>
  <c r="J114" i="12"/>
  <c r="M95" i="12"/>
  <c r="I95" i="12"/>
  <c r="M84" i="12"/>
  <c r="I92" i="12"/>
  <c r="K85" i="12"/>
  <c r="L88" i="12"/>
  <c r="M86" i="12"/>
  <c r="M94" i="12"/>
  <c r="L91" i="12"/>
  <c r="L108" i="12"/>
  <c r="L97" i="12"/>
  <c r="J83" i="12"/>
  <c r="J112" i="12"/>
  <c r="J109" i="12"/>
  <c r="I86" i="12"/>
  <c r="J90" i="12"/>
  <c r="I102" i="12"/>
  <c r="K109" i="12"/>
  <c r="I110" i="12"/>
  <c r="M112" i="12"/>
  <c r="J107" i="12"/>
  <c r="L103" i="12"/>
  <c r="K107" i="12"/>
  <c r="K113" i="12"/>
  <c r="J86" i="12"/>
  <c r="L110" i="12"/>
  <c r="K112" i="12"/>
  <c r="I94" i="12"/>
  <c r="M91" i="12"/>
  <c r="L102" i="12"/>
  <c r="L109" i="12"/>
  <c r="M89" i="12"/>
  <c r="M99" i="12"/>
  <c r="J84" i="12"/>
  <c r="I98" i="12"/>
  <c r="L111" i="12"/>
  <c r="M115" i="12"/>
  <c r="I91" i="12"/>
  <c r="I105" i="12"/>
  <c r="K83" i="12"/>
  <c r="L94" i="12"/>
  <c r="I89" i="12"/>
  <c r="J98" i="12"/>
  <c r="I106" i="12"/>
  <c r="J108" i="12"/>
  <c r="L98" i="12"/>
  <c r="L82" i="12"/>
  <c r="K108" i="12"/>
  <c r="M109" i="12"/>
  <c r="I108" i="12"/>
  <c r="J115" i="12"/>
  <c r="M107" i="12"/>
  <c r="I82" i="12"/>
  <c r="K114" i="12"/>
  <c r="K92" i="12"/>
  <c r="I99" i="12"/>
  <c r="M114" i="12"/>
  <c r="K97" i="12"/>
  <c r="J92" i="12"/>
  <c r="K96" i="12"/>
  <c r="J110" i="12"/>
  <c r="I101" i="12"/>
  <c r="I113" i="12"/>
  <c r="M82" i="12"/>
  <c r="K86" i="12"/>
  <c r="M87" i="12"/>
  <c r="L115" i="12"/>
  <c r="M83" i="12"/>
  <c r="K88" i="12"/>
  <c r="I103" i="12"/>
  <c r="M110" i="12"/>
  <c r="M98" i="12"/>
  <c r="K102" i="12"/>
  <c r="L106" i="12"/>
  <c r="M96" i="12"/>
  <c r="L113" i="12"/>
  <c r="L96" i="12"/>
  <c r="M105" i="12"/>
  <c r="K104" i="12"/>
  <c r="I114" i="12"/>
  <c r="K91" i="12"/>
  <c r="I88" i="12"/>
  <c r="J102" i="12"/>
  <c r="M102" i="12"/>
  <c r="J113" i="12"/>
  <c r="M92" i="12"/>
  <c r="I84" i="12"/>
  <c r="J106" i="12"/>
  <c r="K82" i="12"/>
  <c r="I111" i="12"/>
  <c r="L105" i="12"/>
  <c r="I104" i="12"/>
  <c r="J82" i="12"/>
  <c r="I112" i="12"/>
  <c r="J105" i="12"/>
  <c r="I85" i="12"/>
  <c r="K94" i="12"/>
  <c r="J103" i="12"/>
  <c r="M113" i="12"/>
  <c r="L84" i="12"/>
  <c r="I87" i="12"/>
  <c r="I107" i="12"/>
  <c r="J94" i="12"/>
  <c r="L101" i="12"/>
  <c r="M106" i="12"/>
  <c r="I115" i="12"/>
  <c r="K87" i="12"/>
  <c r="L116" i="12"/>
  <c r="L114" i="12"/>
  <c r="M116" i="12"/>
  <c r="I96" i="12"/>
  <c r="L93" i="12"/>
  <c r="L99" i="12"/>
  <c r="J95" i="12"/>
  <c r="K115" i="12"/>
  <c r="L85" i="12"/>
  <c r="J116" i="12"/>
  <c r="J96" i="12"/>
  <c r="M93" i="12"/>
  <c r="M90" i="12"/>
  <c r="I97" i="12"/>
  <c r="L90" i="12"/>
  <c r="K100" i="12"/>
  <c r="K89" i="12"/>
  <c r="J101" i="12"/>
  <c r="J88" i="12"/>
  <c r="I93" i="12"/>
  <c r="K110" i="12"/>
  <c r="L86" i="12"/>
  <c r="L92" i="12"/>
  <c r="K105" i="12"/>
  <c r="L83" i="12"/>
  <c r="M100" i="12"/>
  <c r="K99" i="12"/>
  <c r="K95" i="12"/>
  <c r="K90" i="12"/>
  <c r="L112" i="12"/>
  <c r="J111" i="12"/>
  <c r="J97" i="12"/>
  <c r="M88" i="12"/>
  <c r="J87" i="12"/>
  <c r="I100" i="12"/>
  <c r="L89" i="12"/>
  <c r="K98" i="12"/>
  <c r="M85" i="12"/>
  <c r="J99" i="12"/>
  <c r="K103" i="12"/>
  <c r="K106" i="12"/>
  <c r="K84" i="12"/>
  <c r="K93" i="12"/>
  <c r="M111" i="12"/>
  <c r="K116" i="12"/>
  <c r="L95" i="12"/>
  <c r="M108" i="12"/>
  <c r="L100" i="12"/>
  <c r="K111" i="12"/>
  <c r="J91" i="12"/>
  <c r="I109" i="12"/>
  <c r="L104" i="12"/>
  <c r="M103" i="12"/>
  <c r="J93" i="12"/>
  <c r="L107" i="12"/>
  <c r="J104" i="12"/>
  <c r="J100" i="12"/>
  <c r="J85" i="12"/>
  <c r="M104" i="12"/>
  <c r="M97" i="12"/>
  <c r="K101" i="12"/>
  <c r="I116" i="12"/>
  <c r="L87" i="12"/>
  <c r="M101" i="12"/>
  <c r="R38" i="57"/>
  <c r="T38" i="57" s="1"/>
  <c r="R36" i="57"/>
  <c r="T36" i="57" s="1"/>
  <c r="R37" i="57" l="1"/>
  <c r="T37" i="57" s="1"/>
  <c r="R39" i="57"/>
  <c r="T39" i="57" s="1"/>
  <c r="T40" i="57" l="1"/>
  <c r="R41" i="57"/>
  <c r="T41" i="57" s="1"/>
  <c r="R42" i="57"/>
  <c r="T42" i="57" s="1"/>
  <c r="O37" i="57"/>
  <c r="Q37" i="57" s="1"/>
  <c r="T43" i="57" l="1"/>
  <c r="T72" i="57" s="1"/>
  <c r="O39" i="57"/>
  <c r="Q39" i="57" s="1"/>
  <c r="O38" i="57"/>
  <c r="Q38" i="57" s="1"/>
  <c r="O36" i="57"/>
  <c r="Q36" i="57" s="1"/>
  <c r="T84" i="57" l="1"/>
  <c r="R85" i="57" s="1"/>
  <c r="T85" i="57" s="1"/>
  <c r="T86" i="57" s="1"/>
  <c r="Q40" i="57"/>
  <c r="O42" i="57" s="1"/>
  <c r="Q42" i="57" s="1"/>
  <c r="O41" i="57" l="1"/>
  <c r="Q41" i="57" s="1"/>
  <c r="Q43" i="57" s="1"/>
  <c r="Q72" i="57" s="1"/>
  <c r="L37" i="57"/>
  <c r="N37" i="57" s="1"/>
  <c r="Q84" i="57" l="1"/>
  <c r="O85" i="57" s="1"/>
  <c r="Q85" i="57" s="1"/>
  <c r="Q86" i="57" s="1"/>
  <c r="L36" i="57"/>
  <c r="N36" i="57" s="1"/>
  <c r="L38" i="57"/>
  <c r="N38" i="57" s="1"/>
  <c r="L39" i="57"/>
  <c r="N39" i="57" s="1"/>
  <c r="N40" i="57" l="1"/>
  <c r="L42" i="57"/>
  <c r="N42" i="57" s="1"/>
  <c r="L41" i="57"/>
  <c r="N41" i="57" s="1"/>
  <c r="N43" i="57" l="1"/>
  <c r="N72" i="57" s="1"/>
  <c r="N84" i="57" s="1"/>
  <c r="L85" i="57" l="1"/>
  <c r="N85" i="57" s="1"/>
  <c r="N86" i="57" s="1"/>
  <c r="I37" i="57" l="1"/>
  <c r="K37" i="57" s="1"/>
  <c r="I36" i="57"/>
  <c r="K36" i="57" s="1"/>
  <c r="I38" i="57"/>
  <c r="K38" i="57" s="1"/>
  <c r="I39" i="57"/>
  <c r="K39" i="57" s="1"/>
  <c r="K40" i="57" l="1"/>
  <c r="I42" i="57"/>
  <c r="K42" i="57" s="1"/>
  <c r="I41" i="57"/>
  <c r="K41" i="57" l="1"/>
  <c r="K43" i="57" s="1"/>
  <c r="K72" i="57" s="1"/>
  <c r="K84" i="57" s="1"/>
  <c r="F37" i="57"/>
  <c r="H37" i="57" s="1"/>
  <c r="I85" i="57" l="1"/>
  <c r="K85" i="57" s="1"/>
  <c r="K86" i="57" s="1"/>
  <c r="F38" i="57"/>
  <c r="H38" i="57" s="1"/>
  <c r="F39" i="57"/>
  <c r="H39" i="57" s="1"/>
  <c r="F36" i="57"/>
  <c r="H36" i="57" s="1"/>
  <c r="H40" i="57" l="1"/>
  <c r="F42" i="57" s="1"/>
  <c r="H42" i="57" s="1"/>
  <c r="F41" i="57" l="1"/>
  <c r="H41" i="57" s="1"/>
  <c r="H43" i="57" s="1"/>
  <c r="H72" i="57" s="1"/>
  <c r="C38" i="57"/>
  <c r="E38" i="57" s="1"/>
  <c r="V35" i="57"/>
  <c r="E45" i="12" s="1"/>
  <c r="C39" i="57"/>
  <c r="E39" i="57" s="1"/>
  <c r="H84" i="57" l="1"/>
  <c r="F85" i="57" s="1"/>
  <c r="H85" i="57" s="1"/>
  <c r="H86" i="57" s="1"/>
  <c r="V39" i="57"/>
  <c r="V38" i="57"/>
  <c r="C37" i="57"/>
  <c r="E37" i="57" s="1"/>
  <c r="D45" i="12"/>
  <c r="B45" i="12" s="1"/>
  <c r="C36" i="57"/>
  <c r="E36" i="57" s="1"/>
  <c r="E40" i="57" s="1"/>
  <c r="C45" i="12"/>
  <c r="F45" i="12" l="1"/>
  <c r="V36" i="57"/>
  <c r="V37" i="57" l="1"/>
  <c r="C42" i="57"/>
  <c r="E42" i="57" s="1"/>
  <c r="V40" i="57"/>
  <c r="C41" i="57"/>
  <c r="E41" i="57" s="1"/>
  <c r="E43" i="57" l="1"/>
  <c r="E72" i="57" s="1"/>
  <c r="E84" i="57" s="1"/>
  <c r="U11" i="57"/>
  <c r="V41" i="57"/>
  <c r="C46" i="12"/>
  <c r="D46" i="12"/>
  <c r="B46" i="12" s="1"/>
  <c r="E46" i="12"/>
  <c r="F46" i="12" l="1"/>
  <c r="V43" i="57"/>
  <c r="V42" i="57"/>
  <c r="V11" i="57"/>
  <c r="V72" i="57" l="1"/>
  <c r="E47" i="12"/>
  <c r="D47" i="12"/>
  <c r="B47" i="12" s="1"/>
  <c r="C47" i="12"/>
  <c r="F47" i="12" l="1"/>
  <c r="V84" i="57"/>
  <c r="C85" i="57"/>
  <c r="E85" i="57" s="1"/>
  <c r="E86" i="57" s="1"/>
  <c r="V85" i="57" l="1"/>
  <c r="V86" i="57"/>
  <c r="C76" i="12"/>
  <c r="E76" i="12"/>
  <c r="D76" i="12"/>
  <c r="B76" i="12" s="1"/>
  <c r="E77" i="12" l="1"/>
  <c r="C77" i="12"/>
  <c r="D77" i="12"/>
  <c r="B77" i="12" s="1"/>
  <c r="F76" i="12"/>
  <c r="C78" i="12"/>
  <c r="D78" i="12"/>
  <c r="B78" i="12" s="1"/>
  <c r="K62" i="12" s="1"/>
  <c r="E78" i="12"/>
  <c r="F77" i="12" l="1"/>
  <c r="J62" i="12"/>
  <c r="L46" i="12"/>
  <c r="J47" i="12"/>
  <c r="L59" i="12"/>
  <c r="I61" i="12"/>
  <c r="L58" i="12"/>
  <c r="L74" i="12"/>
  <c r="I74" i="12"/>
  <c r="I54" i="12"/>
  <c r="L44" i="12"/>
  <c r="I66" i="12"/>
  <c r="M62" i="12"/>
  <c r="K65" i="12"/>
  <c r="I76" i="12"/>
  <c r="K66" i="12"/>
  <c r="L45" i="12"/>
  <c r="I45" i="12"/>
  <c r="M63" i="12"/>
  <c r="J64" i="12"/>
  <c r="K77" i="12"/>
  <c r="I69" i="12"/>
  <c r="L67" i="12"/>
  <c r="M69" i="12"/>
  <c r="J65" i="12"/>
  <c r="L54" i="12"/>
  <c r="K55" i="12"/>
  <c r="M58" i="12"/>
  <c r="J46" i="12"/>
  <c r="I58" i="12"/>
  <c r="L56" i="12"/>
  <c r="M52" i="12"/>
  <c r="I72" i="12"/>
  <c r="L73" i="12"/>
  <c r="K73" i="12"/>
  <c r="M47" i="12"/>
  <c r="M71" i="12"/>
  <c r="L69" i="12"/>
  <c r="I53" i="12"/>
  <c r="M67" i="12"/>
  <c r="M49" i="12"/>
  <c r="M64" i="12"/>
  <c r="I75" i="12"/>
  <c r="J67" i="12"/>
  <c r="I44" i="12"/>
  <c r="K53" i="12"/>
  <c r="J52" i="12"/>
  <c r="I71" i="12"/>
  <c r="K64" i="12"/>
  <c r="J73" i="12"/>
  <c r="K63" i="12"/>
  <c r="J68" i="12"/>
  <c r="L66" i="12"/>
  <c r="M46" i="12"/>
  <c r="L55" i="12"/>
  <c r="I55" i="12"/>
  <c r="J71" i="12"/>
  <c r="L65" i="12"/>
  <c r="K45" i="12"/>
  <c r="L68" i="12"/>
  <c r="M45" i="12"/>
  <c r="J74" i="12"/>
  <c r="M76" i="12"/>
  <c r="K44" i="12"/>
  <c r="K76" i="12"/>
  <c r="I49" i="12"/>
  <c r="M73" i="12"/>
  <c r="K51" i="12"/>
  <c r="M51" i="12"/>
  <c r="L50" i="12"/>
  <c r="M53" i="12"/>
  <c r="L57" i="12"/>
  <c r="I64" i="12"/>
  <c r="K59" i="12"/>
  <c r="M78" i="12"/>
  <c r="K58" i="12"/>
  <c r="M65" i="12"/>
  <c r="J76" i="12"/>
  <c r="J50" i="12"/>
  <c r="M48" i="12"/>
  <c r="L63" i="12"/>
  <c r="M60" i="12"/>
  <c r="L52" i="12"/>
  <c r="I70" i="12"/>
  <c r="I56" i="12"/>
  <c r="M68" i="12"/>
  <c r="L75" i="12"/>
  <c r="K75" i="12"/>
  <c r="L64" i="12"/>
  <c r="M75" i="12"/>
  <c r="J57" i="12"/>
  <c r="J72" i="12"/>
  <c r="J69" i="12"/>
  <c r="J58" i="12"/>
  <c r="L76" i="12"/>
  <c r="I48" i="12"/>
  <c r="I78" i="12"/>
  <c r="M72" i="12"/>
  <c r="I60" i="12"/>
  <c r="K67" i="12"/>
  <c r="K78" i="12"/>
  <c r="M57" i="12"/>
  <c r="L62" i="12"/>
  <c r="J49" i="12"/>
  <c r="J59" i="12"/>
  <c r="F78" i="12"/>
  <c r="M61" i="12"/>
  <c r="M55" i="12"/>
  <c r="I73" i="12"/>
  <c r="K49" i="12"/>
  <c r="I62" i="12"/>
  <c r="I68" i="12"/>
  <c r="I52" i="12"/>
  <c r="M54" i="12"/>
  <c r="J44" i="12"/>
  <c r="I67" i="12"/>
  <c r="M56" i="12"/>
  <c r="J45" i="12"/>
  <c r="M50" i="12"/>
  <c r="L47" i="12"/>
  <c r="M77" i="12"/>
  <c r="K70" i="12"/>
  <c r="K60" i="12"/>
  <c r="M44" i="12"/>
  <c r="I50" i="12"/>
  <c r="K74" i="12"/>
  <c r="I65" i="12"/>
  <c r="L78" i="12"/>
  <c r="L72" i="12"/>
  <c r="K71" i="12"/>
  <c r="J78" i="12"/>
  <c r="K52" i="12"/>
  <c r="J60" i="12"/>
  <c r="I59" i="12"/>
  <c r="I47" i="12"/>
  <c r="K57" i="12"/>
  <c r="J77" i="12"/>
  <c r="L77" i="12"/>
  <c r="I46" i="12"/>
  <c r="I57" i="12"/>
  <c r="L53" i="12"/>
  <c r="J63" i="12"/>
  <c r="K46" i="12"/>
  <c r="J66" i="12"/>
  <c r="J51" i="12"/>
  <c r="J56" i="12"/>
  <c r="J61" i="12"/>
  <c r="K50" i="12"/>
  <c r="K47" i="12"/>
  <c r="M74" i="12"/>
  <c r="L71" i="12"/>
  <c r="L49" i="12"/>
  <c r="J53" i="12"/>
  <c r="K72" i="12"/>
  <c r="L51" i="12"/>
  <c r="M59" i="12"/>
  <c r="K68" i="12"/>
  <c r="I63" i="12"/>
  <c r="J55" i="12"/>
  <c r="I51" i="12"/>
  <c r="M70" i="12"/>
  <c r="I77" i="12"/>
  <c r="J48" i="12"/>
  <c r="J54" i="12"/>
  <c r="L60" i="12"/>
  <c r="J70" i="12"/>
  <c r="L48" i="12"/>
  <c r="M66" i="12"/>
  <c r="J75" i="12"/>
  <c r="K61" i="12"/>
  <c r="K56" i="12"/>
  <c r="K48" i="12"/>
  <c r="L61" i="12"/>
  <c r="L70" i="12"/>
  <c r="K69" i="12"/>
  <c r="K54" i="12"/>
</calcChain>
</file>

<file path=xl/sharedStrings.xml><?xml version="1.0" encoding="utf-8"?>
<sst xmlns="http://schemas.openxmlformats.org/spreadsheetml/2006/main" count="1550" uniqueCount="301">
  <si>
    <t>Base</t>
  </si>
  <si>
    <t>NOTES</t>
  </si>
  <si>
    <t>Equipment</t>
  </si>
  <si>
    <t>Travel</t>
  </si>
  <si>
    <t>Total Other Direct Costs</t>
  </si>
  <si>
    <t>Total Consultant Costs</t>
  </si>
  <si>
    <t>Subcontractor 1</t>
  </si>
  <si>
    <t>Subcontractor 2</t>
  </si>
  <si>
    <t>Subcontractor 3</t>
  </si>
  <si>
    <t>Subcontractor 4</t>
  </si>
  <si>
    <t>Subcontractor 5</t>
  </si>
  <si>
    <t>Subcontractor 6</t>
  </si>
  <si>
    <t>Total Estimated Costs</t>
  </si>
  <si>
    <t>Labor Rates</t>
  </si>
  <si>
    <t>BASE LABOR RATES</t>
  </si>
  <si>
    <t>Basis of Labor Rate</t>
  </si>
  <si>
    <t>Proposer's Labor Category</t>
  </si>
  <si>
    <t>Name or Comment</t>
  </si>
  <si>
    <t>Option 1 LABOR RATES</t>
  </si>
  <si>
    <t>Option 2 LABOR RATES</t>
  </si>
  <si>
    <t xml:space="preserve">Item
</t>
  </si>
  <si>
    <t>Description</t>
  </si>
  <si>
    <t>Qty</t>
  </si>
  <si>
    <t>Unit Price</t>
  </si>
  <si>
    <t xml:space="preserve"> Total Price </t>
  </si>
  <si>
    <t>Notes</t>
  </si>
  <si>
    <t xml:space="preserve">Description </t>
  </si>
  <si>
    <t>TOTALS</t>
  </si>
  <si>
    <t xml:space="preserve">Option 2 </t>
  </si>
  <si>
    <t>Period</t>
  </si>
  <si>
    <t>Total Cost</t>
  </si>
  <si>
    <t>Total</t>
  </si>
  <si>
    <t>Purpose of Trip</t>
  </si>
  <si>
    <t>Origin Destination</t>
  </si>
  <si>
    <t>Final Destination</t>
  </si>
  <si>
    <t># People</t>
  </si>
  <si>
    <t># Days</t>
  </si>
  <si>
    <t># of Trips</t>
  </si>
  <si>
    <t># days at 100% Hotel per diem</t>
  </si>
  <si>
    <t># days at 100% M&amp;IE per diem</t>
  </si>
  <si>
    <t># days at 75% M&amp;IE per diem</t>
  </si>
  <si>
    <t>Round Trip Airfare/ Trainfare per person</t>
  </si>
  <si>
    <t>Total Airfare/ Trainfare $ per Trip</t>
  </si>
  <si>
    <t>Hotel  Per Diem Rate per person</t>
  </si>
  <si>
    <t>Total Hotel Per Diem $ per trip</t>
  </si>
  <si>
    <t>M&amp;IE  Per Diem Rate per person</t>
  </si>
  <si>
    <t>100% M&amp;IE Per Diem $</t>
  </si>
  <si>
    <t>75% M&amp;IE Per Diem $</t>
  </si>
  <si>
    <t>Total M&amp;IE Per Diem $ per trip</t>
  </si>
  <si>
    <t>Car Rental dollars per day including Taxes &amp; Fees</t>
  </si>
  <si>
    <t># of Cars (1-3 people per car)</t>
  </si>
  <si>
    <t>Total Car rental $ per trip</t>
  </si>
  <si>
    <t>Standard Personal Car Mileage Rate</t>
  </si>
  <si>
    <t>Estimated Number of Round trip Miles per Car</t>
  </si>
  <si>
    <t># of Personal Cars</t>
  </si>
  <si>
    <t>Total Mileage Rate Dollars</t>
  </si>
  <si>
    <t>Conference Fees</t>
  </si>
  <si>
    <t>Other Expenses (tolls, parking, rental gas, wi-fi)</t>
  </si>
  <si>
    <t>TOTAL DIRECT DOLLARS PER TRIP</t>
  </si>
  <si>
    <t>GRAND TOTAL DIRECT DOLLARS FOR ALL TRIPS</t>
  </si>
  <si>
    <t>Travel Summary</t>
  </si>
  <si>
    <t>Base Total</t>
  </si>
  <si>
    <t>Cost Proposal - Base Effort</t>
  </si>
  <si>
    <t>Hours</t>
  </si>
  <si>
    <t>Hourly Labor Rate</t>
  </si>
  <si>
    <t>Direct Labor Cost</t>
  </si>
  <si>
    <t>Total $</t>
  </si>
  <si>
    <t>Consultants</t>
  </si>
  <si>
    <t>Other Direct Costs</t>
  </si>
  <si>
    <t>Subtotal Costs</t>
  </si>
  <si>
    <t>APPLICATION FOR FEDERAL ASSISTANCE</t>
  </si>
  <si>
    <t xml:space="preserve">3. DATE RECEIVED </t>
  </si>
  <si>
    <t>Application Identifier</t>
  </si>
  <si>
    <t>SF 424 (R&amp;R)</t>
  </si>
  <si>
    <t>1. TYPE OF SUBMISSION</t>
  </si>
  <si>
    <t>4.a. Federal Identifier</t>
  </si>
  <si>
    <t>b. Agency Routing Identifier</t>
  </si>
  <si>
    <t>2. DATE SUBMITTED</t>
  </si>
  <si>
    <t>Applicant Identifier</t>
  </si>
  <si>
    <t>c. Previous Grants.gov
Tracking ID</t>
  </si>
  <si>
    <t>5. APPLICANT INFORMATION</t>
  </si>
  <si>
    <t>Organizational DUNS:</t>
  </si>
  <si>
    <t>Legal Name:</t>
  </si>
  <si>
    <t>Department:</t>
  </si>
  <si>
    <t xml:space="preserve">               Division:</t>
  </si>
  <si>
    <t xml:space="preserve">Street 1: </t>
  </si>
  <si>
    <t>Street 2:</t>
  </si>
  <si>
    <t>City:</t>
  </si>
  <si>
    <t xml:space="preserve">      County/Parish:</t>
  </si>
  <si>
    <t>State:</t>
  </si>
  <si>
    <t xml:space="preserve">                          Province:</t>
  </si>
  <si>
    <t>Country:</t>
  </si>
  <si>
    <t xml:space="preserve">               Zip/Postal Code:</t>
  </si>
  <si>
    <t xml:space="preserve">Phone Number: </t>
  </si>
  <si>
    <t xml:space="preserve">        Fax Number:</t>
  </si>
  <si>
    <t>Email:</t>
  </si>
  <si>
    <r>
      <rPr>
        <b/>
        <sz val="8"/>
        <color theme="1"/>
        <rFont val="Arial"/>
        <family val="2"/>
      </rPr>
      <t>6. EMPLOYER IDENTIFICATION</t>
    </r>
    <r>
      <rPr>
        <sz val="8"/>
        <color theme="1"/>
        <rFont val="Arial"/>
        <family val="2"/>
      </rPr>
      <t xml:space="preserve"> </t>
    </r>
    <r>
      <rPr>
        <i/>
        <sz val="8"/>
        <color theme="1"/>
        <rFont val="Arial"/>
        <family val="2"/>
      </rPr>
      <t xml:space="preserve">(EIN) or (TIN): </t>
    </r>
  </si>
  <si>
    <r>
      <rPr>
        <b/>
        <sz val="8"/>
        <color theme="1"/>
        <rFont val="Arial"/>
        <family val="2"/>
      </rPr>
      <t>7.  TYPE OF APPLICANT:</t>
    </r>
    <r>
      <rPr>
        <i/>
        <sz val="8"/>
        <color theme="1"/>
        <rFont val="Arial"/>
        <family val="2"/>
      </rPr>
      <t xml:space="preserve"> </t>
    </r>
  </si>
  <si>
    <t xml:space="preserve">   Please select one of the following</t>
  </si>
  <si>
    <t>Other (Specify):</t>
  </si>
  <si>
    <t>Small Business Type:</t>
  </si>
  <si>
    <r>
      <rPr>
        <b/>
        <sz val="8"/>
        <color theme="1"/>
        <rFont val="Arial"/>
        <family val="2"/>
      </rPr>
      <t>8.  TYPE OF APPLICATION:</t>
    </r>
    <r>
      <rPr>
        <i/>
        <sz val="8"/>
        <color theme="1"/>
        <rFont val="Arial"/>
        <family val="2"/>
      </rPr>
      <t xml:space="preserve"> </t>
    </r>
  </si>
  <si>
    <t xml:space="preserve"> If Revision, mark appropriate box(es)</t>
  </si>
  <si>
    <t xml:space="preserve">Is this application being submitted to other agencies? </t>
  </si>
  <si>
    <t>What other agencies?</t>
  </si>
  <si>
    <t>9. NAME OF FEDERAL AGENCY:</t>
  </si>
  <si>
    <t xml:space="preserve">10. CATALOG OF FEDERAL DOMESTIC ASSISTANCE NUMBER: </t>
  </si>
  <si>
    <t xml:space="preserve"> TITLE:</t>
  </si>
  <si>
    <t>11. DESCRIPTIVE TITLE OF APPLICANT'S PROJECT:</t>
  </si>
  <si>
    <t>12. PROPOSED PROJECT:</t>
  </si>
  <si>
    <t>13. CONGRESSIONAL DISTRICT OF APPLICANT</t>
  </si>
  <si>
    <t>Start Date</t>
  </si>
  <si>
    <t>Ending Date</t>
  </si>
  <si>
    <r>
      <t xml:space="preserve">SF 424 (R&amp;R) </t>
    </r>
    <r>
      <rPr>
        <b/>
        <sz val="9"/>
        <color theme="1"/>
        <rFont val="Arial"/>
        <family val="2"/>
      </rPr>
      <t>APPLICATION FOR FEDERAL ASSISTANCE</t>
    </r>
  </si>
  <si>
    <t xml:space="preserve">Page 2  </t>
  </si>
  <si>
    <t>14. PROJECT DIRECTOR/PRINCIPAL INVESTIGATOR CONTACT INFORMATION</t>
  </si>
  <si>
    <t xml:space="preserve">Prefix: </t>
  </si>
  <si>
    <t xml:space="preserve">  First Name: </t>
  </si>
  <si>
    <t xml:space="preserve">Middle Name: </t>
  </si>
  <si>
    <t xml:space="preserve">Last Name: </t>
  </si>
  <si>
    <t xml:space="preserve">Suffix: </t>
  </si>
  <si>
    <t>Position Title:</t>
  </si>
  <si>
    <t>Organization Name:</t>
  </si>
  <si>
    <t xml:space="preserve">                  Division:</t>
  </si>
  <si>
    <t>Street 1:</t>
  </si>
  <si>
    <t xml:space="preserve">              Province: </t>
  </si>
  <si>
    <t xml:space="preserve">Zip/Postal Code: </t>
  </si>
  <si>
    <t>Phone Number:</t>
  </si>
  <si>
    <t xml:space="preserve">         Fax Number: </t>
  </si>
  <si>
    <t xml:space="preserve">15. ESTIMATED PROJECT FUNDING </t>
  </si>
  <si>
    <t>16. IS APPLICATION SUBJECT TO REVIEW BY STATE EXECUTIVE ORDER 12372 PROCESS?</t>
  </si>
  <si>
    <t>a. Total Federal Funds Requested</t>
  </si>
  <si>
    <t>a. YES</t>
  </si>
  <si>
    <t>b. Total Non-Federal Funds</t>
  </si>
  <si>
    <t xml:space="preserve">                    DATE: </t>
  </si>
  <si>
    <t>c. Total Federal &amp; Non-Federal Funds</t>
  </si>
  <si>
    <t>b. NO</t>
  </si>
  <si>
    <t>d. Esimated Program Income</t>
  </si>
  <si>
    <t>17. By signing this application, I certify (1) to the statements contained in the list of certifications* and (2) that the statements herein are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18, Section 1001)</t>
  </si>
  <si>
    <t xml:space="preserve">*The list of certifications and assurances, or an internet site where you may obtain this list, is contained in the announcement or agency specific Instructions. </t>
  </si>
  <si>
    <t>18. SFLL (Disclosure of Lobbying Activites) or other Explanatory Documentation</t>
  </si>
  <si>
    <t>19. Authorized Representive</t>
  </si>
  <si>
    <t xml:space="preserve">First Name: </t>
  </si>
  <si>
    <t>Signature of Authorized Representative</t>
  </si>
  <si>
    <t xml:space="preserve">       Date Signed</t>
  </si>
  <si>
    <t>20. Pre-Application</t>
  </si>
  <si>
    <t>21. Cover Letter Attachment</t>
  </si>
  <si>
    <t>Subcontracts</t>
  </si>
  <si>
    <t>Total Subcontract Costs</t>
  </si>
  <si>
    <t>Totals</t>
  </si>
  <si>
    <t>Escalation</t>
  </si>
  <si>
    <t xml:space="preserve">Fixed Fee </t>
  </si>
  <si>
    <t>BASE</t>
  </si>
  <si>
    <t>Basis of Rate</t>
  </si>
  <si>
    <t>Proposer's Indirect Rate Name</t>
  </si>
  <si>
    <t>Fringe</t>
  </si>
  <si>
    <t>Material Handling</t>
  </si>
  <si>
    <t>Facilities Cost of Money 1</t>
  </si>
  <si>
    <t>Facilities Cost of Money 2</t>
  </si>
  <si>
    <t>Facilities Cost of Money 3</t>
  </si>
  <si>
    <t>Facilities Cost of Money 4</t>
  </si>
  <si>
    <t>Fee</t>
  </si>
  <si>
    <t>Total Fringe Benefit Costs</t>
  </si>
  <si>
    <t>Total Material Handling Costs</t>
  </si>
  <si>
    <t>Total Overhead Costs</t>
  </si>
  <si>
    <t>Subcontractors</t>
  </si>
  <si>
    <t>Months</t>
  </si>
  <si>
    <t xml:space="preserve">Phase </t>
  </si>
  <si>
    <t xml:space="preserve">Calendar Year </t>
  </si>
  <si>
    <t xml:space="preserve">Academic Year </t>
  </si>
  <si>
    <t xml:space="preserve">Summer </t>
  </si>
  <si>
    <t xml:space="preserve">Fiscal Year </t>
  </si>
  <si>
    <t>Period Type</t>
  </si>
  <si>
    <t>Period #</t>
  </si>
  <si>
    <t>End Date</t>
  </si>
  <si>
    <t>Overhead</t>
  </si>
  <si>
    <t>Name</t>
  </si>
  <si>
    <t xml:space="preserve">Direct Labor 
Labor Category </t>
  </si>
  <si>
    <t>G&amp;A/F&amp;A</t>
  </si>
  <si>
    <t xml:space="preserve">Overhead </t>
  </si>
  <si>
    <t>Facilities - Cost of Money (FCCM)</t>
  </si>
  <si>
    <t>Total FCCM</t>
  </si>
  <si>
    <t>Indirect Rates and Fee</t>
  </si>
  <si>
    <t>Mailing Address:</t>
  </si>
  <si>
    <t>Physical Address:</t>
  </si>
  <si>
    <t>Telephone #:</t>
  </si>
  <si>
    <t>Email Address:</t>
  </si>
  <si>
    <t>NAICS Code</t>
  </si>
  <si>
    <t>Technical Point of Contact:</t>
  </si>
  <si>
    <t>Administrative Point of Contact:</t>
  </si>
  <si>
    <t>Fixed Fee Amount - the fee shall not exceed 10% of the estimated cost</t>
  </si>
  <si>
    <t>Contractor’s business type</t>
  </si>
  <si>
    <t>CAGE Code</t>
  </si>
  <si>
    <t>Unique Entity Identification (UEI) number</t>
  </si>
  <si>
    <t>Performance Period</t>
  </si>
  <si>
    <t>Contract type or FFP types</t>
  </si>
  <si>
    <t>Research title</t>
  </si>
  <si>
    <t>Brief research description</t>
  </si>
  <si>
    <t>Total Estimated Cost</t>
  </si>
  <si>
    <t>Cost Proposal Volume 2</t>
  </si>
  <si>
    <t>Small businesses participating in the research and estimated cost</t>
  </si>
  <si>
    <t>Historically Black Colleges and Universities or Minority Institutions</t>
  </si>
  <si>
    <t>Subcontractors participating in the research and estimated cost</t>
  </si>
  <si>
    <t>Documents</t>
  </si>
  <si>
    <t>Total Labor Costs</t>
  </si>
  <si>
    <t>Materials - Supplies</t>
  </si>
  <si>
    <t>Total G&amp;A/F&amp;A Costs</t>
  </si>
  <si>
    <t>General and Adminstrative / Facilities and Adminstration</t>
  </si>
  <si>
    <t>Legend</t>
  </si>
  <si>
    <t>Green Fill = Value that is linked TO elsewhere - requires proposer data entry</t>
  </si>
  <si>
    <t>Calculated</t>
  </si>
  <si>
    <t>Delta</t>
  </si>
  <si>
    <t>1. Enter data into sheets in the order in which they appear, beginning with Proposal Data, and then tabs A. through G. This will allow the Base and Subcontractor tabs to populate and calculate your data.</t>
  </si>
  <si>
    <t xml:space="preserve">3. Cells that are outlined in red are locked; all cells that can be edited are outlined in black. </t>
  </si>
  <si>
    <t xml:space="preserve"> Unlocked Cells</t>
  </si>
  <si>
    <t xml:space="preserve"> Locked Cells</t>
  </si>
  <si>
    <t>Item</t>
  </si>
  <si>
    <t xml:space="preserve">5. Time periods are used to properly calculate changes over time in labor rates and/or indirect rates. For instance, if the proposal is a 3-year Base (1/1/24 - 12/31/26) and the labor rates are  escalated annually in July, your first time period should be 1/1/24 - 6/30/24, and the second time period would be 7/1/24 - 6/30/25, followed by 7/1/25 - 6/30/26 and 7/1/26 - 12/31/26 or four (4) periods. Ensure that you select a period type (Phase, Summer, Academic, Fiscal Year, etc) for each time period. </t>
  </si>
  <si>
    <t>Periods of Performance</t>
  </si>
  <si>
    <t>Rate Category</t>
  </si>
  <si>
    <t>Yellow Fill = Calculated and/or linked values</t>
  </si>
  <si>
    <t>2. In general, only enter data into cells with a green fill. The yellow-filled cells will calculate and populate values using the data entered in the green cells.</t>
  </si>
  <si>
    <t>Option 1</t>
  </si>
  <si>
    <t>Option 2</t>
  </si>
  <si>
    <t>Prime Contractor</t>
  </si>
  <si>
    <t>Instructions:</t>
  </si>
  <si>
    <t>Proposal Data</t>
  </si>
  <si>
    <t>Base Period 1</t>
  </si>
  <si>
    <t>Base Period 2</t>
  </si>
  <si>
    <t>Base Period 3</t>
  </si>
  <si>
    <t>Base Period 4</t>
  </si>
  <si>
    <t>Base Period 5</t>
  </si>
  <si>
    <t>Base Period 6</t>
  </si>
  <si>
    <t>Option 2 Period 1</t>
  </si>
  <si>
    <t>Option 2 Period 2</t>
  </si>
  <si>
    <t>Option 2 Period 3</t>
  </si>
  <si>
    <t>Option 2 Period 4</t>
  </si>
  <si>
    <t>Option 2 Period 5</t>
  </si>
  <si>
    <t>Option 2 Period 6</t>
  </si>
  <si>
    <t>Option 1  Period 1</t>
  </si>
  <si>
    <t>Option 1  Period 2</t>
  </si>
  <si>
    <t>Option 1  Period 3</t>
  </si>
  <si>
    <t>Option 1  Period 4</t>
  </si>
  <si>
    <t>Option 1  Period 5</t>
  </si>
  <si>
    <t>Option 1  Period 6</t>
  </si>
  <si>
    <t xml:space="preserve">The below fields populate all of the other sheets. </t>
  </si>
  <si>
    <t>The information from the cost proposal is not required, however all entries in green cells beginning at name of contractor are required.</t>
  </si>
  <si>
    <t>OPTION 1</t>
  </si>
  <si>
    <t>OPTION 2</t>
  </si>
  <si>
    <t>Option 1 Period 1</t>
  </si>
  <si>
    <t>Option 1 Period 2</t>
  </si>
  <si>
    <t>Option 1 Period 3</t>
  </si>
  <si>
    <t>Option 1 Period 4</t>
  </si>
  <si>
    <t>Option 1 Period 5</t>
  </si>
  <si>
    <t>Option 1 Period 6</t>
  </si>
  <si>
    <t>Base Equipment</t>
  </si>
  <si>
    <t>Option 1 Equipment</t>
  </si>
  <si>
    <t>Option 2 Equipment</t>
  </si>
  <si>
    <t>Base Materials/Supplies</t>
  </si>
  <si>
    <t>Option 1 Materials/Supplies</t>
  </si>
  <si>
    <t>Option 2 Materials/Supplies</t>
  </si>
  <si>
    <t>Option 2 Total</t>
  </si>
  <si>
    <t>Option 1 Total</t>
  </si>
  <si>
    <t>Base ODCs</t>
  </si>
  <si>
    <t>Option 1 ODCs</t>
  </si>
  <si>
    <t>Option 2 ODCs</t>
  </si>
  <si>
    <t>Base Consultants</t>
  </si>
  <si>
    <t>Option 1 Consultants</t>
  </si>
  <si>
    <t>Option 2 Consultants</t>
  </si>
  <si>
    <t xml:space="preserve">Enter applicable data into the green cells, including the totals for subcontractors. Detailed subcontractor proposals should be entered in a separate spreadsheet. </t>
  </si>
  <si>
    <t>Rate/Qty</t>
  </si>
  <si>
    <t>Basis/Unit Price</t>
  </si>
  <si>
    <t xml:space="preserve">This sheet combines all of the information entered in Proposal Data and sheets A. through G. The green cells require input (the bases for the indirect costs/fee and the hours for labor). </t>
  </si>
  <si>
    <t>Enter labor categories, notes/names, and hourly rates under the appropriate period in the green cells. Include basis for rate and/or how rate was derived in notes section to the right.</t>
  </si>
  <si>
    <t xml:space="preserve">Enter indirect rates that correspond to the rate categories in column A, and the performance periods in row 5. Include the basis for the rates in the comments section to the right. </t>
  </si>
  <si>
    <t xml:space="preserve">Enter description, quantity and unit price for each equipment line item. </t>
  </si>
  <si>
    <t xml:space="preserve">Enter travel details as appropriate below in the green cells.  </t>
  </si>
  <si>
    <t xml:space="preserve">Enter ODC details as appropriate below in the green cells.  </t>
  </si>
  <si>
    <t xml:space="preserve">Enter Consultant details as appropriate below in the green cells.  </t>
  </si>
  <si>
    <t xml:space="preserve">Proposed </t>
  </si>
  <si>
    <t>Govt Position</t>
  </si>
  <si>
    <t>Cost Proposal - Option 1</t>
  </si>
  <si>
    <t>Cost Proposal - Option 2</t>
  </si>
  <si>
    <t xml:space="preserve">4. This spreadsheet includes a single Base tab and two (2) option tabs. Each Base and Option (and the information from tabs A. though G.) are composed of a maximum of six (6) time periods.  Total subcontractor costs may be entered into the Base and Option tabs, while full subcontractor proposals should be entered into a separate spreadsheet. </t>
  </si>
  <si>
    <t xml:space="preserve">6. Once the Proposal Data and tabs A. though G. are completed, then the labor hours and the bases for the indirect costs should be filled out in the Base and Option tabs. Enter data only in the green cells. </t>
  </si>
  <si>
    <t>f1</t>
  </si>
  <si>
    <t>f2</t>
  </si>
  <si>
    <t>f3</t>
  </si>
  <si>
    <t>f4</t>
  </si>
  <si>
    <t>oh1</t>
  </si>
  <si>
    <t>oh2</t>
  </si>
  <si>
    <t>mh1</t>
  </si>
  <si>
    <t>mh2</t>
  </si>
  <si>
    <t>ga1</t>
  </si>
  <si>
    <t>ga2</t>
  </si>
  <si>
    <t>fcm1</t>
  </si>
  <si>
    <t>fcm2</t>
  </si>
  <si>
    <t>fcm3</t>
  </si>
  <si>
    <t>fcm4</t>
  </si>
  <si>
    <t>ISO #:</t>
  </si>
  <si>
    <t>ISO Area(s) of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</si>
</sst>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409]mmmm\ d\,\ yyyy;@"/>
    <numFmt numFmtId="165" formatCode=";;;"/>
    <numFmt numFmtId="166" formatCode="&quot;$&quot;#,##0"/>
    <numFmt numFmtId="167" formatCode="&quot;$&quot;#,##0.00"/>
    <numFmt numFmtId="168" formatCode="0.000%"/>
    <numFmt numFmtId="169" formatCode="0.000"/>
    <numFmt numFmtId="170" formatCode="_(&quot;$&quot;* #,##0_);_(&quot;$&quot;* \(#,##0\);_(&quot;$&quot;* &quot;-&quot;??_);_(@_)"/>
    <numFmt numFmtId="171" formatCode="&quot;$&quot;#,##0.000"/>
    <numFmt numFmtId="172" formatCode="#,##0.0"/>
    <numFmt numFmtId="173" formatCode="0.0000%"/>
  </numFmts>
  <fonts count="30"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sz val="14"/>
      <color theme="1"/>
      <name val="Arial"/>
      <family val="2"/>
    </font>
    <font>
      <sz val="8"/>
      <color theme="0"/>
      <name val="Arial"/>
      <family val="2"/>
    </font>
    <font>
      <i/>
      <sz val="8"/>
      <color theme="1"/>
      <name val="Arial"/>
      <family val="2"/>
    </font>
    <font>
      <sz val="8"/>
      <color theme="1"/>
      <name val="Courier New"/>
      <family val="3"/>
    </font>
    <font>
      <sz val="7.8"/>
      <color theme="1"/>
      <name val="Arial"/>
      <family val="2"/>
    </font>
    <font>
      <b/>
      <sz val="9"/>
      <color theme="1"/>
      <name val="Arial"/>
      <family val="2"/>
    </font>
    <font>
      <b/>
      <sz val="7"/>
      <color theme="1"/>
      <name val="Arial"/>
      <family val="2"/>
    </font>
    <font>
      <i/>
      <sz val="6"/>
      <color theme="1"/>
      <name val="Arial"/>
      <family val="2"/>
    </font>
    <font>
      <sz val="10"/>
      <color rgb="FF000000"/>
      <name val="Times New Roman"/>
      <family val="1"/>
    </font>
    <font>
      <sz val="8"/>
      <name val="Calibri"/>
      <family val="2"/>
      <scheme val="minor"/>
    </font>
    <font>
      <b/>
      <sz val="9"/>
      <name val="Arial"/>
      <family val="2"/>
    </font>
    <font>
      <sz val="9"/>
      <name val="Arial"/>
      <family val="2"/>
    </font>
    <font>
      <b/>
      <u/>
      <sz val="9"/>
      <name val="Arial"/>
      <family val="2"/>
    </font>
    <font>
      <b/>
      <sz val="9"/>
      <color indexed="10"/>
      <name val="Arial"/>
      <family val="2"/>
    </font>
    <font>
      <sz val="10"/>
      <name val="Arial"/>
      <family val="2"/>
    </font>
    <font>
      <sz val="10"/>
      <name val="Times New Roman"/>
      <family val="1"/>
    </font>
    <font>
      <i/>
      <sz val="9"/>
      <name val="Arial"/>
      <family val="2"/>
    </font>
    <font>
      <sz val="8"/>
      <color rgb="FF000000"/>
      <name val="Segoe UI"/>
      <family val="2"/>
    </font>
    <font>
      <b/>
      <i/>
      <sz val="9"/>
      <name val="Arial"/>
      <family val="2"/>
    </font>
    <font>
      <sz val="9"/>
      <color theme="1"/>
      <name val="Arial"/>
      <family val="2"/>
    </font>
    <font>
      <sz val="9"/>
      <color rgb="FFFF0000"/>
      <name val="Arial"/>
      <family val="2"/>
    </font>
    <font>
      <b/>
      <i/>
      <sz val="14"/>
      <name val="Arial"/>
      <family val="2"/>
    </font>
    <font>
      <sz val="9"/>
      <color rgb="FF000118"/>
      <name val="Arial"/>
      <family val="2"/>
    </font>
    <font>
      <sz val="12"/>
      <color theme="1"/>
      <name val="Arial"/>
      <family val="2"/>
    </font>
    <font>
      <b/>
      <i/>
      <sz val="14"/>
      <color theme="1"/>
      <name val="Arial"/>
      <family val="2"/>
    </font>
    <font>
      <b/>
      <i/>
      <sz val="9"/>
      <color theme="1"/>
      <name val="Arial"/>
      <family val="2"/>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2"/>
        <bgColor indexed="64"/>
      </patternFill>
    </fill>
    <fill>
      <patternFill patternType="solid">
        <fgColor indexed="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6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indexed="64"/>
      </left>
      <right style="thin">
        <color indexed="64"/>
      </right>
      <top/>
      <bottom style="thin">
        <color indexed="64"/>
      </bottom>
      <diagonal/>
    </border>
    <border>
      <left style="thin">
        <color indexed="64"/>
      </left>
      <right style="medium">
        <color auto="1"/>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auto="1"/>
      </left>
      <right style="medium">
        <color auto="1"/>
      </right>
      <top/>
      <bottom/>
      <diagonal/>
    </border>
    <border>
      <left style="thin">
        <color indexed="64"/>
      </left>
      <right/>
      <top style="thin">
        <color indexed="64"/>
      </top>
      <bottom/>
      <diagonal/>
    </border>
    <border>
      <left/>
      <right style="thick">
        <color auto="1"/>
      </right>
      <top style="medium">
        <color auto="1"/>
      </top>
      <bottom/>
      <diagonal/>
    </border>
    <border>
      <left/>
      <right style="thick">
        <color auto="1"/>
      </right>
      <top/>
      <bottom/>
      <diagonal/>
    </border>
    <border>
      <left/>
      <right style="thick">
        <color auto="1"/>
      </right>
      <top/>
      <bottom style="medium">
        <color auto="1"/>
      </bottom>
      <diagonal/>
    </border>
    <border>
      <left style="medium">
        <color auto="1"/>
      </left>
      <right/>
      <top/>
      <bottom style="thin">
        <color auto="1"/>
      </bottom>
      <diagonal/>
    </border>
    <border>
      <left style="medium">
        <color auto="1"/>
      </left>
      <right style="thin">
        <color indexed="64"/>
      </right>
      <top/>
      <bottom/>
      <diagonal/>
    </border>
    <border>
      <left/>
      <right style="thick">
        <color auto="1"/>
      </right>
      <top/>
      <bottom style="thin">
        <color indexed="64"/>
      </bottom>
      <diagonal/>
    </border>
    <border>
      <left style="medium">
        <color auto="1"/>
      </left>
      <right/>
      <top style="thin">
        <color auto="1"/>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auto="1"/>
      </right>
      <top/>
      <bottom style="thin">
        <color auto="1"/>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auto="1"/>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theme="1"/>
      </left>
      <right style="medium">
        <color theme="1"/>
      </right>
      <top style="medium">
        <color theme="1"/>
      </top>
      <bottom style="medium">
        <color theme="1"/>
      </bottom>
      <diagonal/>
    </border>
    <border>
      <left style="medium">
        <color theme="5"/>
      </left>
      <right style="medium">
        <color theme="5"/>
      </right>
      <top style="medium">
        <color theme="5"/>
      </top>
      <bottom/>
      <diagonal/>
    </border>
    <border>
      <left style="medium">
        <color indexed="64"/>
      </left>
      <right style="medium">
        <color auto="1"/>
      </right>
      <top style="thin">
        <color indexed="64"/>
      </top>
      <bottom/>
      <diagonal/>
    </border>
    <border>
      <left/>
      <right style="medium">
        <color indexed="64"/>
      </right>
      <top style="thin">
        <color indexed="64"/>
      </top>
      <bottom/>
      <diagonal/>
    </border>
    <border>
      <left/>
      <right style="thin">
        <color indexed="64"/>
      </right>
      <top style="thick">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3">
    <xf numFmtId="0" fontId="0" fillId="0" borderId="0"/>
    <xf numFmtId="44" fontId="1" fillId="0" borderId="0" applyFont="0" applyFill="0" applyBorder="0" applyAlignment="0" applyProtection="0"/>
    <xf numFmtId="0" fontId="12" fillId="0" borderId="0"/>
    <xf numFmtId="0" fontId="1" fillId="0" borderId="0"/>
    <xf numFmtId="0" fontId="18" fillId="0" borderId="0"/>
    <xf numFmtId="44" fontId="18" fillId="0" borderId="0" applyFont="0" applyFill="0" applyBorder="0" applyAlignment="0" applyProtection="0"/>
    <xf numFmtId="0" fontId="18" fillId="0" borderId="0"/>
    <xf numFmtId="0" fontId="1" fillId="0" borderId="0"/>
    <xf numFmtId="9" fontId="18" fillId="0" borderId="0" applyFont="0" applyFill="0" applyBorder="0" applyAlignment="0" applyProtection="0"/>
    <xf numFmtId="0" fontId="19" fillId="0" borderId="0"/>
    <xf numFmtId="169" fontId="18" fillId="0" borderId="0"/>
    <xf numFmtId="0" fontId="19" fillId="0" borderId="0"/>
    <xf numFmtId="9" fontId="1" fillId="0" borderId="0" applyFont="0" applyFill="0" applyBorder="0" applyAlignment="0" applyProtection="0"/>
  </cellStyleXfs>
  <cellXfs count="533">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3" borderId="0" xfId="0" applyFont="1" applyFill="1"/>
    <xf numFmtId="0" fontId="0" fillId="0" borderId="0" xfId="0" applyProtection="1">
      <protection locked="0"/>
    </xf>
    <xf numFmtId="0" fontId="4" fillId="0" borderId="0" xfId="0" applyFont="1" applyAlignment="1">
      <alignment horizontal="left" vertical="top"/>
    </xf>
    <xf numFmtId="0" fontId="3" fillId="0" borderId="0" xfId="0" applyFont="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14" xfId="0" applyFont="1" applyBorder="1"/>
    <xf numFmtId="0" fontId="3" fillId="0" borderId="15" xfId="0" applyFont="1" applyBorder="1"/>
    <xf numFmtId="0" fontId="3" fillId="0" borderId="16" xfId="0" applyFont="1" applyBorder="1"/>
    <xf numFmtId="0" fontId="3" fillId="0" borderId="18" xfId="0" applyFont="1" applyBorder="1"/>
    <xf numFmtId="0" fontId="3" fillId="0" borderId="19" xfId="0" applyFont="1" applyBorder="1" applyAlignment="1">
      <alignment horizontal="left"/>
    </xf>
    <xf numFmtId="0" fontId="3" fillId="0" borderId="16" xfId="0" applyFont="1" applyBorder="1" applyAlignment="1">
      <alignment horizontal="left"/>
    </xf>
    <xf numFmtId="0" fontId="3" fillId="0" borderId="15" xfId="0" applyFont="1" applyBorder="1" applyAlignment="1">
      <alignment horizontal="left"/>
    </xf>
    <xf numFmtId="0" fontId="3" fillId="0" borderId="17" xfId="0" applyFont="1" applyBorder="1" applyAlignment="1">
      <alignment horizontal="left"/>
    </xf>
    <xf numFmtId="0" fontId="3" fillId="0" borderId="17" xfId="0" applyFont="1" applyBorder="1"/>
    <xf numFmtId="0" fontId="3" fillId="0" borderId="5" xfId="0" applyFont="1" applyBorder="1"/>
    <xf numFmtId="0" fontId="3" fillId="0" borderId="13" xfId="0" applyFont="1" applyBorder="1"/>
    <xf numFmtId="0" fontId="3" fillId="0" borderId="13" xfId="0" applyFont="1" applyBorder="1" applyAlignment="1">
      <alignment horizontal="left"/>
    </xf>
    <xf numFmtId="0" fontId="3" fillId="0" borderId="20" xfId="0" applyFont="1" applyBorder="1"/>
    <xf numFmtId="0" fontId="3" fillId="0" borderId="12" xfId="0" applyFont="1" applyBorder="1"/>
    <xf numFmtId="0" fontId="3" fillId="0" borderId="19" xfId="0" applyFont="1" applyBorder="1"/>
    <xf numFmtId="0" fontId="3" fillId="0" borderId="18" xfId="0" applyFont="1" applyBorder="1" applyAlignment="1">
      <alignment horizontal="left"/>
    </xf>
    <xf numFmtId="0" fontId="3" fillId="0" borderId="21" xfId="0" applyFont="1" applyBorder="1"/>
    <xf numFmtId="0" fontId="3" fillId="0" borderId="10" xfId="0" applyFont="1" applyBorder="1"/>
    <xf numFmtId="0" fontId="2" fillId="0" borderId="13" xfId="0" applyFont="1" applyBorder="1" applyAlignment="1">
      <alignment horizontal="left"/>
    </xf>
    <xf numFmtId="0" fontId="2" fillId="3" borderId="0" xfId="0" applyFont="1" applyFill="1"/>
    <xf numFmtId="0" fontId="3" fillId="0" borderId="3" xfId="0" applyFont="1" applyBorder="1"/>
    <xf numFmtId="0" fontId="3" fillId="4" borderId="0" xfId="0" applyFont="1" applyFill="1"/>
    <xf numFmtId="0" fontId="5" fillId="0" borderId="0" xfId="0" applyFont="1" applyProtection="1">
      <protection locked="0"/>
    </xf>
    <xf numFmtId="0" fontId="5" fillId="0" borderId="0" xfId="0" applyFont="1"/>
    <xf numFmtId="0" fontId="3" fillId="0" borderId="12" xfId="0" applyFont="1" applyBorder="1" applyAlignment="1">
      <alignment vertical="center"/>
    </xf>
    <xf numFmtId="0" fontId="5" fillId="0" borderId="16" xfId="0" applyFont="1" applyBorder="1" applyProtection="1">
      <protection locked="0"/>
    </xf>
    <xf numFmtId="0" fontId="5" fillId="0" borderId="16" xfId="0" applyFont="1" applyBorder="1"/>
    <xf numFmtId="0" fontId="3" fillId="0" borderId="14" xfId="0" applyFont="1" applyBorder="1" applyAlignment="1">
      <alignment horizontal="left"/>
    </xf>
    <xf numFmtId="0" fontId="3" fillId="0" borderId="6" xfId="0" applyFont="1" applyBorder="1"/>
    <xf numFmtId="0" fontId="3" fillId="0" borderId="8" xfId="0" applyFont="1" applyBorder="1"/>
    <xf numFmtId="0" fontId="3" fillId="0" borderId="11" xfId="0" applyFont="1" applyBorder="1"/>
    <xf numFmtId="0" fontId="3" fillId="0" borderId="25" xfId="0" applyFont="1" applyBorder="1"/>
    <xf numFmtId="0" fontId="3" fillId="0" borderId="24" xfId="0" applyFont="1" applyBorder="1"/>
    <xf numFmtId="0" fontId="3" fillId="4" borderId="1" xfId="0" applyFont="1" applyFill="1" applyBorder="1"/>
    <xf numFmtId="0" fontId="3" fillId="4" borderId="2" xfId="0" applyFont="1" applyFill="1" applyBorder="1"/>
    <xf numFmtId="0" fontId="3" fillId="4" borderId="3" xfId="0" applyFont="1" applyFill="1" applyBorder="1"/>
    <xf numFmtId="0" fontId="3" fillId="4" borderId="4" xfId="0" applyFont="1" applyFill="1" applyBorder="1"/>
    <xf numFmtId="0" fontId="3" fillId="0" borderId="7" xfId="0" applyFont="1" applyBorder="1"/>
    <xf numFmtId="165" fontId="3" fillId="0" borderId="17" xfId="0" applyNumberFormat="1" applyFont="1" applyBorder="1"/>
    <xf numFmtId="0" fontId="2" fillId="0" borderId="0" xfId="0" applyFont="1" applyAlignment="1">
      <alignment horizontal="right"/>
    </xf>
    <xf numFmtId="0" fontId="3" fillId="0" borderId="28" xfId="0" applyFont="1" applyBorder="1"/>
    <xf numFmtId="0" fontId="3" fillId="0" borderId="29" xfId="0" applyFont="1" applyBorder="1"/>
    <xf numFmtId="0" fontId="3" fillId="0" borderId="30" xfId="0" applyFont="1" applyBorder="1"/>
    <xf numFmtId="0" fontId="7" fillId="4" borderId="3" xfId="0" applyFont="1" applyFill="1" applyBorder="1" applyAlignment="1">
      <alignment horizontal="left"/>
    </xf>
    <xf numFmtId="165" fontId="3" fillId="0" borderId="0" xfId="0" applyNumberFormat="1" applyFont="1"/>
    <xf numFmtId="0" fontId="3" fillId="0" borderId="22" xfId="0" applyFont="1" applyBorder="1"/>
    <xf numFmtId="0" fontId="3" fillId="0" borderId="23" xfId="0" applyFont="1" applyBorder="1"/>
    <xf numFmtId="165" fontId="3" fillId="4" borderId="1" xfId="0" applyNumberFormat="1" applyFont="1" applyFill="1" applyBorder="1"/>
    <xf numFmtId="0" fontId="7" fillId="3" borderId="0" xfId="0" applyFont="1" applyFill="1" applyAlignment="1">
      <alignment horizontal="left"/>
    </xf>
    <xf numFmtId="0" fontId="3" fillId="0" borderId="32" xfId="0" applyFont="1" applyBorder="1"/>
    <xf numFmtId="165" fontId="3" fillId="0" borderId="29" xfId="0" applyNumberFormat="1" applyFont="1" applyBorder="1"/>
    <xf numFmtId="0" fontId="3" fillId="0" borderId="33" xfId="0" applyFont="1" applyBorder="1"/>
    <xf numFmtId="0" fontId="8" fillId="0" borderId="0" xfId="0" applyFont="1"/>
    <xf numFmtId="0" fontId="3" fillId="0" borderId="9" xfId="0" applyFont="1" applyBorder="1"/>
    <xf numFmtId="0" fontId="3" fillId="0" borderId="26" xfId="0" applyFont="1" applyBorder="1"/>
    <xf numFmtId="0" fontId="3" fillId="0" borderId="31" xfId="0" applyFont="1" applyBorder="1"/>
    <xf numFmtId="0" fontId="3" fillId="0" borderId="34" xfId="0" applyFont="1" applyBorder="1"/>
    <xf numFmtId="0" fontId="8" fillId="0" borderId="24" xfId="0" applyFont="1" applyBorder="1"/>
    <xf numFmtId="0" fontId="2" fillId="0" borderId="16" xfId="0" applyFont="1" applyBorder="1"/>
    <xf numFmtId="165" fontId="3" fillId="0" borderId="16" xfId="0" applyNumberFormat="1" applyFont="1" applyBorder="1"/>
    <xf numFmtId="0" fontId="3" fillId="3" borderId="10" xfId="0" applyFont="1" applyFill="1" applyBorder="1"/>
    <xf numFmtId="0" fontId="2" fillId="0" borderId="12" xfId="0" applyFont="1" applyBorder="1"/>
    <xf numFmtId="0" fontId="2" fillId="0" borderId="13" xfId="0" applyFont="1" applyBorder="1"/>
    <xf numFmtId="0" fontId="2" fillId="0" borderId="15" xfId="0" applyFont="1" applyBorder="1" applyAlignment="1">
      <alignment vertical="center"/>
    </xf>
    <xf numFmtId="0" fontId="2" fillId="0" borderId="16" xfId="0" applyFont="1" applyBorder="1" applyAlignment="1">
      <alignment vertical="center"/>
    </xf>
    <xf numFmtId="0" fontId="4" fillId="0" borderId="12" xfId="0" applyFont="1" applyBorder="1" applyAlignment="1">
      <alignment horizontal="left" vertical="top"/>
    </xf>
    <xf numFmtId="0" fontId="4" fillId="0" borderId="13" xfId="0" applyFont="1" applyBorder="1" applyAlignment="1">
      <alignment horizontal="left" vertical="top"/>
    </xf>
    <xf numFmtId="0" fontId="2" fillId="0" borderId="0" xfId="0" applyFont="1" applyAlignment="1">
      <alignment horizontal="left"/>
    </xf>
    <xf numFmtId="0" fontId="4" fillId="0" borderId="0" xfId="0" applyFont="1" applyAlignment="1">
      <alignment horizontal="right"/>
    </xf>
    <xf numFmtId="0" fontId="4" fillId="0" borderId="16" xfId="0" applyFont="1" applyBorder="1" applyAlignment="1">
      <alignment horizontal="left" vertical="top"/>
    </xf>
    <xf numFmtId="0" fontId="2" fillId="0" borderId="18" xfId="0" applyFont="1" applyBorder="1" applyAlignment="1">
      <alignment vertical="center"/>
    </xf>
    <xf numFmtId="0" fontId="2" fillId="0" borderId="0" xfId="0" applyFont="1" applyAlignment="1">
      <alignment vertical="center"/>
    </xf>
    <xf numFmtId="0" fontId="3" fillId="0" borderId="17" xfId="0" applyFont="1" applyBorder="1" applyAlignment="1">
      <alignment vertical="center"/>
    </xf>
    <xf numFmtId="0" fontId="3" fillId="3" borderId="16" xfId="0" applyFont="1" applyFill="1" applyBorder="1"/>
    <xf numFmtId="0" fontId="2" fillId="0" borderId="0" xfId="0" applyFont="1" applyAlignment="1">
      <alignment vertical="top"/>
    </xf>
    <xf numFmtId="0" fontId="2" fillId="3" borderId="0" xfId="0" applyFont="1" applyFill="1" applyAlignment="1">
      <alignment horizontal="left" vertical="top" wrapText="1"/>
    </xf>
    <xf numFmtId="0" fontId="2" fillId="0" borderId="16" xfId="0" applyFont="1" applyBorder="1" applyAlignment="1">
      <alignment vertical="top"/>
    </xf>
    <xf numFmtId="0" fontId="3" fillId="3" borderId="17" xfId="0" applyFont="1" applyFill="1" applyBorder="1" applyAlignment="1">
      <alignment horizontal="left" vertical="top" wrapText="1"/>
    </xf>
    <xf numFmtId="0" fontId="2" fillId="3" borderId="17" xfId="0" applyFont="1" applyFill="1" applyBorder="1" applyAlignment="1">
      <alignment horizontal="left" vertical="top" wrapText="1"/>
    </xf>
    <xf numFmtId="0" fontId="8" fillId="0" borderId="0" xfId="0" applyFont="1" applyAlignment="1">
      <alignment vertical="top"/>
    </xf>
    <xf numFmtId="165" fontId="3" fillId="3" borderId="0" xfId="0" applyNumberFormat="1" applyFont="1" applyFill="1"/>
    <xf numFmtId="0" fontId="11" fillId="0" borderId="0" xfId="0" applyFont="1"/>
    <xf numFmtId="0" fontId="3" fillId="3" borderId="13" xfId="0" applyFont="1" applyFill="1" applyBorder="1"/>
    <xf numFmtId="165" fontId="3" fillId="0" borderId="13" xfId="0" applyNumberFormat="1" applyFont="1" applyBorder="1"/>
    <xf numFmtId="0" fontId="2" fillId="3" borderId="12" xfId="0" applyFont="1" applyFill="1" applyBorder="1" applyAlignment="1">
      <alignment horizontal="left" vertical="top" wrapText="1"/>
    </xf>
    <xf numFmtId="164" fontId="3" fillId="4" borderId="4" xfId="0" applyNumberFormat="1" applyFont="1" applyFill="1" applyBorder="1"/>
    <xf numFmtId="0" fontId="3" fillId="4" borderId="3" xfId="0" applyFont="1" applyFill="1" applyBorder="1" applyAlignment="1">
      <alignment horizontal="left"/>
    </xf>
    <xf numFmtId="0" fontId="3" fillId="4" borderId="4" xfId="0" applyFont="1" applyFill="1" applyBorder="1" applyAlignment="1">
      <alignment horizontal="left"/>
    </xf>
    <xf numFmtId="0" fontId="2" fillId="4" borderId="2" xfId="0" applyFont="1" applyFill="1" applyBorder="1" applyAlignment="1">
      <alignment horizontal="left"/>
    </xf>
    <xf numFmtId="0" fontId="2" fillId="4" borderId="3" xfId="0" applyFont="1" applyFill="1" applyBorder="1" applyAlignment="1">
      <alignment horizontal="left"/>
    </xf>
    <xf numFmtId="0" fontId="3" fillId="3" borderId="0" xfId="0" applyFont="1" applyFill="1" applyAlignment="1">
      <alignment horizontal="left"/>
    </xf>
    <xf numFmtId="0" fontId="15" fillId="0" borderId="0" xfId="0" applyFont="1" applyProtection="1">
      <protection locked="0"/>
    </xf>
    <xf numFmtId="0" fontId="14" fillId="7" borderId="5" xfId="0" applyFont="1" applyFill="1" applyBorder="1" applyProtection="1">
      <protection locked="0"/>
    </xf>
    <xf numFmtId="0" fontId="14" fillId="12" borderId="5" xfId="0" applyFont="1" applyFill="1" applyBorder="1" applyProtection="1">
      <protection locked="0"/>
    </xf>
    <xf numFmtId="0" fontId="15" fillId="12" borderId="5" xfId="0" applyFont="1" applyFill="1" applyBorder="1" applyProtection="1">
      <protection locked="0"/>
    </xf>
    <xf numFmtId="10" fontId="15" fillId="12" borderId="5" xfId="12" applyNumberFormat="1" applyFont="1" applyFill="1" applyBorder="1" applyAlignment="1" applyProtection="1">
      <alignment horizontal="center"/>
      <protection locked="0"/>
    </xf>
    <xf numFmtId="0" fontId="14" fillId="0" borderId="0" xfId="0" applyFont="1" applyProtection="1">
      <protection locked="0"/>
    </xf>
    <xf numFmtId="0" fontId="23" fillId="0" borderId="0" xfId="0" applyFont="1" applyProtection="1">
      <protection locked="0"/>
    </xf>
    <xf numFmtId="49" fontId="23" fillId="0" borderId="0" xfId="0" applyNumberFormat="1" applyFont="1" applyAlignment="1" applyProtection="1">
      <alignment wrapText="1"/>
      <protection locked="0"/>
    </xf>
    <xf numFmtId="0" fontId="15" fillId="0" borderId="0" xfId="0" applyFont="1" applyAlignment="1" applyProtection="1">
      <alignment horizontal="justify" vertical="center"/>
      <protection locked="0"/>
    </xf>
    <xf numFmtId="0" fontId="15" fillId="0" borderId="0" xfId="6" applyFont="1" applyProtection="1">
      <protection locked="0"/>
    </xf>
    <xf numFmtId="0" fontId="23" fillId="0" borderId="0" xfId="0" applyFont="1"/>
    <xf numFmtId="49" fontId="15" fillId="10" borderId="43" xfId="6" applyNumberFormat="1" applyFont="1" applyFill="1" applyBorder="1" applyProtection="1">
      <protection locked="0"/>
    </xf>
    <xf numFmtId="0" fontId="15" fillId="0" borderId="8" xfId="6" applyFont="1" applyBorder="1" applyProtection="1">
      <protection locked="0"/>
    </xf>
    <xf numFmtId="167" fontId="15" fillId="10" borderId="48" xfId="6" applyNumberFormat="1" applyFont="1" applyFill="1" applyBorder="1" applyProtection="1">
      <protection locked="0"/>
    </xf>
    <xf numFmtId="169" fontId="15" fillId="10" borderId="5" xfId="10" applyFont="1" applyFill="1" applyBorder="1" applyAlignment="1" applyProtection="1">
      <alignment horizontal="left" vertical="center"/>
      <protection locked="0"/>
    </xf>
    <xf numFmtId="3" fontId="15" fillId="10" borderId="5" xfId="10" applyNumberFormat="1" applyFont="1" applyFill="1" applyBorder="1" applyAlignment="1" applyProtection="1">
      <alignment horizontal="center" vertical="center"/>
      <protection locked="0"/>
    </xf>
    <xf numFmtId="7" fontId="15" fillId="10" borderId="5" xfId="10" applyNumberFormat="1" applyFont="1" applyFill="1" applyBorder="1" applyAlignment="1" applyProtection="1">
      <alignment horizontal="right" vertical="center"/>
      <protection locked="0"/>
    </xf>
    <xf numFmtId="8" fontId="15" fillId="10" borderId="5" xfId="9" applyNumberFormat="1" applyFont="1" applyFill="1" applyBorder="1" applyAlignment="1" applyProtection="1">
      <alignment horizontal="right"/>
      <protection locked="0"/>
    </xf>
    <xf numFmtId="3" fontId="23" fillId="10" borderId="5" xfId="10" applyNumberFormat="1" applyFont="1" applyFill="1" applyBorder="1" applyAlignment="1" applyProtection="1">
      <alignment horizontal="center" vertical="center"/>
      <protection locked="0"/>
    </xf>
    <xf numFmtId="167" fontId="23" fillId="10" borderId="47" xfId="2" applyNumberFormat="1" applyFont="1" applyFill="1" applyBorder="1" applyAlignment="1" applyProtection="1">
      <alignment horizontal="center"/>
      <protection locked="0"/>
    </xf>
    <xf numFmtId="0" fontId="23" fillId="0" borderId="0" xfId="6" applyFont="1" applyProtection="1">
      <protection locked="0"/>
    </xf>
    <xf numFmtId="8" fontId="15" fillId="2" borderId="5" xfId="9" applyNumberFormat="1" applyFont="1" applyFill="1" applyBorder="1" applyAlignment="1">
      <alignment horizontal="right"/>
    </xf>
    <xf numFmtId="0" fontId="15" fillId="7" borderId="20" xfId="2" applyFont="1" applyFill="1" applyBorder="1" applyAlignment="1" applyProtection="1">
      <alignment horizontal="left" vertical="center" wrapText="1"/>
      <protection locked="0"/>
    </xf>
    <xf numFmtId="49" fontId="15" fillId="10" borderId="20" xfId="2" applyNumberFormat="1" applyFont="1" applyFill="1" applyBorder="1" applyAlignment="1" applyProtection="1">
      <alignment horizontal="left" vertical="center" wrapText="1"/>
      <protection locked="0"/>
    </xf>
    <xf numFmtId="38" fontId="15" fillId="10" borderId="20" xfId="2" applyNumberFormat="1" applyFont="1" applyFill="1" applyBorder="1" applyAlignment="1" applyProtection="1">
      <alignment horizontal="center"/>
      <protection locked="0"/>
    </xf>
    <xf numFmtId="167" fontId="15" fillId="10" borderId="47" xfId="2" applyNumberFormat="1" applyFont="1" applyFill="1" applyBorder="1" applyAlignment="1" applyProtection="1">
      <alignment horizontal="center"/>
      <protection locked="0"/>
    </xf>
    <xf numFmtId="44" fontId="14" fillId="2" borderId="20" xfId="5" applyFont="1" applyFill="1" applyBorder="1" applyAlignment="1" applyProtection="1">
      <alignment horizontal="center"/>
    </xf>
    <xf numFmtId="166" fontId="15" fillId="10" borderId="47" xfId="2" applyNumberFormat="1" applyFont="1" applyFill="1" applyBorder="1" applyAlignment="1" applyProtection="1">
      <alignment horizontal="center"/>
      <protection locked="0"/>
    </xf>
    <xf numFmtId="3" fontId="15" fillId="10" borderId="20" xfId="2" applyNumberFormat="1" applyFont="1" applyFill="1" applyBorder="1" applyAlignment="1" applyProtection="1">
      <alignment horizontal="center"/>
      <protection locked="0"/>
    </xf>
    <xf numFmtId="44" fontId="14" fillId="2" borderId="49" xfId="5" applyFont="1" applyFill="1" applyBorder="1" applyAlignment="1" applyProtection="1">
      <alignment horizontal="center"/>
    </xf>
    <xf numFmtId="172" fontId="15" fillId="10" borderId="20" xfId="2" applyNumberFormat="1" applyFont="1" applyFill="1" applyBorder="1" applyAlignment="1" applyProtection="1">
      <alignment horizontal="center"/>
      <protection locked="0"/>
    </xf>
    <xf numFmtId="42" fontId="14" fillId="2" borderId="50" xfId="5" applyNumberFormat="1" applyFont="1" applyFill="1" applyBorder="1" applyAlignment="1" applyProtection="1">
      <alignment horizontal="center"/>
    </xf>
    <xf numFmtId="42" fontId="14" fillId="2" borderId="37" xfId="5" applyNumberFormat="1" applyFont="1" applyFill="1" applyBorder="1" applyAlignment="1" applyProtection="1">
      <alignment horizontal="center"/>
    </xf>
    <xf numFmtId="49" fontId="15" fillId="7" borderId="20" xfId="2" applyNumberFormat="1" applyFont="1" applyFill="1" applyBorder="1" applyAlignment="1" applyProtection="1">
      <alignment horizontal="left" vertical="center" wrapText="1"/>
      <protection locked="0"/>
    </xf>
    <xf numFmtId="38" fontId="15" fillId="7" borderId="20" xfId="2" applyNumberFormat="1" applyFont="1" applyFill="1" applyBorder="1" applyAlignment="1" applyProtection="1">
      <alignment horizontal="center"/>
      <protection locked="0"/>
    </xf>
    <xf numFmtId="3" fontId="15" fillId="7" borderId="20" xfId="2" applyNumberFormat="1" applyFont="1" applyFill="1" applyBorder="1" applyAlignment="1" applyProtection="1">
      <alignment horizontal="center"/>
      <protection locked="0"/>
    </xf>
    <xf numFmtId="0" fontId="24" fillId="0" borderId="0" xfId="6" applyFont="1" applyProtection="1">
      <protection locked="0"/>
    </xf>
    <xf numFmtId="0" fontId="15" fillId="0" borderId="0" xfId="6" applyFont="1" applyAlignment="1" applyProtection="1">
      <alignment wrapText="1"/>
      <protection locked="0"/>
    </xf>
    <xf numFmtId="0" fontId="15" fillId="10" borderId="6" xfId="6" applyFont="1" applyFill="1" applyBorder="1" applyProtection="1">
      <protection locked="0"/>
    </xf>
    <xf numFmtId="168" fontId="15" fillId="10" borderId="5" xfId="6" applyNumberFormat="1" applyFont="1" applyFill="1" applyBorder="1" applyProtection="1">
      <protection locked="0"/>
    </xf>
    <xf numFmtId="0" fontId="15" fillId="7" borderId="5" xfId="6" applyFont="1" applyFill="1" applyBorder="1" applyProtection="1">
      <protection locked="0"/>
    </xf>
    <xf numFmtId="10" fontId="15" fillId="10" borderId="5" xfId="6" applyNumberFormat="1" applyFont="1" applyFill="1" applyBorder="1" applyProtection="1">
      <protection locked="0"/>
    </xf>
    <xf numFmtId="0" fontId="15" fillId="7" borderId="39" xfId="6" applyFont="1" applyFill="1" applyBorder="1" applyProtection="1">
      <protection locked="0"/>
    </xf>
    <xf numFmtId="0" fontId="15" fillId="7" borderId="6" xfId="6" applyFont="1" applyFill="1" applyBorder="1" applyProtection="1">
      <protection locked="0"/>
    </xf>
    <xf numFmtId="10" fontId="15" fillId="7" borderId="5" xfId="6" applyNumberFormat="1" applyFont="1" applyFill="1" applyBorder="1" applyProtection="1">
      <protection locked="0"/>
    </xf>
    <xf numFmtId="0" fontId="15" fillId="3" borderId="0" xfId="6" applyFont="1" applyFill="1" applyProtection="1">
      <protection locked="0"/>
    </xf>
    <xf numFmtId="0" fontId="15" fillId="7" borderId="5" xfId="6" applyFont="1" applyFill="1" applyBorder="1" applyAlignment="1" applyProtection="1">
      <alignment wrapText="1"/>
      <protection locked="0"/>
    </xf>
    <xf numFmtId="0" fontId="23" fillId="0" borderId="12" xfId="0" applyFont="1" applyBorder="1"/>
    <xf numFmtId="0" fontId="23" fillId="0" borderId="13" xfId="0" applyFont="1" applyBorder="1"/>
    <xf numFmtId="0" fontId="23" fillId="0" borderId="14" xfId="0" applyFont="1" applyBorder="1"/>
    <xf numFmtId="0" fontId="23" fillId="0" borderId="18" xfId="0" applyFont="1" applyBorder="1"/>
    <xf numFmtId="0" fontId="15" fillId="2" borderId="17" xfId="0" applyFont="1" applyFill="1" applyBorder="1"/>
    <xf numFmtId="0" fontId="23" fillId="0" borderId="16" xfId="0" applyFont="1" applyBorder="1"/>
    <xf numFmtId="0" fontId="23" fillId="0" borderId="15" xfId="0" applyFont="1" applyBorder="1"/>
    <xf numFmtId="42" fontId="0" fillId="0" borderId="0" xfId="0" applyNumberFormat="1" applyProtection="1">
      <protection locked="0"/>
    </xf>
    <xf numFmtId="0" fontId="27" fillId="0" borderId="0" xfId="0" applyFont="1"/>
    <xf numFmtId="0" fontId="27" fillId="0" borderId="0" xfId="0" applyFont="1" applyAlignment="1">
      <alignment vertical="center"/>
    </xf>
    <xf numFmtId="14" fontId="23" fillId="0" borderId="0" xfId="0" applyNumberFormat="1" applyFont="1" applyProtection="1">
      <protection locked="0"/>
    </xf>
    <xf numFmtId="0" fontId="23" fillId="10" borderId="5" xfId="0" applyFont="1" applyFill="1" applyBorder="1" applyProtection="1">
      <protection locked="0"/>
    </xf>
    <xf numFmtId="14" fontId="23" fillId="10" borderId="5" xfId="0" applyNumberFormat="1" applyFont="1" applyFill="1" applyBorder="1" applyProtection="1">
      <protection locked="0"/>
    </xf>
    <xf numFmtId="0" fontId="25" fillId="6" borderId="12" xfId="6" applyFont="1" applyFill="1" applyBorder="1" applyProtection="1">
      <protection locked="0"/>
    </xf>
    <xf numFmtId="0" fontId="22" fillId="6" borderId="13" xfId="6" applyFont="1" applyFill="1" applyBorder="1" applyProtection="1">
      <protection locked="0"/>
    </xf>
    <xf numFmtId="49" fontId="15" fillId="11" borderId="7" xfId="6" applyNumberFormat="1" applyFont="1" applyFill="1" applyBorder="1" applyProtection="1">
      <protection locked="0"/>
    </xf>
    <xf numFmtId="0" fontId="15" fillId="11" borderId="7" xfId="6" applyFont="1" applyFill="1" applyBorder="1" applyProtection="1">
      <protection locked="0"/>
    </xf>
    <xf numFmtId="0" fontId="24" fillId="11" borderId="7" xfId="6" applyFont="1" applyFill="1" applyBorder="1" applyProtection="1">
      <protection locked="0"/>
    </xf>
    <xf numFmtId="0" fontId="14" fillId="2" borderId="51" xfId="6" applyFont="1" applyFill="1" applyBorder="1" applyAlignment="1">
      <alignment horizontal="center"/>
    </xf>
    <xf numFmtId="0" fontId="14" fillId="2" borderId="48" xfId="6" applyFont="1" applyFill="1" applyBorder="1" applyAlignment="1">
      <alignment horizontal="center"/>
    </xf>
    <xf numFmtId="0" fontId="14" fillId="7" borderId="48" xfId="6" applyFont="1" applyFill="1" applyBorder="1" applyAlignment="1">
      <alignment horizontal="center" wrapText="1"/>
    </xf>
    <xf numFmtId="10" fontId="15" fillId="2" borderId="39" xfId="12" applyNumberFormat="1" applyFont="1" applyFill="1" applyBorder="1" applyProtection="1"/>
    <xf numFmtId="10" fontId="15" fillId="2" borderId="48" xfId="12" applyNumberFormat="1" applyFont="1" applyFill="1" applyBorder="1" applyProtection="1"/>
    <xf numFmtId="0" fontId="14" fillId="7" borderId="47" xfId="6" applyFont="1" applyFill="1" applyBorder="1" applyAlignment="1">
      <alignment horizontal="center" wrapText="1"/>
    </xf>
    <xf numFmtId="0" fontId="14" fillId="7" borderId="35" xfId="6" applyFont="1" applyFill="1" applyBorder="1" applyAlignment="1">
      <alignment horizontal="center" wrapText="1"/>
    </xf>
    <xf numFmtId="0" fontId="9" fillId="0" borderId="0" xfId="0" applyFont="1"/>
    <xf numFmtId="14" fontId="9" fillId="0" borderId="0" xfId="0" applyNumberFormat="1" applyFont="1"/>
    <xf numFmtId="0" fontId="23" fillId="0" borderId="54" xfId="0" applyFont="1" applyBorder="1"/>
    <xf numFmtId="0" fontId="23" fillId="0" borderId="53" xfId="0" applyFont="1" applyBorder="1"/>
    <xf numFmtId="0" fontId="23" fillId="0" borderId="19" xfId="0" applyFont="1" applyBorder="1"/>
    <xf numFmtId="0" fontId="23" fillId="0" borderId="17" xfId="0" applyFont="1" applyBorder="1"/>
    <xf numFmtId="0" fontId="23" fillId="9" borderId="17" xfId="0" applyFont="1" applyFill="1" applyBorder="1"/>
    <xf numFmtId="0" fontId="22" fillId="3" borderId="13" xfId="6" applyFont="1" applyFill="1" applyBorder="1" applyProtection="1">
      <protection locked="0"/>
    </xf>
    <xf numFmtId="0" fontId="14" fillId="0" borderId="0" xfId="6" applyFont="1" applyProtection="1">
      <protection locked="0"/>
    </xf>
    <xf numFmtId="0" fontId="15" fillId="3" borderId="0" xfId="9" applyFont="1" applyFill="1" applyAlignment="1" applyProtection="1">
      <alignment horizontal="center"/>
      <protection locked="0"/>
    </xf>
    <xf numFmtId="169" fontId="15" fillId="3" borderId="0" xfId="10" applyFont="1" applyFill="1" applyAlignment="1" applyProtection="1">
      <alignment horizontal="left" vertical="center"/>
      <protection locked="0"/>
    </xf>
    <xf numFmtId="3" fontId="15" fillId="3" borderId="0" xfId="10" applyNumberFormat="1" applyFont="1" applyFill="1" applyAlignment="1" applyProtection="1">
      <alignment horizontal="center" vertical="center"/>
      <protection locked="0"/>
    </xf>
    <xf numFmtId="7" fontId="14" fillId="3" borderId="0" xfId="10" applyNumberFormat="1" applyFont="1" applyFill="1" applyAlignment="1" applyProtection="1">
      <alignment horizontal="right" vertical="center"/>
      <protection locked="0"/>
    </xf>
    <xf numFmtId="8" fontId="14" fillId="3" borderId="0" xfId="9" applyNumberFormat="1" applyFont="1" applyFill="1" applyAlignment="1" applyProtection="1">
      <alignment horizontal="right"/>
      <protection locked="0"/>
    </xf>
    <xf numFmtId="8" fontId="15" fillId="3" borderId="0" xfId="9" applyNumberFormat="1" applyFont="1" applyFill="1" applyAlignment="1" applyProtection="1">
      <alignment horizontal="right"/>
      <protection locked="0"/>
    </xf>
    <xf numFmtId="49" fontId="15" fillId="10" borderId="6" xfId="6" applyNumberFormat="1" applyFont="1" applyFill="1" applyBorder="1" applyProtection="1">
      <protection locked="0"/>
    </xf>
    <xf numFmtId="167" fontId="15" fillId="10" borderId="8" xfId="6" applyNumberFormat="1" applyFont="1" applyFill="1" applyBorder="1" applyProtection="1">
      <protection locked="0"/>
    </xf>
    <xf numFmtId="167" fontId="15" fillId="10" borderId="5" xfId="6" applyNumberFormat="1" applyFont="1" applyFill="1" applyBorder="1" applyProtection="1">
      <protection locked="0"/>
    </xf>
    <xf numFmtId="0" fontId="14" fillId="0" borderId="43" xfId="6" applyFont="1" applyBorder="1" applyAlignment="1">
      <alignment wrapText="1"/>
    </xf>
    <xf numFmtId="0" fontId="14" fillId="0" borderId="5" xfId="6" applyFont="1" applyBorder="1" applyAlignment="1">
      <alignment wrapText="1"/>
    </xf>
    <xf numFmtId="0" fontId="14" fillId="0" borderId="5" xfId="6" applyFont="1" applyBorder="1" applyAlignment="1">
      <alignment horizontal="center" wrapText="1"/>
    </xf>
    <xf numFmtId="0" fontId="14" fillId="0" borderId="39" xfId="6" applyFont="1" applyBorder="1"/>
    <xf numFmtId="0" fontId="14" fillId="0" borderId="6" xfId="6" applyFont="1" applyBorder="1"/>
    <xf numFmtId="49" fontId="14" fillId="0" borderId="5" xfId="6" applyNumberFormat="1" applyFont="1" applyBorder="1" applyAlignment="1">
      <alignment horizontal="center" wrapText="1"/>
    </xf>
    <xf numFmtId="0" fontId="15" fillId="0" borderId="5" xfId="6" applyFont="1" applyBorder="1"/>
    <xf numFmtId="0" fontId="15" fillId="3" borderId="39" xfId="6" applyFont="1" applyFill="1" applyBorder="1"/>
    <xf numFmtId="0" fontId="15" fillId="3" borderId="6" xfId="6" applyFont="1" applyFill="1" applyBorder="1"/>
    <xf numFmtId="0" fontId="15" fillId="7" borderId="5" xfId="6" applyFont="1" applyFill="1" applyBorder="1"/>
    <xf numFmtId="0" fontId="15" fillId="7" borderId="6" xfId="6" applyFont="1" applyFill="1" applyBorder="1"/>
    <xf numFmtId="0" fontId="22" fillId="0" borderId="0" xfId="6" applyFont="1" applyProtection="1">
      <protection locked="0"/>
    </xf>
    <xf numFmtId="0" fontId="26" fillId="0" borderId="0" xfId="6" applyFont="1" applyProtection="1">
      <protection locked="0"/>
    </xf>
    <xf numFmtId="0" fontId="23" fillId="0" borderId="0" xfId="0" applyFont="1" applyAlignment="1" applyProtection="1">
      <alignment vertical="justify" wrapText="1"/>
      <protection locked="0"/>
    </xf>
    <xf numFmtId="0" fontId="14" fillId="0" borderId="5" xfId="9" applyFont="1" applyBorder="1" applyAlignment="1">
      <alignment horizontal="center" vertical="center" wrapText="1"/>
    </xf>
    <xf numFmtId="0" fontId="14" fillId="0" borderId="5" xfId="9" applyFont="1" applyBorder="1" applyAlignment="1">
      <alignment horizontal="center" vertical="center"/>
    </xf>
    <xf numFmtId="0" fontId="15" fillId="0" borderId="5" xfId="9" applyFont="1" applyBorder="1" applyAlignment="1">
      <alignment horizontal="center"/>
    </xf>
    <xf numFmtId="0" fontId="15" fillId="0" borderId="5" xfId="9" applyFont="1" applyBorder="1" applyAlignment="1" applyProtection="1">
      <alignment horizontal="center"/>
      <protection locked="0"/>
    </xf>
    <xf numFmtId="169" fontId="15" fillId="0" borderId="5" xfId="10" applyFont="1" applyBorder="1" applyAlignment="1" applyProtection="1">
      <alignment horizontal="left" vertical="center"/>
      <protection locked="0"/>
    </xf>
    <xf numFmtId="3" fontId="15" fillId="0" borderId="5" xfId="10" applyNumberFormat="1" applyFont="1" applyBorder="1" applyAlignment="1" applyProtection="1">
      <alignment horizontal="center" vertical="center"/>
      <protection locked="0"/>
    </xf>
    <xf numFmtId="8" fontId="14" fillId="2" borderId="5" xfId="9" applyNumberFormat="1" applyFont="1" applyFill="1" applyBorder="1" applyAlignment="1">
      <alignment horizontal="right"/>
    </xf>
    <xf numFmtId="8" fontId="15" fillId="3" borderId="5" xfId="9" applyNumberFormat="1" applyFont="1" applyFill="1" applyBorder="1" applyAlignment="1" applyProtection="1">
      <alignment horizontal="right"/>
      <protection locked="0"/>
    </xf>
    <xf numFmtId="0" fontId="23" fillId="0" borderId="0" xfId="0" applyFont="1" applyProtection="1">
      <protection hidden="1"/>
    </xf>
    <xf numFmtId="0" fontId="14" fillId="2" borderId="51" xfId="6" applyFont="1" applyFill="1" applyBorder="1" applyAlignment="1" applyProtection="1">
      <alignment horizontal="center"/>
      <protection hidden="1"/>
    </xf>
    <xf numFmtId="0" fontId="9" fillId="0" borderId="0" xfId="0" applyFont="1" applyAlignment="1" applyProtection="1">
      <alignment vertical="center"/>
      <protection locked="0"/>
    </xf>
    <xf numFmtId="0" fontId="14" fillId="2" borderId="56" xfId="6" applyFont="1" applyFill="1" applyBorder="1" applyAlignment="1" applyProtection="1">
      <alignment horizontal="center"/>
      <protection hidden="1"/>
    </xf>
    <xf numFmtId="0" fontId="14" fillId="2" borderId="0" xfId="6" applyFont="1" applyFill="1" applyAlignment="1" applyProtection="1">
      <alignment horizontal="center"/>
      <protection hidden="1"/>
    </xf>
    <xf numFmtId="0" fontId="23" fillId="0" borderId="6" xfId="0" applyFont="1" applyBorder="1" applyAlignment="1">
      <alignment vertical="top" wrapText="1"/>
    </xf>
    <xf numFmtId="0" fontId="14" fillId="3" borderId="0" xfId="6" applyFont="1" applyFill="1" applyAlignment="1" applyProtection="1">
      <alignment horizontal="center"/>
      <protection locked="0"/>
    </xf>
    <xf numFmtId="1" fontId="15" fillId="3" borderId="0" xfId="6" applyNumberFormat="1" applyFont="1" applyFill="1" applyAlignment="1" applyProtection="1">
      <alignment horizontal="center"/>
      <protection locked="0"/>
    </xf>
    <xf numFmtId="0" fontId="14" fillId="3" borderId="0" xfId="6" applyFont="1" applyFill="1" applyAlignment="1" applyProtection="1">
      <alignment horizontal="right"/>
      <protection locked="0"/>
    </xf>
    <xf numFmtId="0" fontId="14" fillId="0" borderId="46" xfId="9" applyFont="1" applyBorder="1" applyAlignment="1">
      <alignment horizontal="center" vertical="center" wrapText="1"/>
    </xf>
    <xf numFmtId="0" fontId="14" fillId="0" borderId="45" xfId="9" applyFont="1" applyBorder="1" applyAlignment="1">
      <alignment horizontal="center" vertical="center"/>
    </xf>
    <xf numFmtId="0" fontId="14" fillId="0" borderId="45" xfId="9" applyFont="1" applyBorder="1" applyAlignment="1">
      <alignment horizontal="center" vertical="center" wrapText="1"/>
    </xf>
    <xf numFmtId="0" fontId="14" fillId="0" borderId="57" xfId="9" applyFont="1" applyBorder="1" applyAlignment="1">
      <alignment horizontal="center" vertical="center" wrapText="1"/>
    </xf>
    <xf numFmtId="0" fontId="14" fillId="0" borderId="11" xfId="9" applyFont="1" applyBorder="1" applyAlignment="1">
      <alignment horizontal="center" vertical="center" wrapText="1"/>
    </xf>
    <xf numFmtId="0" fontId="14" fillId="0" borderId="11" xfId="9" applyFont="1" applyBorder="1" applyAlignment="1">
      <alignment horizontal="center" vertical="center"/>
    </xf>
    <xf numFmtId="38" fontId="14" fillId="10" borderId="20" xfId="2" applyNumberFormat="1" applyFont="1" applyFill="1" applyBorder="1" applyAlignment="1" applyProtection="1">
      <alignment horizontal="center"/>
      <protection locked="0"/>
    </xf>
    <xf numFmtId="38" fontId="15" fillId="10" borderId="44" xfId="2" applyNumberFormat="1" applyFont="1" applyFill="1" applyBorder="1" applyAlignment="1" applyProtection="1">
      <alignment horizontal="center"/>
      <protection locked="0"/>
    </xf>
    <xf numFmtId="172" fontId="15" fillId="10" borderId="5" xfId="2" applyNumberFormat="1" applyFont="1" applyFill="1" applyBorder="1" applyAlignment="1" applyProtection="1">
      <alignment horizontal="center"/>
      <protection locked="0"/>
    </xf>
    <xf numFmtId="3" fontId="15" fillId="10" borderId="5" xfId="2" applyNumberFormat="1" applyFont="1" applyFill="1" applyBorder="1" applyAlignment="1" applyProtection="1">
      <alignment horizontal="center"/>
      <protection locked="0"/>
    </xf>
    <xf numFmtId="0" fontId="14" fillId="0" borderId="0" xfId="2" applyFont="1" applyProtection="1">
      <protection locked="0"/>
    </xf>
    <xf numFmtId="171" fontId="15" fillId="10" borderId="47" xfId="2" applyNumberFormat="1" applyFont="1" applyFill="1" applyBorder="1" applyAlignment="1" applyProtection="1">
      <alignment horizontal="center"/>
      <protection locked="0"/>
    </xf>
    <xf numFmtId="167" fontId="15" fillId="10" borderId="22" xfId="5" applyNumberFormat="1" applyFont="1" applyFill="1" applyBorder="1" applyAlignment="1" applyProtection="1">
      <alignment horizontal="center"/>
      <protection locked="0"/>
    </xf>
    <xf numFmtId="167" fontId="15" fillId="7" borderId="20" xfId="2" applyNumberFormat="1" applyFont="1" applyFill="1" applyBorder="1" applyAlignment="1" applyProtection="1">
      <alignment horizontal="center"/>
      <protection locked="0"/>
    </xf>
    <xf numFmtId="0" fontId="15" fillId="3" borderId="0" xfId="0" applyFont="1" applyFill="1" applyProtection="1">
      <protection locked="0"/>
    </xf>
    <xf numFmtId="0" fontId="14" fillId="0" borderId="0" xfId="0" applyFont="1" applyAlignment="1" applyProtection="1">
      <alignment wrapText="1"/>
      <protection locked="0"/>
    </xf>
    <xf numFmtId="167" fontId="14" fillId="8" borderId="38" xfId="2" quotePrefix="1" applyNumberFormat="1" applyFont="1" applyFill="1" applyBorder="1" applyAlignment="1">
      <alignment horizontal="center" wrapText="1"/>
    </xf>
    <xf numFmtId="167" fontId="14" fillId="0" borderId="4" xfId="2" quotePrefix="1" applyNumberFormat="1" applyFont="1" applyBorder="1" applyAlignment="1">
      <alignment horizontal="center" wrapText="1"/>
    </xf>
    <xf numFmtId="167" fontId="14" fillId="8" borderId="41" xfId="2" quotePrefix="1" applyNumberFormat="1" applyFont="1" applyFill="1" applyBorder="1" applyAlignment="1">
      <alignment horizontal="center" wrapText="1"/>
    </xf>
    <xf numFmtId="167" fontId="14" fillId="8" borderId="40" xfId="2" quotePrefix="1" applyNumberFormat="1" applyFont="1" applyFill="1" applyBorder="1" applyAlignment="1">
      <alignment horizontal="center" wrapText="1"/>
    </xf>
    <xf numFmtId="167" fontId="14" fillId="8" borderId="36" xfId="2" quotePrefix="1" applyNumberFormat="1" applyFont="1" applyFill="1" applyBorder="1" applyAlignment="1">
      <alignment horizontal="center" wrapText="1"/>
    </xf>
    <xf numFmtId="167" fontId="14" fillId="8" borderId="58" xfId="2" applyNumberFormat="1" applyFont="1" applyFill="1" applyBorder="1" applyAlignment="1">
      <alignment horizontal="center" wrapText="1"/>
    </xf>
    <xf numFmtId="167" fontId="14" fillId="8" borderId="36" xfId="2" applyNumberFormat="1" applyFont="1" applyFill="1" applyBorder="1" applyAlignment="1">
      <alignment horizontal="center" wrapText="1"/>
    </xf>
    <xf numFmtId="167" fontId="14" fillId="8" borderId="3" xfId="2" applyNumberFormat="1" applyFont="1" applyFill="1" applyBorder="1" applyAlignment="1">
      <alignment horizontal="center" wrapText="1"/>
    </xf>
    <xf numFmtId="167" fontId="14" fillId="3" borderId="1" xfId="2" quotePrefix="1" applyNumberFormat="1" applyFont="1" applyFill="1" applyBorder="1" applyAlignment="1">
      <alignment horizontal="center" wrapText="1"/>
    </xf>
    <xf numFmtId="167" fontId="14" fillId="3" borderId="4" xfId="2" quotePrefix="1" applyNumberFormat="1" applyFont="1" applyFill="1" applyBorder="1" applyAlignment="1">
      <alignment horizontal="center" wrapText="1"/>
    </xf>
    <xf numFmtId="167" fontId="15" fillId="2" borderId="20" xfId="2" applyNumberFormat="1" applyFont="1" applyFill="1" applyBorder="1" applyAlignment="1">
      <alignment horizontal="center"/>
    </xf>
    <xf numFmtId="44" fontId="14" fillId="2" borderId="49" xfId="2" applyNumberFormat="1" applyFont="1" applyFill="1" applyBorder="1" applyAlignment="1">
      <alignment horizontal="center"/>
    </xf>
    <xf numFmtId="38" fontId="15" fillId="7" borderId="35" xfId="2" applyNumberFormat="1" applyFont="1" applyFill="1" applyBorder="1" applyAlignment="1" applyProtection="1">
      <alignment horizontal="center"/>
      <protection locked="0"/>
    </xf>
    <xf numFmtId="44" fontId="14" fillId="7" borderId="35" xfId="5" applyFont="1" applyFill="1" applyBorder="1" applyAlignment="1" applyProtection="1">
      <alignment horizontal="center"/>
      <protection locked="0"/>
    </xf>
    <xf numFmtId="44" fontId="14" fillId="7" borderId="35" xfId="2" applyNumberFormat="1" applyFont="1" applyFill="1" applyBorder="1" applyAlignment="1" applyProtection="1">
      <alignment horizontal="center"/>
      <protection locked="0"/>
    </xf>
    <xf numFmtId="44" fontId="14" fillId="2" borderId="23" xfId="5" applyFont="1" applyFill="1" applyBorder="1" applyAlignment="1" applyProtection="1">
      <alignment horizontal="center"/>
    </xf>
    <xf numFmtId="44" fontId="14" fillId="7" borderId="22" xfId="5" applyFont="1" applyFill="1" applyBorder="1" applyAlignment="1" applyProtection="1">
      <alignment horizontal="center"/>
      <protection locked="0"/>
    </xf>
    <xf numFmtId="167" fontId="15" fillId="7" borderId="23" xfId="2" applyNumberFormat="1" applyFont="1" applyFill="1" applyBorder="1" applyAlignment="1" applyProtection="1">
      <alignment horizontal="center"/>
      <protection locked="0"/>
    </xf>
    <xf numFmtId="3" fontId="15" fillId="7" borderId="23" xfId="2" applyNumberFormat="1" applyFont="1" applyFill="1" applyBorder="1" applyAlignment="1" applyProtection="1">
      <alignment horizontal="center"/>
      <protection locked="0"/>
    </xf>
    <xf numFmtId="172" fontId="15" fillId="7" borderId="23" xfId="2" applyNumberFormat="1" applyFont="1" applyFill="1" applyBorder="1" applyAlignment="1" applyProtection="1">
      <alignment horizontal="center"/>
      <protection locked="0"/>
    </xf>
    <xf numFmtId="167" fontId="14" fillId="8" borderId="59" xfId="2" quotePrefix="1" applyNumberFormat="1" applyFont="1" applyFill="1" applyBorder="1" applyAlignment="1">
      <alignment horizontal="center" wrapText="1"/>
    </xf>
    <xf numFmtId="167" fontId="15" fillId="10" borderId="32" xfId="2" applyNumberFormat="1" applyFont="1" applyFill="1" applyBorder="1" applyAlignment="1" applyProtection="1">
      <alignment horizontal="center"/>
      <protection locked="0"/>
    </xf>
    <xf numFmtId="166" fontId="15" fillId="10" borderId="32" xfId="2" applyNumberFormat="1" applyFont="1" applyFill="1" applyBorder="1" applyAlignment="1" applyProtection="1">
      <alignment horizontal="center"/>
      <protection locked="0"/>
    </xf>
    <xf numFmtId="171" fontId="15" fillId="10" borderId="32" xfId="2" applyNumberFormat="1" applyFont="1" applyFill="1" applyBorder="1" applyAlignment="1" applyProtection="1">
      <alignment horizontal="center"/>
      <protection locked="0"/>
    </xf>
    <xf numFmtId="42" fontId="14" fillId="2" borderId="26" xfId="5" applyNumberFormat="1" applyFont="1" applyFill="1" applyBorder="1" applyAlignment="1" applyProtection="1">
      <alignment horizontal="center"/>
    </xf>
    <xf numFmtId="167" fontId="15" fillId="10" borderId="0" xfId="5" applyNumberFormat="1" applyFont="1" applyFill="1" applyBorder="1" applyAlignment="1" applyProtection="1">
      <alignment horizontal="center"/>
      <protection locked="0"/>
    </xf>
    <xf numFmtId="167" fontId="15" fillId="10" borderId="5" xfId="2" applyNumberFormat="1" applyFont="1" applyFill="1" applyBorder="1" applyAlignment="1" applyProtection="1">
      <alignment horizontal="center"/>
      <protection locked="0"/>
    </xf>
    <xf numFmtId="167" fontId="15" fillId="10" borderId="20" xfId="2" applyNumberFormat="1" applyFont="1" applyFill="1" applyBorder="1" applyAlignment="1" applyProtection="1">
      <alignment horizontal="center"/>
      <protection locked="0"/>
    </xf>
    <xf numFmtId="167" fontId="15" fillId="7" borderId="5" xfId="2" applyNumberFormat="1" applyFont="1" applyFill="1" applyBorder="1" applyAlignment="1" applyProtection="1">
      <alignment horizontal="center"/>
      <protection locked="0"/>
    </xf>
    <xf numFmtId="166" fontId="15" fillId="7" borderId="5" xfId="2" applyNumberFormat="1" applyFont="1" applyFill="1" applyBorder="1" applyAlignment="1" applyProtection="1">
      <alignment horizontal="center"/>
      <protection locked="0"/>
    </xf>
    <xf numFmtId="171" fontId="15" fillId="7" borderId="5" xfId="2" applyNumberFormat="1" applyFont="1" applyFill="1" applyBorder="1" applyAlignment="1" applyProtection="1">
      <alignment horizontal="center"/>
      <protection locked="0"/>
    </xf>
    <xf numFmtId="42" fontId="14" fillId="7" borderId="5" xfId="5" applyNumberFormat="1" applyFont="1" applyFill="1" applyBorder="1" applyAlignment="1" applyProtection="1">
      <alignment horizontal="center"/>
      <protection locked="0"/>
    </xf>
    <xf numFmtId="167" fontId="15" fillId="7" borderId="5" xfId="5" applyNumberFormat="1" applyFont="1" applyFill="1" applyBorder="1" applyAlignment="1" applyProtection="1">
      <alignment horizontal="center"/>
      <protection locked="0"/>
    </xf>
    <xf numFmtId="38" fontId="14" fillId="2" borderId="20" xfId="2" applyNumberFormat="1" applyFont="1" applyFill="1" applyBorder="1" applyAlignment="1" applyProtection="1">
      <alignment horizontal="center"/>
      <protection locked="0"/>
    </xf>
    <xf numFmtId="38" fontId="15" fillId="2" borderId="20" xfId="2" applyNumberFormat="1" applyFont="1" applyFill="1" applyBorder="1" applyAlignment="1">
      <alignment horizontal="center"/>
    </xf>
    <xf numFmtId="38" fontId="15" fillId="2" borderId="35" xfId="2" applyNumberFormat="1" applyFont="1" applyFill="1" applyBorder="1" applyAlignment="1">
      <alignment horizontal="center"/>
    </xf>
    <xf numFmtId="1" fontId="15" fillId="2" borderId="5" xfId="0" applyNumberFormat="1" applyFont="1" applyFill="1" applyBorder="1"/>
    <xf numFmtId="42" fontId="15" fillId="2" borderId="5" xfId="0" applyNumberFormat="1" applyFont="1" applyFill="1" applyBorder="1"/>
    <xf numFmtId="0" fontId="14" fillId="2" borderId="5" xfId="0" applyFont="1" applyFill="1" applyBorder="1"/>
    <xf numFmtId="1" fontId="14" fillId="2" borderId="5" xfId="0" applyNumberFormat="1" applyFont="1" applyFill="1" applyBorder="1"/>
    <xf numFmtId="166" fontId="14" fillId="2" borderId="5" xfId="0" applyNumberFormat="1" applyFont="1" applyFill="1" applyBorder="1"/>
    <xf numFmtId="0" fontId="14" fillId="2" borderId="5" xfId="6" applyFont="1" applyFill="1" applyBorder="1" applyAlignment="1">
      <alignment horizontal="center"/>
    </xf>
    <xf numFmtId="1" fontId="15" fillId="2" borderId="5" xfId="6" applyNumberFormat="1" applyFont="1" applyFill="1" applyBorder="1" applyAlignment="1">
      <alignment horizontal="center"/>
    </xf>
    <xf numFmtId="0" fontId="14" fillId="2" borderId="5" xfId="6" applyFont="1" applyFill="1" applyBorder="1" applyAlignment="1">
      <alignment horizontal="right"/>
    </xf>
    <xf numFmtId="0" fontId="22" fillId="0" borderId="0" xfId="6" applyFont="1" applyAlignment="1" applyProtection="1">
      <alignment horizontal="left"/>
      <protection locked="0"/>
    </xf>
    <xf numFmtId="0" fontId="15" fillId="0" borderId="0" xfId="11" applyFont="1" applyProtection="1">
      <protection locked="0"/>
    </xf>
    <xf numFmtId="7" fontId="14" fillId="2" borderId="5" xfId="10" applyNumberFormat="1" applyFont="1" applyFill="1" applyBorder="1" applyAlignment="1">
      <alignment horizontal="right" vertical="center"/>
    </xf>
    <xf numFmtId="0" fontId="14" fillId="2" borderId="5" xfId="6" applyFont="1" applyFill="1" applyBorder="1" applyAlignment="1" applyProtection="1">
      <alignment horizontal="right"/>
      <protection locked="0"/>
    </xf>
    <xf numFmtId="169" fontId="15" fillId="10" borderId="5" xfId="10" applyFont="1" applyFill="1" applyBorder="1" applyAlignment="1" applyProtection="1">
      <alignment horizontal="left" vertical="center" wrapText="1"/>
      <protection locked="0"/>
    </xf>
    <xf numFmtId="167" fontId="14" fillId="13" borderId="5" xfId="0" applyNumberFormat="1" applyFont="1" applyFill="1" applyBorder="1" applyProtection="1">
      <protection locked="0"/>
    </xf>
    <xf numFmtId="0" fontId="14" fillId="13" borderId="5" xfId="0" applyFont="1" applyFill="1" applyBorder="1" applyProtection="1">
      <protection locked="0"/>
    </xf>
    <xf numFmtId="10" fontId="15" fillId="2" borderId="5" xfId="12" applyNumberFormat="1" applyFont="1" applyFill="1" applyBorder="1" applyAlignment="1" applyProtection="1">
      <alignment horizontal="center"/>
    </xf>
    <xf numFmtId="0" fontId="15" fillId="2" borderId="5" xfId="0" applyFont="1" applyFill="1" applyBorder="1"/>
    <xf numFmtId="170" fontId="14" fillId="2" borderId="5" xfId="5" applyNumberFormat="1" applyFont="1" applyFill="1" applyBorder="1" applyProtection="1"/>
    <xf numFmtId="3" fontId="15" fillId="10" borderId="5" xfId="0" applyNumberFormat="1" applyFont="1" applyFill="1" applyBorder="1" applyProtection="1">
      <protection locked="0"/>
    </xf>
    <xf numFmtId="170" fontId="15" fillId="2" borderId="5" xfId="5" applyNumberFormat="1" applyFont="1" applyFill="1" applyBorder="1" applyAlignment="1" applyProtection="1">
      <alignment horizontal="center"/>
    </xf>
    <xf numFmtId="0" fontId="14" fillId="7" borderId="5" xfId="0" applyFont="1" applyFill="1" applyBorder="1" applyAlignment="1" applyProtection="1">
      <alignment vertical="top" wrapText="1"/>
      <protection locked="0"/>
    </xf>
    <xf numFmtId="0" fontId="15" fillId="7" borderId="5" xfId="0" applyFont="1" applyFill="1" applyBorder="1" applyProtection="1">
      <protection locked="0"/>
    </xf>
    <xf numFmtId="3" fontId="15" fillId="12" borderId="5" xfId="0" applyNumberFormat="1" applyFont="1" applyFill="1" applyBorder="1" applyProtection="1">
      <protection locked="0"/>
    </xf>
    <xf numFmtId="170" fontId="14" fillId="2" borderId="5" xfId="5" applyNumberFormat="1" applyFont="1" applyFill="1" applyBorder="1" applyAlignment="1" applyProtection="1">
      <alignment horizontal="center"/>
    </xf>
    <xf numFmtId="170" fontId="15" fillId="2" borderId="5" xfId="5" applyNumberFormat="1" applyFont="1" applyFill="1" applyBorder="1" applyProtection="1"/>
    <xf numFmtId="0" fontId="15" fillId="7" borderId="5" xfId="0" applyFont="1" applyFill="1" applyBorder="1" applyAlignment="1" applyProtection="1">
      <alignment horizontal="left"/>
      <protection locked="0"/>
    </xf>
    <xf numFmtId="170" fontId="15" fillId="10" borderId="5" xfId="0" applyNumberFormat="1" applyFont="1" applyFill="1" applyBorder="1" applyProtection="1">
      <protection locked="0"/>
    </xf>
    <xf numFmtId="0" fontId="9" fillId="0" borderId="0" xfId="0" applyFont="1" applyProtection="1">
      <protection locked="0"/>
    </xf>
    <xf numFmtId="0" fontId="23" fillId="10" borderId="6" xfId="0" applyFont="1" applyFill="1" applyBorder="1" applyProtection="1">
      <protection locked="0"/>
    </xf>
    <xf numFmtId="0" fontId="23" fillId="10" borderId="8" xfId="0" applyFont="1" applyFill="1" applyBorder="1" applyProtection="1">
      <protection locked="0"/>
    </xf>
    <xf numFmtId="0" fontId="23" fillId="0" borderId="6" xfId="0" applyFont="1" applyBorder="1"/>
    <xf numFmtId="0" fontId="23" fillId="10" borderId="7" xfId="0" applyFont="1" applyFill="1" applyBorder="1" applyProtection="1">
      <protection locked="0"/>
    </xf>
    <xf numFmtId="0" fontId="9" fillId="7" borderId="5" xfId="0" applyFont="1" applyFill="1" applyBorder="1"/>
    <xf numFmtId="14" fontId="23" fillId="2" borderId="5" xfId="0" applyNumberFormat="1" applyFont="1" applyFill="1" applyBorder="1"/>
    <xf numFmtId="0" fontId="15" fillId="2" borderId="5" xfId="0" applyFont="1" applyFill="1" applyBorder="1" applyAlignment="1">
      <alignment horizontal="left" vertical="center" indent="2"/>
    </xf>
    <xf numFmtId="0" fontId="9" fillId="0" borderId="5" xfId="0" applyFont="1" applyBorder="1"/>
    <xf numFmtId="0" fontId="25" fillId="6" borderId="0" xfId="6" applyFont="1" applyFill="1" applyAlignment="1" applyProtection="1">
      <alignment horizontal="left"/>
      <protection locked="0"/>
    </xf>
    <xf numFmtId="0" fontId="22" fillId="6" borderId="0" xfId="6" applyFont="1" applyFill="1" applyAlignment="1" applyProtection="1">
      <alignment horizontal="left"/>
      <protection locked="0"/>
    </xf>
    <xf numFmtId="0" fontId="15" fillId="6" borderId="0" xfId="11" applyFont="1" applyFill="1" applyProtection="1">
      <protection locked="0"/>
    </xf>
    <xf numFmtId="0" fontId="23" fillId="6" borderId="0" xfId="0" applyFont="1" applyFill="1" applyProtection="1">
      <protection locked="0"/>
    </xf>
    <xf numFmtId="0" fontId="28" fillId="6" borderId="0" xfId="0" applyFont="1" applyFill="1" applyProtection="1">
      <protection locked="0"/>
    </xf>
    <xf numFmtId="0" fontId="14" fillId="0" borderId="20" xfId="9" applyFont="1" applyBorder="1" applyAlignment="1">
      <alignment horizontal="center" vertical="center" wrapText="1"/>
    </xf>
    <xf numFmtId="0" fontId="14" fillId="0" borderId="20" xfId="9" applyFont="1" applyBorder="1" applyAlignment="1">
      <alignment horizontal="center" vertical="center"/>
    </xf>
    <xf numFmtId="0" fontId="14" fillId="0" borderId="0" xfId="2" applyFont="1"/>
    <xf numFmtId="0" fontId="14" fillId="0" borderId="0" xfId="0" applyFont="1"/>
    <xf numFmtId="0" fontId="23" fillId="10" borderId="5" xfId="0" applyFont="1" applyFill="1" applyBorder="1" applyAlignment="1" applyProtection="1">
      <alignment vertical="distributed" wrapText="1"/>
      <protection locked="0"/>
    </xf>
    <xf numFmtId="0" fontId="23" fillId="10" borderId="5" xfId="0" applyFont="1" applyFill="1" applyBorder="1" applyAlignment="1" applyProtection="1">
      <alignment horizontal="left" vertical="distributed" wrapText="1"/>
      <protection locked="0"/>
    </xf>
    <xf numFmtId="0" fontId="23" fillId="10" borderId="5" xfId="0" applyFont="1" applyFill="1" applyBorder="1" applyAlignment="1" applyProtection="1">
      <alignment vertical="top" wrapText="1" readingOrder="1"/>
      <protection locked="0"/>
    </xf>
    <xf numFmtId="166" fontId="23" fillId="10" borderId="5" xfId="1" applyNumberFormat="1" applyFont="1" applyFill="1" applyBorder="1" applyAlignment="1" applyProtection="1">
      <alignment horizontal="left" vertical="distributed" wrapText="1"/>
      <protection locked="0"/>
    </xf>
    <xf numFmtId="0" fontId="9" fillId="3" borderId="5" xfId="0" applyFont="1" applyFill="1" applyBorder="1" applyAlignment="1">
      <alignment horizontal="center" vertical="center"/>
    </xf>
    <xf numFmtId="0" fontId="23" fillId="3" borderId="5" xfId="0" applyFont="1" applyFill="1" applyBorder="1"/>
    <xf numFmtId="0" fontId="14" fillId="3" borderId="51" xfId="6" applyFont="1" applyFill="1" applyBorder="1" applyAlignment="1" applyProtection="1">
      <alignment horizontal="center"/>
      <protection hidden="1"/>
    </xf>
    <xf numFmtId="0" fontId="9" fillId="2" borderId="0" xfId="0" applyFont="1" applyFill="1" applyProtection="1">
      <protection hidden="1"/>
    </xf>
    <xf numFmtId="0" fontId="9" fillId="2" borderId="0" xfId="0" applyFont="1" applyFill="1"/>
    <xf numFmtId="0" fontId="15" fillId="3" borderId="0" xfId="6" applyFont="1" applyFill="1"/>
    <xf numFmtId="10" fontId="15" fillId="3" borderId="0" xfId="6" applyNumberFormat="1" applyFont="1" applyFill="1" applyProtection="1">
      <protection locked="0"/>
    </xf>
    <xf numFmtId="0" fontId="14" fillId="0" borderId="39" xfId="6" applyFont="1" applyBorder="1" applyAlignment="1">
      <alignment wrapText="1"/>
    </xf>
    <xf numFmtId="0" fontId="14" fillId="0" borderId="6" xfId="6" applyFont="1" applyBorder="1" applyAlignment="1">
      <alignment wrapText="1"/>
    </xf>
    <xf numFmtId="0" fontId="15" fillId="0" borderId="5" xfId="6" applyFont="1" applyBorder="1" applyAlignment="1">
      <alignment wrapText="1"/>
    </xf>
    <xf numFmtId="0" fontId="14" fillId="2" borderId="5" xfId="6" applyFont="1" applyFill="1" applyBorder="1" applyAlignment="1">
      <alignment horizontal="center" vertical="center" wrapText="1"/>
    </xf>
    <xf numFmtId="167" fontId="14" fillId="8" borderId="38" xfId="2" quotePrefix="1" applyNumberFormat="1" applyFont="1" applyFill="1" applyBorder="1" applyAlignment="1">
      <alignment horizontal="center" vertical="center" wrapText="1"/>
    </xf>
    <xf numFmtId="0" fontId="14" fillId="2" borderId="5" xfId="0" applyFont="1" applyFill="1" applyBorder="1" applyAlignment="1">
      <alignment horizontal="center"/>
    </xf>
    <xf numFmtId="167" fontId="14" fillId="2" borderId="5" xfId="0" applyNumberFormat="1" applyFont="1" applyFill="1" applyBorder="1" applyAlignment="1">
      <alignment horizontal="center"/>
    </xf>
    <xf numFmtId="0" fontId="14" fillId="2" borderId="39" xfId="3" applyFont="1" applyFill="1" applyBorder="1"/>
    <xf numFmtId="0" fontId="17" fillId="2" borderId="5" xfId="3" applyFont="1" applyFill="1" applyBorder="1" applyAlignment="1">
      <alignment horizontal="center"/>
    </xf>
    <xf numFmtId="0" fontId="23" fillId="2" borderId="5" xfId="0" applyFont="1" applyFill="1" applyBorder="1"/>
    <xf numFmtId="0" fontId="14" fillId="2" borderId="5" xfId="3" applyFont="1" applyFill="1" applyBorder="1"/>
    <xf numFmtId="0" fontId="15" fillId="2" borderId="39" xfId="3" applyFont="1" applyFill="1" applyBorder="1"/>
    <xf numFmtId="0" fontId="15" fillId="2" borderId="5" xfId="3" applyFont="1" applyFill="1" applyBorder="1"/>
    <xf numFmtId="0" fontId="16" fillId="2" borderId="20" xfId="3" applyFont="1" applyFill="1" applyBorder="1" applyAlignment="1">
      <alignment horizontal="center"/>
    </xf>
    <xf numFmtId="0" fontId="14" fillId="2" borderId="39" xfId="3" applyFont="1" applyFill="1" applyBorder="1" applyAlignment="1">
      <alignment vertical="top" wrapText="1"/>
    </xf>
    <xf numFmtId="0" fontId="14" fillId="2" borderId="5" xfId="3" applyFont="1" applyFill="1" applyBorder="1" applyAlignment="1">
      <alignment vertical="top" wrapText="1"/>
    </xf>
    <xf numFmtId="6" fontId="14" fillId="2" borderId="5" xfId="1" applyNumberFormat="1" applyFont="1" applyFill="1" applyBorder="1" applyProtection="1"/>
    <xf numFmtId="0" fontId="14" fillId="2" borderId="39" xfId="3" applyFont="1" applyFill="1" applyBorder="1" applyAlignment="1">
      <alignment horizontal="left"/>
    </xf>
    <xf numFmtId="0" fontId="15" fillId="2" borderId="39" xfId="3" applyFont="1" applyFill="1" applyBorder="1" applyAlignment="1">
      <alignment horizontal="right"/>
    </xf>
    <xf numFmtId="6" fontId="15" fillId="2" borderId="5" xfId="1" applyNumberFormat="1" applyFont="1" applyFill="1" applyBorder="1" applyProtection="1"/>
    <xf numFmtId="6" fontId="14" fillId="2" borderId="5" xfId="1" applyNumberFormat="1" applyFont="1" applyFill="1" applyBorder="1" applyAlignment="1" applyProtection="1">
      <alignment horizontal="right"/>
    </xf>
    <xf numFmtId="42" fontId="15" fillId="2" borderId="5" xfId="1" applyNumberFormat="1" applyFont="1" applyFill="1" applyBorder="1" applyAlignment="1" applyProtection="1">
      <alignment horizontal="right"/>
    </xf>
    <xf numFmtId="166" fontId="14" fillId="2" borderId="5" xfId="1" applyNumberFormat="1" applyFont="1" applyFill="1" applyBorder="1" applyAlignment="1" applyProtection="1">
      <alignment horizontal="right"/>
    </xf>
    <xf numFmtId="166" fontId="14" fillId="2" borderId="5" xfId="3" applyNumberFormat="1" applyFont="1" applyFill="1" applyBorder="1" applyAlignment="1">
      <alignment horizontal="right"/>
    </xf>
    <xf numFmtId="0" fontId="14" fillId="2" borderId="6" xfId="3" applyFont="1" applyFill="1" applyBorder="1"/>
    <xf numFmtId="166" fontId="14" fillId="2" borderId="6" xfId="1" applyNumberFormat="1" applyFont="1" applyFill="1" applyBorder="1" applyProtection="1"/>
    <xf numFmtId="0" fontId="25" fillId="6" borderId="0" xfId="6" applyFont="1" applyFill="1" applyAlignment="1" applyProtection="1">
      <alignment wrapText="1"/>
      <protection locked="0"/>
    </xf>
    <xf numFmtId="0" fontId="15" fillId="0" borderId="0" xfId="11" applyFont="1" applyAlignment="1" applyProtection="1">
      <alignment wrapText="1"/>
      <protection locked="0"/>
    </xf>
    <xf numFmtId="0" fontId="22" fillId="0" borderId="0" xfId="6" applyFont="1" applyAlignment="1" applyProtection="1">
      <alignment horizontal="left" wrapText="1"/>
      <protection locked="0"/>
    </xf>
    <xf numFmtId="0" fontId="22" fillId="0" borderId="0" xfId="6" applyFont="1" applyAlignment="1" applyProtection="1">
      <alignment wrapText="1"/>
      <protection locked="0"/>
    </xf>
    <xf numFmtId="0" fontId="24" fillId="0" borderId="0" xfId="6" applyFont="1" applyAlignment="1" applyProtection="1">
      <alignment wrapText="1"/>
      <protection locked="0"/>
    </xf>
    <xf numFmtId="0" fontId="14" fillId="0" borderId="0" xfId="6" applyFont="1" applyAlignment="1" applyProtection="1">
      <alignment wrapText="1"/>
      <protection locked="0"/>
    </xf>
    <xf numFmtId="0" fontId="15" fillId="0" borderId="5" xfId="9" applyFont="1" applyBorder="1" applyAlignment="1" applyProtection="1">
      <alignment horizontal="center" wrapText="1"/>
      <protection locked="0"/>
    </xf>
    <xf numFmtId="10" fontId="15" fillId="10" borderId="5" xfId="12" applyNumberFormat="1" applyFont="1" applyFill="1" applyBorder="1" applyAlignment="1" applyProtection="1">
      <alignment horizontal="center" vertical="center" wrapText="1"/>
      <protection locked="0"/>
    </xf>
    <xf numFmtId="7" fontId="15" fillId="10" borderId="5" xfId="10" applyNumberFormat="1" applyFont="1" applyFill="1" applyBorder="1" applyAlignment="1" applyProtection="1">
      <alignment horizontal="right" vertical="center" wrapText="1"/>
      <protection locked="0"/>
    </xf>
    <xf numFmtId="8" fontId="15" fillId="2" borderId="5" xfId="9" applyNumberFormat="1" applyFont="1" applyFill="1" applyBorder="1" applyAlignment="1">
      <alignment horizontal="right" wrapText="1"/>
    </xf>
    <xf numFmtId="8" fontId="15" fillId="10" borderId="5" xfId="9" applyNumberFormat="1" applyFont="1" applyFill="1" applyBorder="1" applyAlignment="1" applyProtection="1">
      <alignment horizontal="right" wrapText="1"/>
      <protection locked="0"/>
    </xf>
    <xf numFmtId="3" fontId="15" fillId="10" borderId="5" xfId="10" applyNumberFormat="1" applyFont="1" applyFill="1" applyBorder="1" applyAlignment="1" applyProtection="1">
      <alignment horizontal="center" vertical="center" wrapText="1"/>
      <protection locked="0"/>
    </xf>
    <xf numFmtId="3" fontId="23" fillId="10" borderId="5" xfId="10" applyNumberFormat="1" applyFont="1" applyFill="1" applyBorder="1" applyAlignment="1" applyProtection="1">
      <alignment horizontal="center" vertical="center" wrapText="1"/>
      <protection locked="0"/>
    </xf>
    <xf numFmtId="169" fontId="15" fillId="0" borderId="5" xfId="10" applyFont="1" applyBorder="1" applyAlignment="1" applyProtection="1">
      <alignment horizontal="left" vertical="center" wrapText="1"/>
      <protection locked="0"/>
    </xf>
    <xf numFmtId="3" fontId="15" fillId="0" borderId="5" xfId="10" applyNumberFormat="1" applyFont="1" applyBorder="1" applyAlignment="1" applyProtection="1">
      <alignment horizontal="center" vertical="center" wrapText="1"/>
      <protection locked="0"/>
    </xf>
    <xf numFmtId="7" fontId="14" fillId="2" borderId="5" xfId="10" applyNumberFormat="1" applyFont="1" applyFill="1" applyBorder="1" applyAlignment="1">
      <alignment horizontal="right" vertical="center" wrapText="1"/>
    </xf>
    <xf numFmtId="8" fontId="14" fillId="2" borderId="5" xfId="9" applyNumberFormat="1" applyFont="1" applyFill="1" applyBorder="1" applyAlignment="1">
      <alignment horizontal="right" wrapText="1"/>
    </xf>
    <xf numFmtId="8" fontId="15" fillId="3" borderId="5" xfId="9" applyNumberFormat="1" applyFont="1" applyFill="1" applyBorder="1" applyAlignment="1" applyProtection="1">
      <alignment horizontal="right" wrapText="1"/>
      <protection locked="0"/>
    </xf>
    <xf numFmtId="0" fontId="15" fillId="3" borderId="0" xfId="9" applyFont="1" applyFill="1" applyAlignment="1" applyProtection="1">
      <alignment horizontal="center" wrapText="1"/>
      <protection locked="0"/>
    </xf>
    <xf numFmtId="169" fontId="15" fillId="3" borderId="0" xfId="10" applyFont="1" applyFill="1" applyAlignment="1" applyProtection="1">
      <alignment horizontal="left" vertical="center" wrapText="1"/>
      <protection locked="0"/>
    </xf>
    <xf numFmtId="3" fontId="15" fillId="3" borderId="0" xfId="10" applyNumberFormat="1" applyFont="1" applyFill="1" applyAlignment="1" applyProtection="1">
      <alignment horizontal="center" vertical="center" wrapText="1"/>
      <protection locked="0"/>
    </xf>
    <xf numFmtId="7" fontId="14" fillId="3" borderId="0" xfId="10" applyNumberFormat="1" applyFont="1" applyFill="1" applyAlignment="1" applyProtection="1">
      <alignment horizontal="right" vertical="center" wrapText="1"/>
      <protection locked="0"/>
    </xf>
    <xf numFmtId="8" fontId="14" fillId="3" borderId="0" xfId="9" applyNumberFormat="1" applyFont="1" applyFill="1" applyAlignment="1" applyProtection="1">
      <alignment horizontal="right" wrapText="1"/>
      <protection locked="0"/>
    </xf>
    <xf numFmtId="8" fontId="15" fillId="3" borderId="0" xfId="9" applyNumberFormat="1" applyFont="1" applyFill="1" applyAlignment="1" applyProtection="1">
      <alignment horizontal="right" wrapText="1"/>
      <protection locked="0"/>
    </xf>
    <xf numFmtId="0" fontId="15" fillId="3" borderId="0" xfId="6" applyFont="1" applyFill="1" applyAlignment="1" applyProtection="1">
      <alignment wrapText="1"/>
      <protection locked="0"/>
    </xf>
    <xf numFmtId="0" fontId="15" fillId="0" borderId="0" xfId="9" applyFont="1" applyAlignment="1" applyProtection="1">
      <alignment horizontal="center" wrapText="1"/>
      <protection locked="0"/>
    </xf>
    <xf numFmtId="169" fontId="15" fillId="0" borderId="0" xfId="10" applyFont="1" applyAlignment="1" applyProtection="1">
      <alignment horizontal="left" vertical="center" wrapText="1"/>
      <protection locked="0"/>
    </xf>
    <xf numFmtId="0" fontId="14" fillId="2" borderId="5" xfId="6" applyFont="1" applyFill="1" applyBorder="1" applyAlignment="1">
      <alignment horizontal="center" wrapText="1"/>
    </xf>
    <xf numFmtId="1" fontId="15" fillId="2" borderId="5" xfId="6" applyNumberFormat="1" applyFont="1" applyFill="1" applyBorder="1" applyAlignment="1">
      <alignment horizontal="center" wrapText="1"/>
    </xf>
    <xf numFmtId="0" fontId="14" fillId="2" borderId="5" xfId="6" applyFont="1" applyFill="1" applyBorder="1" applyAlignment="1">
      <alignment horizontal="right" wrapText="1"/>
    </xf>
    <xf numFmtId="0" fontId="14" fillId="0" borderId="1" xfId="0" applyFont="1" applyBorder="1"/>
    <xf numFmtId="49" fontId="14" fillId="0" borderId="5" xfId="0" applyNumberFormat="1" applyFont="1" applyBorder="1" applyAlignment="1">
      <alignment horizontal="center" wrapText="1"/>
    </xf>
    <xf numFmtId="49" fontId="16" fillId="7" borderId="5" xfId="0" applyNumberFormat="1" applyFont="1" applyFill="1" applyBorder="1" applyAlignment="1">
      <alignment horizontal="center" wrapText="1"/>
    </xf>
    <xf numFmtId="44" fontId="15" fillId="2" borderId="5" xfId="0" applyNumberFormat="1" applyFont="1" applyFill="1" applyBorder="1" applyAlignment="1">
      <alignment horizontal="center"/>
    </xf>
    <xf numFmtId="3" fontId="15" fillId="2" borderId="5" xfId="0" applyNumberFormat="1" applyFont="1" applyFill="1" applyBorder="1"/>
    <xf numFmtId="42" fontId="14" fillId="2" borderId="5" xfId="0" applyNumberFormat="1" applyFont="1" applyFill="1" applyBorder="1"/>
    <xf numFmtId="44" fontId="15" fillId="2" borderId="5" xfId="0" applyNumberFormat="1" applyFont="1" applyFill="1" applyBorder="1" applyAlignment="1" applyProtection="1">
      <alignment horizontal="center"/>
      <protection locked="0"/>
    </xf>
    <xf numFmtId="0" fontId="14" fillId="0" borderId="5" xfId="0" applyFont="1" applyBorder="1"/>
    <xf numFmtId="0" fontId="15" fillId="0" borderId="0" xfId="9" applyFont="1" applyAlignment="1" applyProtection="1">
      <alignment horizontal="center"/>
      <protection locked="0"/>
    </xf>
    <xf numFmtId="169" fontId="15" fillId="0" borderId="0" xfId="10" applyFont="1" applyAlignment="1" applyProtection="1">
      <alignment horizontal="left" vertical="center"/>
      <protection locked="0"/>
    </xf>
    <xf numFmtId="3" fontId="15" fillId="0" borderId="0" xfId="10" applyNumberFormat="1" applyFont="1" applyAlignment="1" applyProtection="1">
      <alignment horizontal="center" vertical="center"/>
      <protection locked="0"/>
    </xf>
    <xf numFmtId="166" fontId="15" fillId="2" borderId="5" xfId="6" applyNumberFormat="1" applyFont="1" applyFill="1" applyBorder="1" applyAlignment="1">
      <alignment horizontal="center"/>
    </xf>
    <xf numFmtId="173" fontId="15" fillId="2" borderId="5" xfId="12" applyNumberFormat="1" applyFont="1" applyFill="1" applyBorder="1" applyProtection="1"/>
    <xf numFmtId="0" fontId="15" fillId="2" borderId="5" xfId="0" quotePrefix="1" applyFont="1" applyFill="1" applyBorder="1" applyAlignment="1">
      <alignment vertical="top"/>
    </xf>
    <xf numFmtId="0" fontId="14" fillId="2" borderId="5" xfId="0" applyFont="1" applyFill="1" applyBorder="1" applyAlignment="1">
      <alignment vertical="top" wrapText="1"/>
    </xf>
    <xf numFmtId="3" fontId="14" fillId="2" borderId="5" xfId="0" applyNumberFormat="1" applyFont="1" applyFill="1" applyBorder="1"/>
    <xf numFmtId="0" fontId="14" fillId="3" borderId="5" xfId="0" applyFont="1" applyFill="1" applyBorder="1"/>
    <xf numFmtId="3" fontId="15" fillId="10" borderId="5" xfId="5" applyNumberFormat="1" applyFont="1" applyFill="1" applyBorder="1" applyProtection="1">
      <protection locked="0"/>
    </xf>
    <xf numFmtId="0" fontId="15" fillId="13" borderId="5" xfId="0" applyFont="1" applyFill="1" applyBorder="1" applyProtection="1">
      <protection locked="0"/>
    </xf>
    <xf numFmtId="0" fontId="15" fillId="2" borderId="5" xfId="0" applyFont="1" applyFill="1" applyBorder="1" applyAlignment="1">
      <alignment horizontal="left"/>
    </xf>
    <xf numFmtId="0" fontId="20" fillId="7" borderId="5" xfId="0" applyFont="1" applyFill="1" applyBorder="1" applyAlignment="1" applyProtection="1">
      <alignment horizontal="right"/>
      <protection locked="0"/>
    </xf>
    <xf numFmtId="170" fontId="14" fillId="2" borderId="5" xfId="0" applyNumberFormat="1" applyFont="1" applyFill="1" applyBorder="1"/>
    <xf numFmtId="168" fontId="15" fillId="2" borderId="5" xfId="0" applyNumberFormat="1" applyFont="1" applyFill="1" applyBorder="1"/>
    <xf numFmtId="10" fontId="15" fillId="2" borderId="5" xfId="0" applyNumberFormat="1" applyFont="1" applyFill="1" applyBorder="1"/>
    <xf numFmtId="170" fontId="14" fillId="10" borderId="5" xfId="0" applyNumberFormat="1" applyFont="1" applyFill="1" applyBorder="1" applyProtection="1">
      <protection locked="0"/>
    </xf>
    <xf numFmtId="0" fontId="25" fillId="6" borderId="0" xfId="6" applyFont="1" applyFill="1" applyProtection="1">
      <protection locked="0"/>
    </xf>
    <xf numFmtId="0" fontId="29" fillId="0" borderId="0" xfId="0" applyFont="1" applyProtection="1">
      <protection locked="0"/>
    </xf>
    <xf numFmtId="6" fontId="14" fillId="10" borderId="5" xfId="1" applyNumberFormat="1" applyFont="1" applyFill="1" applyBorder="1" applyProtection="1"/>
    <xf numFmtId="6" fontId="15" fillId="10" borderId="5" xfId="1" applyNumberFormat="1" applyFont="1" applyFill="1" applyBorder="1" applyProtection="1"/>
    <xf numFmtId="6" fontId="14" fillId="10" borderId="5" xfId="1" applyNumberFormat="1" applyFont="1" applyFill="1" applyBorder="1" applyAlignment="1" applyProtection="1">
      <alignment horizontal="right"/>
    </xf>
    <xf numFmtId="42" fontId="15" fillId="10" borderId="5" xfId="1" applyNumberFormat="1" applyFont="1" applyFill="1" applyBorder="1" applyAlignment="1" applyProtection="1">
      <alignment horizontal="right"/>
    </xf>
    <xf numFmtId="166" fontId="14" fillId="10" borderId="5" xfId="1" applyNumberFormat="1" applyFont="1" applyFill="1" applyBorder="1" applyAlignment="1" applyProtection="1">
      <alignment horizontal="right"/>
    </xf>
    <xf numFmtId="166" fontId="14" fillId="10" borderId="5" xfId="3" applyNumberFormat="1" applyFont="1" applyFill="1" applyBorder="1" applyAlignment="1">
      <alignment horizontal="right"/>
    </xf>
    <xf numFmtId="6" fontId="23" fillId="10" borderId="5" xfId="0" applyNumberFormat="1" applyFont="1" applyFill="1" applyBorder="1"/>
    <xf numFmtId="0" fontId="17" fillId="2" borderId="0" xfId="3" applyFont="1" applyFill="1" applyAlignment="1">
      <alignment horizontal="center"/>
    </xf>
    <xf numFmtId="0" fontId="23" fillId="0" borderId="6" xfId="0" applyFont="1" applyBorder="1" applyAlignment="1" applyProtection="1">
      <alignment horizontal="left"/>
      <protection locked="0"/>
    </xf>
    <xf numFmtId="0" fontId="23" fillId="0" borderId="7" xfId="0" applyFont="1" applyBorder="1" applyAlignment="1" applyProtection="1">
      <alignment horizontal="left"/>
      <protection locked="0"/>
    </xf>
    <xf numFmtId="0" fontId="23" fillId="0" borderId="8" xfId="0" applyFont="1" applyBorder="1" applyAlignment="1" applyProtection="1">
      <alignment horizontal="left"/>
      <protection locked="0"/>
    </xf>
    <xf numFmtId="0" fontId="9" fillId="0" borderId="5" xfId="0" applyFont="1" applyBorder="1" applyAlignment="1" applyProtection="1">
      <alignment horizontal="center"/>
      <protection locked="0"/>
    </xf>
    <xf numFmtId="0" fontId="23" fillId="0" borderId="5" xfId="0" applyFont="1" applyBorder="1" applyAlignment="1" applyProtection="1">
      <alignment horizontal="left"/>
      <protection locked="0"/>
    </xf>
    <xf numFmtId="0" fontId="27" fillId="0" borderId="0" xfId="0" applyFont="1" applyAlignment="1">
      <alignment horizontal="left" vertical="center" wrapText="1"/>
    </xf>
    <xf numFmtId="0" fontId="23" fillId="0" borderId="13" xfId="0" applyFont="1" applyBorder="1" applyAlignment="1">
      <alignment horizontal="center"/>
    </xf>
    <xf numFmtId="0" fontId="23" fillId="10" borderId="6" xfId="0" applyFont="1" applyFill="1" applyBorder="1" applyAlignment="1" applyProtection="1">
      <alignment horizontal="left"/>
      <protection locked="0"/>
    </xf>
    <xf numFmtId="0" fontId="23" fillId="10" borderId="8" xfId="0" applyFont="1" applyFill="1" applyBorder="1" applyAlignment="1" applyProtection="1">
      <alignment horizontal="left"/>
      <protection locked="0"/>
    </xf>
    <xf numFmtId="0" fontId="9" fillId="7" borderId="5" xfId="0" applyFont="1" applyFill="1" applyBorder="1" applyAlignment="1">
      <alignment horizontal="left"/>
    </xf>
    <xf numFmtId="0" fontId="23" fillId="10" borderId="5" xfId="0" applyFont="1" applyFill="1" applyBorder="1" applyAlignment="1" applyProtection="1">
      <alignment horizontal="left"/>
      <protection locked="0"/>
    </xf>
    <xf numFmtId="0" fontId="9" fillId="10" borderId="5" xfId="0" applyFont="1" applyFill="1" applyBorder="1" applyAlignment="1">
      <alignment horizontal="left"/>
    </xf>
    <xf numFmtId="0" fontId="9" fillId="0" borderId="35"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10" borderId="5" xfId="0" applyFont="1" applyFill="1" applyBorder="1" applyAlignment="1" applyProtection="1">
      <alignment horizontal="left"/>
      <protection locked="0"/>
    </xf>
    <xf numFmtId="0" fontId="14" fillId="0" borderId="42" xfId="6" applyFont="1" applyBorder="1" applyAlignment="1">
      <alignment horizontal="center" vertical="center"/>
    </xf>
    <xf numFmtId="0" fontId="14" fillId="0" borderId="32" xfId="6" applyFont="1" applyBorder="1" applyAlignment="1">
      <alignment horizontal="center" vertical="center"/>
    </xf>
    <xf numFmtId="0" fontId="14" fillId="0" borderId="47" xfId="6" applyFont="1" applyBorder="1" applyAlignment="1">
      <alignment horizontal="center" vertical="center"/>
    </xf>
    <xf numFmtId="0" fontId="14" fillId="7" borderId="27" xfId="6" applyFont="1" applyFill="1" applyBorder="1" applyAlignment="1">
      <alignment horizontal="center" vertical="center"/>
    </xf>
    <xf numFmtId="0" fontId="14" fillId="7" borderId="52" xfId="6" applyFont="1" applyFill="1" applyBorder="1" applyAlignment="1">
      <alignment horizontal="center" vertical="center"/>
    </xf>
    <xf numFmtId="0" fontId="14" fillId="7" borderId="9" xfId="6" applyFont="1" applyFill="1" applyBorder="1" applyAlignment="1">
      <alignment horizontal="center" vertical="center"/>
    </xf>
    <xf numFmtId="0" fontId="14" fillId="7" borderId="10" xfId="6" applyFont="1" applyFill="1" applyBorder="1" applyAlignment="1">
      <alignment horizontal="center" vertical="center"/>
    </xf>
    <xf numFmtId="0" fontId="14" fillId="7" borderId="35" xfId="6" applyFont="1" applyFill="1" applyBorder="1" applyAlignment="1">
      <alignment horizontal="center" vertical="center"/>
    </xf>
    <xf numFmtId="0" fontId="14" fillId="7" borderId="23" xfId="6" applyFont="1" applyFill="1" applyBorder="1" applyAlignment="1">
      <alignment horizontal="center" vertical="center"/>
    </xf>
    <xf numFmtId="0" fontId="14" fillId="7" borderId="55" xfId="6" applyFont="1" applyFill="1" applyBorder="1" applyAlignment="1">
      <alignment horizontal="center"/>
    </xf>
    <xf numFmtId="0" fontId="14" fillId="7" borderId="26" xfId="6" applyFont="1" applyFill="1" applyBorder="1" applyAlignment="1">
      <alignment horizontal="center"/>
    </xf>
    <xf numFmtId="0" fontId="14" fillId="7" borderId="50" xfId="6" applyFont="1" applyFill="1" applyBorder="1" applyAlignment="1">
      <alignment horizontal="center"/>
    </xf>
    <xf numFmtId="0" fontId="14" fillId="0" borderId="3" xfId="6" applyFont="1" applyBorder="1" applyAlignment="1">
      <alignment horizontal="center"/>
    </xf>
    <xf numFmtId="0" fontId="14" fillId="0" borderId="4" xfId="6" applyFont="1" applyBorder="1" applyAlignment="1">
      <alignment horizontal="center"/>
    </xf>
    <xf numFmtId="0" fontId="14" fillId="0" borderId="40" xfId="6" applyFont="1" applyBorder="1" applyAlignment="1">
      <alignment horizontal="center"/>
    </xf>
    <xf numFmtId="0" fontId="14" fillId="0" borderId="38" xfId="6" applyFont="1" applyBorder="1" applyAlignment="1">
      <alignment horizontal="center"/>
    </xf>
    <xf numFmtId="0" fontId="14" fillId="0" borderId="36" xfId="6" applyFont="1" applyBorder="1" applyAlignment="1">
      <alignment horizontal="center"/>
    </xf>
    <xf numFmtId="0" fontId="14" fillId="2" borderId="6" xfId="6" applyFont="1" applyFill="1" applyBorder="1" applyAlignment="1">
      <alignment horizontal="center"/>
    </xf>
    <xf numFmtId="0" fontId="14" fillId="2" borderId="8" xfId="6" applyFont="1" applyFill="1" applyBorder="1" applyAlignment="1">
      <alignment horizontal="center"/>
    </xf>
    <xf numFmtId="0" fontId="15" fillId="7" borderId="0" xfId="6" applyFont="1" applyFill="1" applyAlignment="1" applyProtection="1">
      <alignment horizontal="center"/>
      <protection locked="0"/>
    </xf>
    <xf numFmtId="0" fontId="15" fillId="5" borderId="0" xfId="6" applyFont="1" applyFill="1" applyAlignment="1" applyProtection="1">
      <alignment horizontal="center"/>
      <protection locked="0"/>
    </xf>
    <xf numFmtId="0" fontId="14" fillId="3" borderId="0" xfId="6" applyFont="1" applyFill="1" applyAlignment="1" applyProtection="1">
      <alignment horizontal="center"/>
      <protection locked="0"/>
    </xf>
    <xf numFmtId="0" fontId="15" fillId="7" borderId="5" xfId="6" applyFont="1" applyFill="1" applyBorder="1" applyAlignment="1" applyProtection="1">
      <alignment horizontal="center"/>
      <protection locked="0"/>
    </xf>
    <xf numFmtId="0" fontId="15" fillId="5" borderId="5" xfId="6" applyFont="1" applyFill="1" applyBorder="1" applyAlignment="1" applyProtection="1">
      <alignment horizontal="center"/>
      <protection locked="0"/>
    </xf>
    <xf numFmtId="0" fontId="14" fillId="2" borderId="5" xfId="6" applyFont="1" applyFill="1" applyBorder="1" applyAlignment="1">
      <alignment horizontal="center"/>
    </xf>
    <xf numFmtId="0" fontId="14" fillId="0" borderId="60" xfId="6" applyFont="1" applyBorder="1" applyAlignment="1">
      <alignment horizontal="center"/>
    </xf>
    <xf numFmtId="0" fontId="14" fillId="0" borderId="61" xfId="6" applyFont="1" applyBorder="1" applyAlignment="1">
      <alignment horizontal="center"/>
    </xf>
    <xf numFmtId="0" fontId="14" fillId="0" borderId="62" xfId="6" applyFont="1" applyBorder="1" applyAlignment="1">
      <alignment horizontal="center"/>
    </xf>
    <xf numFmtId="0" fontId="14" fillId="0" borderId="16" xfId="6" applyFont="1" applyBorder="1" applyAlignment="1">
      <alignment horizontal="center"/>
    </xf>
    <xf numFmtId="0" fontId="14" fillId="0" borderId="15" xfId="6" applyFont="1" applyBorder="1" applyAlignment="1">
      <alignment horizontal="center"/>
    </xf>
    <xf numFmtId="0" fontId="14" fillId="7" borderId="6" xfId="2" applyFont="1" applyFill="1" applyBorder="1" applyAlignment="1" applyProtection="1">
      <alignment vertical="center"/>
      <protection locked="0"/>
    </xf>
    <xf numFmtId="0" fontId="14" fillId="5" borderId="8" xfId="2" applyFont="1" applyFill="1" applyBorder="1" applyAlignment="1" applyProtection="1">
      <alignment vertical="center"/>
      <protection locked="0"/>
    </xf>
    <xf numFmtId="0" fontId="14" fillId="0" borderId="0" xfId="0" applyFont="1" applyAlignment="1" applyProtection="1">
      <alignment horizontal="left" wrapText="1"/>
      <protection locked="0"/>
    </xf>
    <xf numFmtId="0" fontId="14" fillId="2" borderId="5" xfId="0" applyFont="1" applyFill="1" applyBorder="1" applyAlignment="1">
      <alignment horizontal="center"/>
    </xf>
    <xf numFmtId="0" fontId="14" fillId="2" borderId="5" xfId="6" applyFont="1" applyFill="1" applyBorder="1" applyAlignment="1">
      <alignment horizontal="center" wrapText="1"/>
    </xf>
    <xf numFmtId="0" fontId="15" fillId="3" borderId="0" xfId="6" applyFont="1" applyFill="1" applyAlignment="1" applyProtection="1">
      <alignment horizontal="center" wrapText="1"/>
      <protection locked="0"/>
    </xf>
    <xf numFmtId="0" fontId="14" fillId="2" borderId="5" xfId="9" applyFont="1" applyFill="1" applyBorder="1" applyAlignment="1">
      <alignment horizontal="center" wrapText="1"/>
    </xf>
    <xf numFmtId="0" fontId="14" fillId="0" borderId="40" xfId="6" applyFont="1" applyBorder="1" applyAlignment="1">
      <alignment horizontal="center" wrapText="1"/>
    </xf>
    <xf numFmtId="0" fontId="14" fillId="0" borderId="38" xfId="6" applyFont="1" applyBorder="1" applyAlignment="1">
      <alignment horizontal="center" wrapText="1"/>
    </xf>
    <xf numFmtId="0" fontId="14" fillId="0" borderId="36" xfId="6" applyFont="1" applyBorder="1" applyAlignment="1">
      <alignment horizontal="center" wrapText="1"/>
    </xf>
    <xf numFmtId="0" fontId="14" fillId="0" borderId="3" xfId="6" applyFont="1" applyBorder="1" applyAlignment="1">
      <alignment horizontal="center" wrapText="1"/>
    </xf>
    <xf numFmtId="0" fontId="15" fillId="7" borderId="5" xfId="6" applyFont="1" applyFill="1" applyBorder="1" applyAlignment="1">
      <alignment horizontal="center" wrapText="1"/>
    </xf>
    <xf numFmtId="0" fontId="15" fillId="5" borderId="5" xfId="6" applyFont="1" applyFill="1" applyBorder="1" applyAlignment="1">
      <alignment horizontal="center" wrapText="1"/>
    </xf>
    <xf numFmtId="0" fontId="14" fillId="0" borderId="4" xfId="6" applyFont="1" applyBorder="1" applyAlignment="1">
      <alignment horizontal="center" wrapText="1"/>
    </xf>
    <xf numFmtId="0" fontId="3" fillId="4" borderId="2" xfId="0" applyFont="1" applyFill="1" applyBorder="1" applyAlignment="1">
      <alignment horizontal="left"/>
    </xf>
    <xf numFmtId="0" fontId="3" fillId="4" borderId="3" xfId="0" applyFont="1" applyFill="1" applyBorder="1" applyAlignment="1">
      <alignment horizontal="left"/>
    </xf>
    <xf numFmtId="0" fontId="3" fillId="4" borderId="4" xfId="0" applyFont="1" applyFill="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2" fillId="0" borderId="0" xfId="0" applyFont="1" applyAlignment="1">
      <alignment horizontal="left" wrapText="1"/>
    </xf>
    <xf numFmtId="0" fontId="3" fillId="4" borderId="13" xfId="0" applyFont="1" applyFill="1" applyBorder="1" applyAlignment="1">
      <alignment horizontal="left"/>
    </xf>
    <xf numFmtId="0" fontId="3" fillId="4" borderId="16" xfId="0" applyFont="1" applyFill="1" applyBorder="1" applyAlignment="1">
      <alignment horizontal="left"/>
    </xf>
    <xf numFmtId="165" fontId="3" fillId="4" borderId="2" xfId="0" applyNumberFormat="1" applyFont="1" applyFill="1" applyBorder="1" applyAlignment="1">
      <alignment horizontal="left"/>
    </xf>
    <xf numFmtId="165" fontId="3" fillId="4" borderId="3" xfId="0" applyNumberFormat="1" applyFont="1" applyFill="1" applyBorder="1" applyAlignment="1">
      <alignment horizontal="left"/>
    </xf>
    <xf numFmtId="165" fontId="3" fillId="4" borderId="4" xfId="0" applyNumberFormat="1" applyFont="1" applyFill="1" applyBorder="1" applyAlignment="1">
      <alignment horizontal="left"/>
    </xf>
    <xf numFmtId="165" fontId="3" fillId="4" borderId="12" xfId="0" applyNumberFormat="1" applyFont="1" applyFill="1" applyBorder="1" applyAlignment="1">
      <alignment horizontal="center"/>
    </xf>
    <xf numFmtId="165" fontId="3" fillId="4" borderId="13" xfId="0" applyNumberFormat="1" applyFont="1" applyFill="1" applyBorder="1" applyAlignment="1">
      <alignment horizontal="center"/>
    </xf>
    <xf numFmtId="165" fontId="3" fillId="4" borderId="14" xfId="0" applyNumberFormat="1" applyFont="1" applyFill="1" applyBorder="1" applyAlignment="1">
      <alignment horizontal="center"/>
    </xf>
    <xf numFmtId="165" fontId="3" fillId="4" borderId="17" xfId="0" applyNumberFormat="1" applyFont="1" applyFill="1" applyBorder="1" applyAlignment="1">
      <alignment horizontal="center"/>
    </xf>
    <xf numFmtId="165" fontId="3" fillId="4" borderId="0" xfId="0" applyNumberFormat="1" applyFont="1" applyFill="1" applyAlignment="1">
      <alignment horizontal="center"/>
    </xf>
    <xf numFmtId="165" fontId="3" fillId="4" borderId="18" xfId="0" applyNumberFormat="1" applyFont="1" applyFill="1" applyBorder="1" applyAlignment="1">
      <alignment horizontal="center"/>
    </xf>
    <xf numFmtId="165" fontId="3" fillId="4" borderId="19" xfId="0" applyNumberFormat="1" applyFont="1" applyFill="1" applyBorder="1" applyAlignment="1">
      <alignment horizontal="center"/>
    </xf>
    <xf numFmtId="165" fontId="3" fillId="4" borderId="16" xfId="0" applyNumberFormat="1" applyFont="1" applyFill="1" applyBorder="1" applyAlignment="1">
      <alignment horizontal="center"/>
    </xf>
    <xf numFmtId="165" fontId="3" fillId="4" borderId="15" xfId="0" applyNumberFormat="1" applyFont="1" applyFill="1" applyBorder="1" applyAlignment="1">
      <alignment horizontal="center"/>
    </xf>
    <xf numFmtId="0" fontId="3" fillId="0" borderId="2" xfId="0" applyFont="1" applyBorder="1" applyAlignment="1">
      <alignment horizontal="left"/>
    </xf>
    <xf numFmtId="0" fontId="3" fillId="0" borderId="4" xfId="0" applyFont="1" applyBorder="1" applyAlignment="1">
      <alignment horizontal="left"/>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3" fillId="3" borderId="9" xfId="0" applyFont="1" applyFill="1" applyBorder="1" applyAlignment="1">
      <alignment horizontal="left"/>
    </xf>
    <xf numFmtId="0" fontId="3" fillId="3" borderId="0" xfId="0" applyFont="1" applyFill="1" applyAlignment="1">
      <alignment horizontal="left"/>
    </xf>
    <xf numFmtId="0" fontId="3" fillId="3" borderId="6" xfId="0" applyFont="1" applyFill="1" applyBorder="1" applyAlignment="1">
      <alignment horizontal="left"/>
    </xf>
    <xf numFmtId="0" fontId="3" fillId="3" borderId="7" xfId="0" applyFont="1" applyFill="1" applyBorder="1" applyAlignment="1">
      <alignment horizontal="left"/>
    </xf>
    <xf numFmtId="0" fontId="3" fillId="3" borderId="8" xfId="0" applyFont="1" applyFill="1" applyBorder="1" applyAlignment="1">
      <alignment horizontal="left"/>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3" fillId="3" borderId="17" xfId="0" applyFont="1" applyFill="1" applyBorder="1" applyAlignment="1">
      <alignment horizontal="left" vertical="center" wrapText="1"/>
    </xf>
    <xf numFmtId="0" fontId="10" fillId="0" borderId="0" xfId="0" applyFont="1" applyAlignment="1">
      <alignment horizontal="left" wrapText="1"/>
    </xf>
    <xf numFmtId="0" fontId="2" fillId="4" borderId="2" xfId="0" applyFont="1" applyFill="1" applyBorder="1" applyAlignment="1">
      <alignment horizontal="left"/>
    </xf>
    <xf numFmtId="0" fontId="2" fillId="4" borderId="3" xfId="0" applyFont="1" applyFill="1" applyBorder="1" applyAlignment="1">
      <alignment horizontal="left"/>
    </xf>
    <xf numFmtId="0" fontId="2" fillId="4" borderId="4" xfId="0" applyFont="1" applyFill="1" applyBorder="1" applyAlignment="1">
      <alignment horizontal="left"/>
    </xf>
    <xf numFmtId="0" fontId="14" fillId="2" borderId="5" xfId="9" applyFont="1" applyFill="1" applyBorder="1" applyAlignment="1">
      <alignment horizontal="center"/>
    </xf>
    <xf numFmtId="0" fontId="15" fillId="2" borderId="0" xfId="6" applyFont="1" applyFill="1" applyAlignment="1">
      <alignment horizontal="center"/>
    </xf>
    <xf numFmtId="0" fontId="16" fillId="2" borderId="5" xfId="0" applyFont="1" applyFill="1" applyBorder="1" applyAlignment="1">
      <alignment horizontal="center"/>
    </xf>
    <xf numFmtId="0" fontId="15" fillId="0" borderId="0" xfId="0" applyFont="1" applyAlignment="1" applyProtection="1">
      <alignment vertical="top" wrapText="1"/>
      <protection locked="0"/>
    </xf>
    <xf numFmtId="49" fontId="14" fillId="0" borderId="0" xfId="0" applyNumberFormat="1" applyFont="1" applyAlignment="1" applyProtection="1">
      <alignment wrapText="1"/>
      <protection locked="0"/>
    </xf>
    <xf numFmtId="0" fontId="14" fillId="0" borderId="0" xfId="0" applyFont="1" applyProtection="1">
      <protection locked="0"/>
    </xf>
    <xf numFmtId="0" fontId="14" fillId="2" borderId="5" xfId="0" applyFont="1" applyFill="1" applyBorder="1" applyAlignment="1">
      <alignment horizontal="center" wrapText="1"/>
    </xf>
    <xf numFmtId="0" fontId="16" fillId="0" borderId="5" xfId="0" applyFont="1" applyBorder="1" applyAlignment="1">
      <alignment horizontal="center"/>
    </xf>
    <xf numFmtId="173" fontId="15" fillId="2" borderId="5" xfId="12" applyNumberFormat="1" applyFont="1" applyFill="1" applyBorder="1" applyAlignment="1" applyProtection="1">
      <alignment horizontal="left" vertical="center" wrapText="1"/>
    </xf>
    <xf numFmtId="0" fontId="16" fillId="2" borderId="5" xfId="0" applyFont="1" applyFill="1" applyBorder="1" applyAlignment="1">
      <alignment horizontal="center" wrapText="1"/>
    </xf>
    <xf numFmtId="0" fontId="14" fillId="2" borderId="5" xfId="0" applyFont="1" applyFill="1" applyBorder="1" applyAlignment="1">
      <alignment horizontal="left"/>
    </xf>
    <xf numFmtId="0" fontId="14" fillId="2" borderId="6" xfId="0" applyFont="1" applyFill="1" applyBorder="1" applyAlignment="1">
      <alignment horizontal="center" wrapText="1"/>
    </xf>
    <xf numFmtId="0" fontId="14" fillId="2" borderId="7" xfId="0" applyFont="1" applyFill="1" applyBorder="1" applyAlignment="1">
      <alignment horizontal="center" wrapText="1"/>
    </xf>
    <xf numFmtId="0" fontId="14" fillId="2" borderId="8" xfId="0" applyFont="1" applyFill="1" applyBorder="1" applyAlignment="1">
      <alignment horizontal="center" wrapText="1"/>
    </xf>
  </cellXfs>
  <cellStyles count="13">
    <cellStyle name="Currency" xfId="1" builtinId="4"/>
    <cellStyle name="Currency 2" xfId="5" xr:uid="{6CDF7A07-EE4C-496B-8DB8-509405A7AA24}"/>
    <cellStyle name="Normal" xfId="0" builtinId="0"/>
    <cellStyle name="Normal 2" xfId="2" xr:uid="{240D57A4-1B24-4F98-86DD-E6F20BC44ADA}"/>
    <cellStyle name="Normal 2 2" xfId="6" xr:uid="{505EE928-C409-4EB2-9EEF-613A42104E0E}"/>
    <cellStyle name="Normal 3" xfId="3" xr:uid="{E912CBE8-E9BC-498F-9116-0872BAFCBF09}"/>
    <cellStyle name="Normal 4" xfId="4" xr:uid="{9050EED8-F26C-4F7E-B53E-B8C54564CDE1}"/>
    <cellStyle name="Normal 6" xfId="7" xr:uid="{1E3D4859-F987-4410-A33F-B7BE66E63C82}"/>
    <cellStyle name="Normal_020719 NIHprop SLD Costing1-lowOH" xfId="11" xr:uid="{22015AFE-7F62-4769-B8E9-A89C53500655}"/>
    <cellStyle name="Normal_020812 Navy LowCostCS Costing" xfId="9" xr:uid="{10B5CD6E-C22E-4D46-9BA4-789493AF46DB}"/>
    <cellStyle name="Normal_COGS YR 1 2" xfId="10" xr:uid="{031E9360-D597-42E0-BA12-0EFAE4F96C86}"/>
    <cellStyle name="Percent" xfId="12" builtinId="5"/>
    <cellStyle name="Percent 2" xfId="8" xr:uid="{1527D330-E599-4DA8-9ED1-4623B6644B1A}"/>
  </cellStyles>
  <dxfs count="22">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
      <border>
        <left style="thin">
          <color theme="5"/>
        </left>
        <right style="thin">
          <color theme="5"/>
        </right>
        <top style="thin">
          <color theme="5"/>
        </top>
        <bottom style="thin">
          <color theme="5"/>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E43" lockText="1" noThreeD="1"/>
</file>

<file path=xl/ctrlProps/ctrlProp2.xml><?xml version="1.0" encoding="utf-8"?>
<formControlPr xmlns="http://schemas.microsoft.com/office/spreadsheetml/2009/9/main" objectType="CheckBox" fmlaLink="I43"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xdr:row>
          <xdr:rowOff>28575</xdr:rowOff>
        </xdr:from>
        <xdr:to>
          <xdr:col>3</xdr:col>
          <xdr:colOff>66675</xdr:colOff>
          <xdr:row>7</xdr:row>
          <xdr:rowOff>0</xdr:rowOff>
        </xdr:to>
        <xdr:sp macro="" textlink="">
          <xdr:nvSpPr>
            <xdr:cNvPr id="7205" name="OptionButton1" hidden="1">
              <a:extLst>
                <a:ext uri="{63B3BB69-23CF-44E3-9099-C40C66FF867C}">
                  <a14:compatExt spid="_x0000_s7205"/>
                </a:ext>
                <a:ext uri="{FF2B5EF4-FFF2-40B4-BE49-F238E27FC236}">
                  <a16:creationId xmlns:a16="http://schemas.microsoft.com/office/drawing/2014/main" id="{00000000-0008-0000-0B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xdr:row>
          <xdr:rowOff>28575</xdr:rowOff>
        </xdr:from>
        <xdr:to>
          <xdr:col>6</xdr:col>
          <xdr:colOff>76200</xdr:colOff>
          <xdr:row>6</xdr:row>
          <xdr:rowOff>209550</xdr:rowOff>
        </xdr:to>
        <xdr:sp macro="" textlink="">
          <xdr:nvSpPr>
            <xdr:cNvPr id="7206" name="OptionButton2" hidden="1">
              <a:extLst>
                <a:ext uri="{63B3BB69-23CF-44E3-9099-C40C66FF867C}">
                  <a14:compatExt spid="_x0000_s7206"/>
                </a:ext>
                <a:ext uri="{FF2B5EF4-FFF2-40B4-BE49-F238E27FC236}">
                  <a16:creationId xmlns:a16="http://schemas.microsoft.com/office/drawing/2014/main" id="{00000000-0008-0000-0B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28575</xdr:rowOff>
        </xdr:from>
        <xdr:to>
          <xdr:col>9</xdr:col>
          <xdr:colOff>47625</xdr:colOff>
          <xdr:row>6</xdr:row>
          <xdr:rowOff>209550</xdr:rowOff>
        </xdr:to>
        <xdr:sp macro="" textlink="">
          <xdr:nvSpPr>
            <xdr:cNvPr id="7207" name="OptionButton3" hidden="1">
              <a:extLst>
                <a:ext uri="{63B3BB69-23CF-44E3-9099-C40C66FF867C}">
                  <a14:compatExt spid="_x0000_s7207"/>
                </a:ext>
                <a:ext uri="{FF2B5EF4-FFF2-40B4-BE49-F238E27FC236}">
                  <a16:creationId xmlns:a16="http://schemas.microsoft.com/office/drawing/2014/main" id="{00000000-0008-0000-0B00-00002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40</xdr:row>
          <xdr:rowOff>123825</xdr:rowOff>
        </xdr:from>
        <xdr:to>
          <xdr:col>6</xdr:col>
          <xdr:colOff>447675</xdr:colOff>
          <xdr:row>44</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B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Women Owned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40</xdr:row>
          <xdr:rowOff>142875</xdr:rowOff>
        </xdr:from>
        <xdr:to>
          <xdr:col>11</xdr:col>
          <xdr:colOff>923925</xdr:colOff>
          <xdr:row>44</xdr:row>
          <xdr:rowOff>9525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B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Socially and Economically Disadvantaged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28575</xdr:rowOff>
        </xdr:from>
        <xdr:to>
          <xdr:col>1</xdr:col>
          <xdr:colOff>542925</xdr:colOff>
          <xdr:row>47</xdr:row>
          <xdr:rowOff>9525</xdr:rowOff>
        </xdr:to>
        <xdr:sp macro="" textlink="">
          <xdr:nvSpPr>
            <xdr:cNvPr id="7209" name="OptionButton4" hidden="1">
              <a:extLst>
                <a:ext uri="{63B3BB69-23CF-44E3-9099-C40C66FF867C}">
                  <a14:compatExt spid="_x0000_s7209"/>
                </a:ext>
                <a:ext uri="{FF2B5EF4-FFF2-40B4-BE49-F238E27FC236}">
                  <a16:creationId xmlns:a16="http://schemas.microsoft.com/office/drawing/2014/main" id="{00000000-0008-0000-0B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657225</xdr:colOff>
          <xdr:row>46</xdr:row>
          <xdr:rowOff>28575</xdr:rowOff>
        </xdr:from>
        <xdr:to>
          <xdr:col>6</xdr:col>
          <xdr:colOff>228600</xdr:colOff>
          <xdr:row>47</xdr:row>
          <xdr:rowOff>9525</xdr:rowOff>
        </xdr:to>
        <xdr:sp macro="" textlink="">
          <xdr:nvSpPr>
            <xdr:cNvPr id="7210" name="OptionButton5" hidden="1">
              <a:extLst>
                <a:ext uri="{63B3BB69-23CF-44E3-9099-C40C66FF867C}">
                  <a14:compatExt spid="_x0000_s7210"/>
                </a:ext>
                <a:ext uri="{FF2B5EF4-FFF2-40B4-BE49-F238E27FC236}">
                  <a16:creationId xmlns:a16="http://schemas.microsoft.com/office/drawing/2014/main" id="{00000000-0008-0000-0B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9525</xdr:rowOff>
        </xdr:from>
        <xdr:to>
          <xdr:col>1</xdr:col>
          <xdr:colOff>809625</xdr:colOff>
          <xdr:row>48</xdr:row>
          <xdr:rowOff>161925</xdr:rowOff>
        </xdr:to>
        <xdr:sp macro="" textlink="">
          <xdr:nvSpPr>
            <xdr:cNvPr id="7211" name="OptionButton6" hidden="1">
              <a:extLst>
                <a:ext uri="{63B3BB69-23CF-44E3-9099-C40C66FF867C}">
                  <a14:compatExt spid="_x0000_s7211"/>
                </a:ext>
                <a:ext uri="{FF2B5EF4-FFF2-40B4-BE49-F238E27FC236}">
                  <a16:creationId xmlns:a16="http://schemas.microsoft.com/office/drawing/2014/main" id="{00000000-0008-0000-0B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47</xdr:row>
          <xdr:rowOff>0</xdr:rowOff>
        </xdr:from>
        <xdr:to>
          <xdr:col>4</xdr:col>
          <xdr:colOff>28575</xdr:colOff>
          <xdr:row>48</xdr:row>
          <xdr:rowOff>161925</xdr:rowOff>
        </xdr:to>
        <xdr:sp macro="" textlink="">
          <xdr:nvSpPr>
            <xdr:cNvPr id="7212" name="OptionButton7" hidden="1">
              <a:extLst>
                <a:ext uri="{63B3BB69-23CF-44E3-9099-C40C66FF867C}">
                  <a14:compatExt spid="_x0000_s7212"/>
                </a:ext>
                <a:ext uri="{FF2B5EF4-FFF2-40B4-BE49-F238E27FC236}">
                  <a16:creationId xmlns:a16="http://schemas.microsoft.com/office/drawing/2014/main" id="{00000000-0008-0000-0B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48</xdr:row>
          <xdr:rowOff>0</xdr:rowOff>
        </xdr:from>
        <xdr:to>
          <xdr:col>6</xdr:col>
          <xdr:colOff>533400</xdr:colOff>
          <xdr:row>48</xdr:row>
          <xdr:rowOff>171450</xdr:rowOff>
        </xdr:to>
        <xdr:sp macro="" textlink="">
          <xdr:nvSpPr>
            <xdr:cNvPr id="7213" name="OptionButton8" hidden="1">
              <a:extLst>
                <a:ext uri="{63B3BB69-23CF-44E3-9099-C40C66FF867C}">
                  <a14:compatExt spid="_x0000_s7213"/>
                </a:ext>
                <a:ext uri="{FF2B5EF4-FFF2-40B4-BE49-F238E27FC236}">
                  <a16:creationId xmlns:a16="http://schemas.microsoft.com/office/drawing/2014/main" id="{00000000-0008-0000-0B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45</xdr:row>
          <xdr:rowOff>0</xdr:rowOff>
        </xdr:from>
        <xdr:to>
          <xdr:col>7</xdr:col>
          <xdr:colOff>38100</xdr:colOff>
          <xdr:row>49</xdr:row>
          <xdr:rowOff>38100</xdr:rowOff>
        </xdr:to>
        <xdr:sp macro="" textlink="">
          <xdr:nvSpPr>
            <xdr:cNvPr id="7216" name="Group Box 48" hidden="1">
              <a:extLst>
                <a:ext uri="{63B3BB69-23CF-44E3-9099-C40C66FF867C}">
                  <a14:compatExt spid="_x0000_s7216"/>
                </a:ext>
                <a:ext uri="{FF2B5EF4-FFF2-40B4-BE49-F238E27FC236}">
                  <a16:creationId xmlns:a16="http://schemas.microsoft.com/office/drawing/2014/main" id="{00000000-0008-0000-0B00-00003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28575</xdr:rowOff>
        </xdr:from>
        <xdr:to>
          <xdr:col>8</xdr:col>
          <xdr:colOff>457200</xdr:colOff>
          <xdr:row>50</xdr:row>
          <xdr:rowOff>200025</xdr:rowOff>
        </xdr:to>
        <xdr:sp macro="" textlink="">
          <xdr:nvSpPr>
            <xdr:cNvPr id="7217" name="OptionButton9" hidden="1">
              <a:extLst>
                <a:ext uri="{63B3BB69-23CF-44E3-9099-C40C66FF867C}">
                  <a14:compatExt spid="_x0000_s7217"/>
                </a:ext>
                <a:ext uri="{FF2B5EF4-FFF2-40B4-BE49-F238E27FC236}">
                  <a16:creationId xmlns:a16="http://schemas.microsoft.com/office/drawing/2014/main" id="{00000000-0008-0000-0B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50</xdr:row>
          <xdr:rowOff>9525</xdr:rowOff>
        </xdr:from>
        <xdr:to>
          <xdr:col>9</xdr:col>
          <xdr:colOff>0</xdr:colOff>
          <xdr:row>50</xdr:row>
          <xdr:rowOff>190500</xdr:rowOff>
        </xdr:to>
        <xdr:sp macro="" textlink="">
          <xdr:nvSpPr>
            <xdr:cNvPr id="7218" name="OptionButton10" hidden="1">
              <a:extLst>
                <a:ext uri="{63B3BB69-23CF-44E3-9099-C40C66FF867C}">
                  <a14:compatExt spid="_x0000_s7218"/>
                </a:ext>
                <a:ext uri="{FF2B5EF4-FFF2-40B4-BE49-F238E27FC236}">
                  <a16:creationId xmlns:a16="http://schemas.microsoft.com/office/drawing/2014/main" id="{00000000-0008-0000-0B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40</xdr:row>
          <xdr:rowOff>114300</xdr:rowOff>
        </xdr:from>
        <xdr:to>
          <xdr:col>16</xdr:col>
          <xdr:colOff>371475</xdr:colOff>
          <xdr:row>43</xdr:row>
          <xdr:rowOff>9525</xdr:rowOff>
        </xdr:to>
        <xdr:sp macro="" textlink="">
          <xdr:nvSpPr>
            <xdr:cNvPr id="7219" name="OptionButton11" hidden="1">
              <a:extLst>
                <a:ext uri="{63B3BB69-23CF-44E3-9099-C40C66FF867C}">
                  <a14:compatExt spid="_x0000_s7219"/>
                </a:ext>
                <a:ext uri="{FF2B5EF4-FFF2-40B4-BE49-F238E27FC236}">
                  <a16:creationId xmlns:a16="http://schemas.microsoft.com/office/drawing/2014/main" id="{00000000-0008-0000-0B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28575</xdr:rowOff>
        </xdr:from>
        <xdr:to>
          <xdr:col>11</xdr:col>
          <xdr:colOff>19050</xdr:colOff>
          <xdr:row>48</xdr:row>
          <xdr:rowOff>0</xdr:rowOff>
        </xdr:to>
        <xdr:sp macro="" textlink="">
          <xdr:nvSpPr>
            <xdr:cNvPr id="7223" name="OptionButton15" hidden="1">
              <a:extLst>
                <a:ext uri="{63B3BB69-23CF-44E3-9099-C40C66FF867C}">
                  <a14:compatExt spid="_x0000_s7223"/>
                </a:ext>
                <a:ext uri="{FF2B5EF4-FFF2-40B4-BE49-F238E27FC236}">
                  <a16:creationId xmlns:a16="http://schemas.microsoft.com/office/drawing/2014/main" id="{00000000-0008-0000-0B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9525</xdr:rowOff>
        </xdr:from>
        <xdr:to>
          <xdr:col>12</xdr:col>
          <xdr:colOff>28575</xdr:colOff>
          <xdr:row>48</xdr:row>
          <xdr:rowOff>0</xdr:rowOff>
        </xdr:to>
        <xdr:sp macro="" textlink="">
          <xdr:nvSpPr>
            <xdr:cNvPr id="7224" name="OptionButton16" hidden="1">
              <a:extLst>
                <a:ext uri="{63B3BB69-23CF-44E3-9099-C40C66FF867C}">
                  <a14:compatExt spid="_x0000_s7224"/>
                </a:ext>
                <a:ext uri="{FF2B5EF4-FFF2-40B4-BE49-F238E27FC236}">
                  <a16:creationId xmlns:a16="http://schemas.microsoft.com/office/drawing/2014/main" id="{00000000-0008-0000-0B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1076325</xdr:colOff>
          <xdr:row>46</xdr:row>
          <xdr:rowOff>9525</xdr:rowOff>
        </xdr:from>
        <xdr:to>
          <xdr:col>14</xdr:col>
          <xdr:colOff>923925</xdr:colOff>
          <xdr:row>47</xdr:row>
          <xdr:rowOff>9525</xdr:rowOff>
        </xdr:to>
        <xdr:sp macro="" textlink="">
          <xdr:nvSpPr>
            <xdr:cNvPr id="7226" name="OptionButton12" hidden="1">
              <a:extLst>
                <a:ext uri="{63B3BB69-23CF-44E3-9099-C40C66FF867C}">
                  <a14:compatExt spid="_x0000_s7226"/>
                </a:ext>
                <a:ext uri="{FF2B5EF4-FFF2-40B4-BE49-F238E27FC236}">
                  <a16:creationId xmlns:a16="http://schemas.microsoft.com/office/drawing/2014/main" id="{00000000-0008-0000-0B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9525</xdr:rowOff>
        </xdr:from>
        <xdr:to>
          <xdr:col>11</xdr:col>
          <xdr:colOff>276225</xdr:colOff>
          <xdr:row>49</xdr:row>
          <xdr:rowOff>0</xdr:rowOff>
        </xdr:to>
        <xdr:sp macro="" textlink="">
          <xdr:nvSpPr>
            <xdr:cNvPr id="7227" name="OptionButton13" hidden="1">
              <a:extLst>
                <a:ext uri="{63B3BB69-23CF-44E3-9099-C40C66FF867C}">
                  <a14:compatExt spid="_x0000_s7227"/>
                </a:ext>
                <a:ext uri="{FF2B5EF4-FFF2-40B4-BE49-F238E27FC236}">
                  <a16:creationId xmlns:a16="http://schemas.microsoft.com/office/drawing/2014/main" id="{00000000-0008-0000-0B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48</xdr:row>
          <xdr:rowOff>0</xdr:rowOff>
        </xdr:from>
        <xdr:to>
          <xdr:col>11</xdr:col>
          <xdr:colOff>1209675</xdr:colOff>
          <xdr:row>49</xdr:row>
          <xdr:rowOff>19050</xdr:rowOff>
        </xdr:to>
        <xdr:sp macro="" textlink="">
          <xdr:nvSpPr>
            <xdr:cNvPr id="7228" name="OptionButton14" hidden="1">
              <a:extLst>
                <a:ext uri="{63B3BB69-23CF-44E3-9099-C40C66FF867C}">
                  <a14:compatExt spid="_x0000_s7228"/>
                </a:ext>
                <a:ext uri="{FF2B5EF4-FFF2-40B4-BE49-F238E27FC236}">
                  <a16:creationId xmlns:a16="http://schemas.microsoft.com/office/drawing/2014/main" id="{00000000-0008-0000-0B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352425</xdr:colOff>
          <xdr:row>30</xdr:row>
          <xdr:rowOff>295275</xdr:rowOff>
        </xdr:from>
        <xdr:to>
          <xdr:col>18</xdr:col>
          <xdr:colOff>0</xdr:colOff>
          <xdr:row>34</xdr:row>
          <xdr:rowOff>47625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C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THIS PREAPPLICATION/APPLICATION WAS MADE AVAILABLE TO THE STATE EXECUTIVE ORDER 12372 PROCESS FOR REVIEW 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35</xdr:row>
          <xdr:rowOff>104775</xdr:rowOff>
        </xdr:from>
        <xdr:to>
          <xdr:col>17</xdr:col>
          <xdr:colOff>638175</xdr:colOff>
          <xdr:row>37</xdr:row>
          <xdr:rowOff>28575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C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PROGRAM IS NOT COVERED BY e.o. 12372;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36</xdr:row>
          <xdr:rowOff>180975</xdr:rowOff>
        </xdr:from>
        <xdr:to>
          <xdr:col>17</xdr:col>
          <xdr:colOff>1066800</xdr:colOff>
          <xdr:row>38</xdr:row>
          <xdr:rowOff>104775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C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PROGRAM HAS NOT BEEN SELECTED BY STATE FOR REVIEW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42</xdr:row>
          <xdr:rowOff>9525</xdr:rowOff>
        </xdr:from>
        <xdr:to>
          <xdr:col>5</xdr:col>
          <xdr:colOff>485775</xdr:colOff>
          <xdr:row>45</xdr:row>
          <xdr:rowOff>9525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C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 agree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ctrlProp" Target="../ctrlProps/ctrlProp2.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trlProp" Target="../ctrlProps/ctrlProp1.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2213-4ED0-4F8C-A471-CCF8DFC25C2F}">
  <sheetPr codeName="Sheet2"/>
  <dimension ref="A5:U116"/>
  <sheetViews>
    <sheetView workbookViewId="0">
      <selection activeCell="D125" sqref="D125"/>
    </sheetView>
  </sheetViews>
  <sheetFormatPr defaultColWidth="8.7109375" defaultRowHeight="12" x14ac:dyDescent="0.2"/>
  <cols>
    <col min="1" max="1" width="40.28515625" style="107" customWidth="1"/>
    <col min="2" max="2" width="9.28515625" style="107" customWidth="1"/>
    <col min="3" max="4" width="15.42578125" style="107" customWidth="1"/>
    <col min="5" max="5" width="15.42578125" style="107" hidden="1" customWidth="1"/>
    <col min="6" max="6" width="13.5703125" style="107" customWidth="1"/>
    <col min="7" max="7" width="8.7109375" style="107" customWidth="1"/>
    <col min="8" max="8" width="8.7109375" style="107"/>
    <col min="9" max="9" width="42.5703125" style="107" customWidth="1"/>
    <col min="10" max="11" width="13.5703125" style="107" bestFit="1" customWidth="1"/>
    <col min="12" max="12" width="12" style="107" hidden="1" customWidth="1"/>
    <col min="13" max="13" width="12" style="107" customWidth="1"/>
    <col min="14" max="16384" width="8.7109375" style="107"/>
  </cols>
  <sheetData>
    <row r="5" spans="1:21" x14ac:dyDescent="0.2">
      <c r="A5" s="337" t="str">
        <f>_xlfn.CONCAT("Base ",'Proposal Data'!$B$33)</f>
        <v xml:space="preserve">Base </v>
      </c>
      <c r="B5" s="340"/>
      <c r="C5" s="338" t="s">
        <v>279</v>
      </c>
      <c r="D5" s="338" t="s">
        <v>210</v>
      </c>
      <c r="E5" s="338" t="s">
        <v>280</v>
      </c>
      <c r="F5" s="338" t="s">
        <v>211</v>
      </c>
      <c r="I5" s="340" t="str">
        <f>A5</f>
        <v xml:space="preserve">Base </v>
      </c>
      <c r="J5" s="338" t="str">
        <f>C5</f>
        <v xml:space="preserve">Proposed </v>
      </c>
      <c r="K5" s="338" t="str">
        <f>D5</f>
        <v>Calculated</v>
      </c>
      <c r="L5" s="338" t="str">
        <f>E5</f>
        <v>Govt Position</v>
      </c>
      <c r="M5" s="420" t="str">
        <f>F5</f>
        <v>Delta</v>
      </c>
      <c r="O5" s="424" t="s">
        <v>1</v>
      </c>
      <c r="P5" s="424"/>
      <c r="Q5" s="424"/>
      <c r="R5" s="424"/>
      <c r="S5" s="424"/>
      <c r="T5" s="424"/>
      <c r="U5" s="424"/>
    </row>
    <row r="6" spans="1:21" x14ac:dyDescent="0.2">
      <c r="A6" s="341"/>
      <c r="B6" s="342"/>
      <c r="C6" s="343"/>
      <c r="D6" s="343"/>
      <c r="E6" s="343"/>
      <c r="F6" s="339"/>
      <c r="I6" s="339" t="str">
        <f>IFERROR(INDEX($A$7:$A$40,MATCH(ROW()-ROW($C$6),$B$7:$B$40,0)),"")</f>
        <v/>
      </c>
      <c r="J6" s="339" t="str">
        <f>IFERROR(INDEX($C$7:$C$40,MATCH(ROW()-ROW($C$6),$B$7:$B$40,0)),"")</f>
        <v/>
      </c>
      <c r="K6" s="339" t="str">
        <f>IFERROR(INDEX($D$7:$D$40,MATCH(ROW()-ROW($C$6),$B$7:$B$40,0)),"")</f>
        <v/>
      </c>
      <c r="L6" s="339" t="str">
        <f>IFERROR(INDEX($E$7:$E$40,MATCH(ROW()-ROW($C$6),$B$7:$B$40,0)),"")</f>
        <v/>
      </c>
      <c r="M6" s="339" t="str">
        <f>IFERROR(INDEX($F$7:$F$40,MATCH(ROW()-ROW($C$6),$B$7:$B$40,0)),"")</f>
        <v/>
      </c>
      <c r="O6" s="425"/>
      <c r="P6" s="425"/>
      <c r="Q6" s="425"/>
      <c r="R6" s="425"/>
      <c r="S6" s="425"/>
      <c r="T6" s="425"/>
      <c r="U6" s="425"/>
    </row>
    <row r="7" spans="1:21" x14ac:dyDescent="0.2">
      <c r="A7" s="344" t="str">
        <f>Base!$B$35</f>
        <v>Total Labor Costs</v>
      </c>
      <c r="B7" s="345" t="str">
        <f>IF(D7&lt;1,"",MAX(B$6:B6)+1)</f>
        <v/>
      </c>
      <c r="C7" s="413">
        <f>Base!$V$35</f>
        <v>0</v>
      </c>
      <c r="D7" s="346">
        <f>Base!$V$35</f>
        <v>0</v>
      </c>
      <c r="E7" s="346">
        <f>Base!$V$35</f>
        <v>0</v>
      </c>
      <c r="F7" s="419" t="str">
        <f>IF(AND(C7&gt;1,D7&gt;1),D7-C7,"")</f>
        <v/>
      </c>
      <c r="I7" s="339" t="str">
        <f t="shared" ref="I7:I40" si="0">IFERROR(INDEX($A$7:$A$40,MATCH(ROW()-ROW($C$6),$B$7:$B$40,0)),"")</f>
        <v/>
      </c>
      <c r="J7" s="339" t="str">
        <f t="shared" ref="J7:J40" si="1">IFERROR(INDEX($C$7:$C$40,MATCH(ROW()-ROW($C$6),$B$7:$B$40,0)),"")</f>
        <v/>
      </c>
      <c r="K7" s="339" t="str">
        <f t="shared" ref="K7:K40" si="2">IFERROR(INDEX($D$7:$D$40,MATCH(ROW()-ROW($C$6),$B$7:$B$40,0)),"")</f>
        <v/>
      </c>
      <c r="L7" s="339" t="str">
        <f t="shared" ref="L7:L40" si="3">IFERROR(INDEX($E$7:$E$40,MATCH(ROW()-ROW($C$6),$B$7:$B$40,0)),"")</f>
        <v/>
      </c>
      <c r="M7" s="339" t="str">
        <f t="shared" ref="M7:M40" si="4">IFERROR(INDEX($F$7:$F$40,MATCH(ROW()-ROW($C$6),$B$7:$B$40,0)),"")</f>
        <v/>
      </c>
      <c r="O7" s="421"/>
      <c r="P7" s="422"/>
      <c r="Q7" s="422"/>
      <c r="R7" s="422"/>
      <c r="S7" s="422"/>
      <c r="T7" s="422"/>
      <c r="U7" s="423"/>
    </row>
    <row r="8" spans="1:21" x14ac:dyDescent="0.2">
      <c r="A8" s="344" t="str">
        <f>Base!$B$40</f>
        <v>Total Fringe Benefit Costs</v>
      </c>
      <c r="B8" s="345" t="str">
        <f>IF(D8&lt;1,"",MAX(B$6:B7)+1)</f>
        <v/>
      </c>
      <c r="C8" s="413">
        <f>Base!$V$40</f>
        <v>0</v>
      </c>
      <c r="D8" s="346">
        <f>Base!$V$40</f>
        <v>0</v>
      </c>
      <c r="E8" s="346">
        <f>Base!$V$40</f>
        <v>0</v>
      </c>
      <c r="F8" s="419" t="str">
        <f t="shared" ref="F8:F40" si="5">IF(AND(C8&gt;1,D8&gt;1),D8-C8,"")</f>
        <v/>
      </c>
      <c r="I8" s="339" t="str">
        <f t="shared" si="0"/>
        <v/>
      </c>
      <c r="J8" s="339" t="str">
        <f t="shared" si="1"/>
        <v/>
      </c>
      <c r="K8" s="339" t="str">
        <f t="shared" si="2"/>
        <v/>
      </c>
      <c r="L8" s="339" t="str">
        <f t="shared" si="3"/>
        <v/>
      </c>
      <c r="M8" s="339" t="str">
        <f t="shared" si="4"/>
        <v/>
      </c>
      <c r="O8" s="421"/>
      <c r="P8" s="422"/>
      <c r="Q8" s="422"/>
      <c r="R8" s="422"/>
      <c r="S8" s="422"/>
      <c r="T8" s="422"/>
      <c r="U8" s="423"/>
    </row>
    <row r="9" spans="1:21" x14ac:dyDescent="0.2">
      <c r="A9" s="347" t="str">
        <f>Base!$B$43</f>
        <v>Total Overhead Costs</v>
      </c>
      <c r="B9" s="345" t="str">
        <f>IF(D9&lt;1,"",MAX(B$6:B8)+1)</f>
        <v/>
      </c>
      <c r="C9" s="413">
        <f>Base!$V$43</f>
        <v>0</v>
      </c>
      <c r="D9" s="346">
        <f>Base!$V$43</f>
        <v>0</v>
      </c>
      <c r="E9" s="346">
        <f>Base!$V$43</f>
        <v>0</v>
      </c>
      <c r="F9" s="419" t="str">
        <f t="shared" si="5"/>
        <v/>
      </c>
      <c r="I9" s="339" t="str">
        <f t="shared" si="0"/>
        <v/>
      </c>
      <c r="J9" s="339" t="str">
        <f t="shared" si="1"/>
        <v/>
      </c>
      <c r="K9" s="339" t="str">
        <f t="shared" si="2"/>
        <v/>
      </c>
      <c r="L9" s="339" t="str">
        <f t="shared" si="3"/>
        <v/>
      </c>
      <c r="M9" s="339" t="str">
        <f t="shared" si="4"/>
        <v/>
      </c>
      <c r="O9" s="421"/>
      <c r="P9" s="422"/>
      <c r="Q9" s="422"/>
      <c r="R9" s="422"/>
      <c r="S9" s="422"/>
      <c r="T9" s="422"/>
      <c r="U9" s="423"/>
    </row>
    <row r="10" spans="1:21" x14ac:dyDescent="0.2">
      <c r="A10" s="348" t="str">
        <f>Base!$B$58</f>
        <v>Travel (see tab E.)</v>
      </c>
      <c r="B10" s="345" t="str">
        <f>IF(D10&lt;1,"",MAX(B$6:B9)+1)</f>
        <v/>
      </c>
      <c r="C10" s="414">
        <f>Base!$V$58</f>
        <v>0</v>
      </c>
      <c r="D10" s="349">
        <f>Base!$V$58</f>
        <v>0</v>
      </c>
      <c r="E10" s="349">
        <f>Base!$V$58</f>
        <v>0</v>
      </c>
      <c r="F10" s="419" t="str">
        <f t="shared" si="5"/>
        <v/>
      </c>
      <c r="I10" s="339" t="str">
        <f t="shared" si="0"/>
        <v/>
      </c>
      <c r="J10" s="339" t="str">
        <f t="shared" si="1"/>
        <v/>
      </c>
      <c r="K10" s="339" t="str">
        <f t="shared" si="2"/>
        <v/>
      </c>
      <c r="L10" s="339" t="str">
        <f t="shared" si="3"/>
        <v/>
      </c>
      <c r="M10" s="339" t="str">
        <f t="shared" si="4"/>
        <v/>
      </c>
      <c r="O10" s="421"/>
      <c r="P10" s="422"/>
      <c r="Q10" s="422"/>
      <c r="R10" s="422"/>
      <c r="S10" s="422"/>
      <c r="T10" s="422"/>
      <c r="U10" s="423"/>
    </row>
    <row r="11" spans="1:21" x14ac:dyDescent="0.2">
      <c r="A11" s="348" t="str">
        <f>Base!$B$59</f>
        <v>Materials - Supplies (see tab C.)</v>
      </c>
      <c r="B11" s="345" t="str">
        <f>IF(D11&lt;1,"",MAX(B$6:B10)+1)</f>
        <v/>
      </c>
      <c r="C11" s="414">
        <f>Base!$V$59</f>
        <v>0</v>
      </c>
      <c r="D11" s="349">
        <f>Base!$V$59</f>
        <v>0</v>
      </c>
      <c r="E11" s="349">
        <f>Base!$V$59</f>
        <v>0</v>
      </c>
      <c r="F11" s="419" t="str">
        <f t="shared" si="5"/>
        <v/>
      </c>
      <c r="I11" s="339" t="str">
        <f t="shared" si="0"/>
        <v/>
      </c>
      <c r="J11" s="339" t="str">
        <f t="shared" si="1"/>
        <v/>
      </c>
      <c r="K11" s="339" t="str">
        <f t="shared" si="2"/>
        <v/>
      </c>
      <c r="L11" s="339" t="str">
        <f t="shared" si="3"/>
        <v/>
      </c>
      <c r="M11" s="339" t="str">
        <f t="shared" si="4"/>
        <v/>
      </c>
      <c r="O11" s="421"/>
      <c r="P11" s="422"/>
      <c r="Q11" s="422"/>
      <c r="R11" s="422"/>
      <c r="S11" s="422"/>
      <c r="T11" s="422"/>
      <c r="U11" s="423"/>
    </row>
    <row r="12" spans="1:21" x14ac:dyDescent="0.2">
      <c r="A12" s="348" t="str">
        <f>Base!$B$60</f>
        <v>Equipment (see tab D.)</v>
      </c>
      <c r="B12" s="345" t="str">
        <f>IF(D12&lt;1,"",MAX(B$6:B11)+1)</f>
        <v/>
      </c>
      <c r="C12" s="414">
        <f>Base!$V$60</f>
        <v>0</v>
      </c>
      <c r="D12" s="349">
        <f>Base!$V$60</f>
        <v>0</v>
      </c>
      <c r="E12" s="349">
        <f>Base!$V$60</f>
        <v>0</v>
      </c>
      <c r="F12" s="419" t="str">
        <f t="shared" si="5"/>
        <v/>
      </c>
      <c r="I12" s="339" t="str">
        <f t="shared" si="0"/>
        <v/>
      </c>
      <c r="J12" s="339" t="str">
        <f t="shared" si="1"/>
        <v/>
      </c>
      <c r="K12" s="339" t="str">
        <f t="shared" si="2"/>
        <v/>
      </c>
      <c r="L12" s="339" t="str">
        <f t="shared" si="3"/>
        <v/>
      </c>
      <c r="M12" s="339" t="str">
        <f t="shared" si="4"/>
        <v/>
      </c>
      <c r="O12" s="421"/>
      <c r="P12" s="422"/>
      <c r="Q12" s="422"/>
      <c r="R12" s="422"/>
      <c r="S12" s="422"/>
      <c r="T12" s="422"/>
      <c r="U12" s="423"/>
    </row>
    <row r="13" spans="1:21" x14ac:dyDescent="0.2">
      <c r="A13" s="348" t="str">
        <f>Base!$B$61</f>
        <v/>
      </c>
      <c r="B13" s="345" t="str">
        <f>IF(D13&lt;1,"",MAX(B$6:B12)+1)</f>
        <v/>
      </c>
      <c r="C13" s="414">
        <f>Base!$V$61</f>
        <v>0</v>
      </c>
      <c r="D13" s="349">
        <f>Base!$V$61</f>
        <v>0</v>
      </c>
      <c r="E13" s="349">
        <f>Base!$V$61</f>
        <v>0</v>
      </c>
      <c r="F13" s="419" t="str">
        <f t="shared" si="5"/>
        <v/>
      </c>
      <c r="I13" s="339" t="str">
        <f t="shared" si="0"/>
        <v/>
      </c>
      <c r="J13" s="339" t="str">
        <f t="shared" si="1"/>
        <v/>
      </c>
      <c r="K13" s="339" t="str">
        <f t="shared" si="2"/>
        <v/>
      </c>
      <c r="L13" s="339" t="str">
        <f t="shared" si="3"/>
        <v/>
      </c>
      <c r="M13" s="339" t="str">
        <f t="shared" si="4"/>
        <v/>
      </c>
      <c r="O13" s="421"/>
      <c r="P13" s="422"/>
      <c r="Q13" s="422"/>
      <c r="R13" s="422"/>
      <c r="S13" s="422"/>
      <c r="T13" s="422"/>
      <c r="U13" s="423"/>
    </row>
    <row r="14" spans="1:21" x14ac:dyDescent="0.2">
      <c r="A14" s="348" t="str">
        <f>Base!$B$62</f>
        <v/>
      </c>
      <c r="B14" s="345" t="str">
        <f>IF(D14&lt;1,"",MAX(B$6:B13)+1)</f>
        <v/>
      </c>
      <c r="C14" s="414">
        <f>Base!$V$62</f>
        <v>0</v>
      </c>
      <c r="D14" s="349">
        <f>Base!$V$62</f>
        <v>0</v>
      </c>
      <c r="E14" s="349">
        <f>Base!$V$62</f>
        <v>0</v>
      </c>
      <c r="F14" s="419" t="str">
        <f t="shared" si="5"/>
        <v/>
      </c>
      <c r="I14" s="339" t="str">
        <f t="shared" si="0"/>
        <v/>
      </c>
      <c r="J14" s="339" t="str">
        <f t="shared" si="1"/>
        <v/>
      </c>
      <c r="K14" s="339" t="str">
        <f t="shared" si="2"/>
        <v/>
      </c>
      <c r="L14" s="339" t="str">
        <f t="shared" si="3"/>
        <v/>
      </c>
      <c r="M14" s="339" t="str">
        <f t="shared" si="4"/>
        <v/>
      </c>
      <c r="O14" s="421"/>
      <c r="P14" s="422"/>
      <c r="Q14" s="422"/>
      <c r="R14" s="422"/>
      <c r="S14" s="422"/>
      <c r="T14" s="422"/>
      <c r="U14" s="423"/>
    </row>
    <row r="15" spans="1:21" x14ac:dyDescent="0.2">
      <c r="A15" s="348" t="str">
        <f>Base!$B$63</f>
        <v/>
      </c>
      <c r="B15" s="345" t="str">
        <f>IF(D15&lt;1,"",MAX(B$6:B14)+1)</f>
        <v/>
      </c>
      <c r="C15" s="414">
        <f>Base!$V$63</f>
        <v>0</v>
      </c>
      <c r="D15" s="349">
        <f>Base!$V$63</f>
        <v>0</v>
      </c>
      <c r="E15" s="349">
        <f>Base!$V$63</f>
        <v>0</v>
      </c>
      <c r="F15" s="419" t="str">
        <f t="shared" si="5"/>
        <v/>
      </c>
      <c r="I15" s="339" t="str">
        <f t="shared" si="0"/>
        <v/>
      </c>
      <c r="J15" s="339" t="str">
        <f t="shared" si="1"/>
        <v/>
      </c>
      <c r="K15" s="339" t="str">
        <f t="shared" si="2"/>
        <v/>
      </c>
      <c r="L15" s="339" t="str">
        <f t="shared" si="3"/>
        <v/>
      </c>
      <c r="M15" s="339" t="str">
        <f t="shared" si="4"/>
        <v/>
      </c>
      <c r="O15" s="421"/>
      <c r="P15" s="422"/>
      <c r="Q15" s="422"/>
      <c r="R15" s="422"/>
      <c r="S15" s="422"/>
      <c r="T15" s="422"/>
      <c r="U15" s="423"/>
    </row>
    <row r="16" spans="1:21" x14ac:dyDescent="0.2">
      <c r="A16" s="348" t="str">
        <f>Base!$B$64</f>
        <v/>
      </c>
      <c r="B16" s="345" t="str">
        <f>IF(D16&lt;1,"",MAX(B$6:B15)+1)</f>
        <v/>
      </c>
      <c r="C16" s="414">
        <f>Base!$V$64</f>
        <v>0</v>
      </c>
      <c r="D16" s="349">
        <f>Base!$V$64</f>
        <v>0</v>
      </c>
      <c r="E16" s="349">
        <f>Base!$V$64</f>
        <v>0</v>
      </c>
      <c r="F16" s="419" t="str">
        <f t="shared" si="5"/>
        <v/>
      </c>
      <c r="I16" s="339" t="str">
        <f t="shared" si="0"/>
        <v/>
      </c>
      <c r="J16" s="339" t="str">
        <f t="shared" si="1"/>
        <v/>
      </c>
      <c r="K16" s="339" t="str">
        <f t="shared" si="2"/>
        <v/>
      </c>
      <c r="L16" s="339" t="str">
        <f t="shared" si="3"/>
        <v/>
      </c>
      <c r="M16" s="339" t="str">
        <f t="shared" si="4"/>
        <v/>
      </c>
      <c r="O16" s="421"/>
      <c r="P16" s="422"/>
      <c r="Q16" s="422"/>
      <c r="R16" s="422"/>
      <c r="S16" s="422"/>
      <c r="T16" s="422"/>
      <c r="U16" s="423"/>
    </row>
    <row r="17" spans="1:21" x14ac:dyDescent="0.2">
      <c r="A17" s="348" t="str">
        <f>Base!$B$65</f>
        <v/>
      </c>
      <c r="B17" s="345" t="str">
        <f>IF(D17&lt;1,"",MAX(B$6:B16)+1)</f>
        <v/>
      </c>
      <c r="C17" s="414">
        <f>Base!$V$65</f>
        <v>0</v>
      </c>
      <c r="D17" s="349">
        <f>Base!$V$65</f>
        <v>0</v>
      </c>
      <c r="E17" s="349">
        <f>Base!$V$65</f>
        <v>0</v>
      </c>
      <c r="F17" s="419" t="str">
        <f t="shared" si="5"/>
        <v/>
      </c>
      <c r="I17" s="339" t="str">
        <f t="shared" si="0"/>
        <v/>
      </c>
      <c r="J17" s="339" t="str">
        <f t="shared" si="1"/>
        <v/>
      </c>
      <c r="K17" s="339" t="str">
        <f t="shared" si="2"/>
        <v/>
      </c>
      <c r="L17" s="339" t="str">
        <f t="shared" si="3"/>
        <v/>
      </c>
      <c r="M17" s="339" t="str">
        <f t="shared" si="4"/>
        <v/>
      </c>
      <c r="O17" s="421"/>
      <c r="P17" s="422"/>
      <c r="Q17" s="422"/>
      <c r="R17" s="422"/>
      <c r="S17" s="422"/>
      <c r="T17" s="422"/>
      <c r="U17" s="423"/>
    </row>
    <row r="18" spans="1:21" x14ac:dyDescent="0.2">
      <c r="A18" s="348" t="str">
        <f>Base!$B$66</f>
        <v/>
      </c>
      <c r="B18" s="345" t="str">
        <f>IF(D18&lt;1,"",MAX(B$6:B17)+1)</f>
        <v/>
      </c>
      <c r="C18" s="414">
        <f>Base!$V$66</f>
        <v>0</v>
      </c>
      <c r="D18" s="349">
        <f>Base!$V$66</f>
        <v>0</v>
      </c>
      <c r="E18" s="349">
        <f>Base!$V$66</f>
        <v>0</v>
      </c>
      <c r="F18" s="419" t="str">
        <f t="shared" si="5"/>
        <v/>
      </c>
      <c r="I18" s="339" t="str">
        <f t="shared" si="0"/>
        <v/>
      </c>
      <c r="J18" s="339" t="str">
        <f t="shared" si="1"/>
        <v/>
      </c>
      <c r="K18" s="339" t="str">
        <f t="shared" si="2"/>
        <v/>
      </c>
      <c r="L18" s="339" t="str">
        <f t="shared" si="3"/>
        <v/>
      </c>
      <c r="M18" s="339" t="str">
        <f t="shared" si="4"/>
        <v/>
      </c>
      <c r="O18" s="421"/>
      <c r="P18" s="422"/>
      <c r="Q18" s="422"/>
      <c r="R18" s="422"/>
      <c r="S18" s="422"/>
      <c r="T18" s="422"/>
      <c r="U18" s="423"/>
    </row>
    <row r="19" spans="1:21" x14ac:dyDescent="0.2">
      <c r="A19" s="348" t="str">
        <f>Base!$B$67</f>
        <v/>
      </c>
      <c r="B19" s="345" t="str">
        <f>IF(D19&lt;1,"",MAX(B$6:B18)+1)</f>
        <v/>
      </c>
      <c r="C19" s="414">
        <f>Base!$V$67</f>
        <v>0</v>
      </c>
      <c r="D19" s="349">
        <f>Base!$V$67</f>
        <v>0</v>
      </c>
      <c r="E19" s="349">
        <f>Base!$V$67</f>
        <v>0</v>
      </c>
      <c r="F19" s="419" t="str">
        <f t="shared" si="5"/>
        <v/>
      </c>
      <c r="I19" s="339" t="str">
        <f t="shared" si="0"/>
        <v/>
      </c>
      <c r="J19" s="339" t="str">
        <f t="shared" si="1"/>
        <v/>
      </c>
      <c r="K19" s="339" t="str">
        <f t="shared" si="2"/>
        <v/>
      </c>
      <c r="L19" s="339" t="str">
        <f t="shared" si="3"/>
        <v/>
      </c>
      <c r="M19" s="339" t="str">
        <f t="shared" si="4"/>
        <v/>
      </c>
      <c r="O19" s="421"/>
      <c r="P19" s="422"/>
      <c r="Q19" s="422"/>
      <c r="R19" s="422"/>
      <c r="S19" s="422"/>
      <c r="T19" s="422"/>
      <c r="U19" s="423"/>
    </row>
    <row r="20" spans="1:21" x14ac:dyDescent="0.2">
      <c r="A20" s="348" t="str">
        <f>Base!$B$68</f>
        <v/>
      </c>
      <c r="B20" s="345" t="str">
        <f>IF(D20&lt;1,"",MAX(B$6:B19)+1)</f>
        <v/>
      </c>
      <c r="C20" s="414">
        <f>Base!$V$68</f>
        <v>0</v>
      </c>
      <c r="D20" s="349">
        <f>Base!$V$68</f>
        <v>0</v>
      </c>
      <c r="E20" s="349">
        <f>Base!$V$68</f>
        <v>0</v>
      </c>
      <c r="F20" s="419" t="str">
        <f t="shared" si="5"/>
        <v/>
      </c>
      <c r="I20" s="339" t="str">
        <f t="shared" si="0"/>
        <v/>
      </c>
      <c r="J20" s="339" t="str">
        <f t="shared" si="1"/>
        <v/>
      </c>
      <c r="K20" s="339" t="str">
        <f t="shared" si="2"/>
        <v/>
      </c>
      <c r="L20" s="339" t="str">
        <f t="shared" si="3"/>
        <v/>
      </c>
      <c r="M20" s="339" t="str">
        <f t="shared" si="4"/>
        <v/>
      </c>
      <c r="O20" s="421"/>
      <c r="P20" s="422"/>
      <c r="Q20" s="422"/>
      <c r="R20" s="422"/>
      <c r="S20" s="422"/>
      <c r="T20" s="422"/>
      <c r="U20" s="423"/>
    </row>
    <row r="21" spans="1:21" x14ac:dyDescent="0.2">
      <c r="A21" s="348" t="str">
        <f>Base!$B$69</f>
        <v/>
      </c>
      <c r="B21" s="345" t="str">
        <f>IF(D21&lt;1,"",MAX(B$6:B20)+1)</f>
        <v/>
      </c>
      <c r="C21" s="414">
        <f>Base!$V$69</f>
        <v>0</v>
      </c>
      <c r="D21" s="349">
        <f>Base!$V$69</f>
        <v>0</v>
      </c>
      <c r="E21" s="349">
        <f>Base!$V$69</f>
        <v>0</v>
      </c>
      <c r="F21" s="419" t="str">
        <f t="shared" si="5"/>
        <v/>
      </c>
      <c r="I21" s="339" t="str">
        <f t="shared" si="0"/>
        <v/>
      </c>
      <c r="J21" s="339" t="str">
        <f t="shared" si="1"/>
        <v/>
      </c>
      <c r="K21" s="339" t="str">
        <f t="shared" si="2"/>
        <v/>
      </c>
      <c r="L21" s="339" t="str">
        <f t="shared" si="3"/>
        <v/>
      </c>
      <c r="M21" s="339" t="str">
        <f t="shared" si="4"/>
        <v/>
      </c>
      <c r="O21" s="421"/>
      <c r="P21" s="422"/>
      <c r="Q21" s="422"/>
      <c r="R21" s="422"/>
      <c r="S21" s="422"/>
      <c r="T21" s="422"/>
      <c r="U21" s="423"/>
    </row>
    <row r="22" spans="1:21" x14ac:dyDescent="0.2">
      <c r="A22" s="348" t="str">
        <f>Base!$B$70</f>
        <v/>
      </c>
      <c r="B22" s="345" t="str">
        <f>IF(D22&lt;1,"",MAX(B$6:B21)+1)</f>
        <v/>
      </c>
      <c r="C22" s="414">
        <f>Base!$V$70</f>
        <v>0</v>
      </c>
      <c r="D22" s="349">
        <f>Base!$V$70</f>
        <v>0</v>
      </c>
      <c r="E22" s="349">
        <f>Base!$V$70</f>
        <v>0</v>
      </c>
      <c r="F22" s="419" t="str">
        <f t="shared" si="5"/>
        <v/>
      </c>
      <c r="I22" s="339" t="str">
        <f t="shared" si="0"/>
        <v/>
      </c>
      <c r="J22" s="339" t="str">
        <f t="shared" si="1"/>
        <v/>
      </c>
      <c r="K22" s="339" t="str">
        <f t="shared" si="2"/>
        <v/>
      </c>
      <c r="L22" s="339" t="str">
        <f t="shared" si="3"/>
        <v/>
      </c>
      <c r="M22" s="339" t="str">
        <f t="shared" si="4"/>
        <v/>
      </c>
      <c r="O22" s="421"/>
      <c r="P22" s="422"/>
      <c r="Q22" s="422"/>
      <c r="R22" s="422"/>
      <c r="S22" s="422"/>
      <c r="T22" s="422"/>
      <c r="U22" s="423"/>
    </row>
    <row r="23" spans="1:21" x14ac:dyDescent="0.2">
      <c r="A23" s="347" t="str">
        <f>Base!$B$71</f>
        <v>Total Other Direct Costs</v>
      </c>
      <c r="B23" s="345" t="str">
        <f>IF(D23&lt;1,"",MAX(B$6:B22)+1)</f>
        <v/>
      </c>
      <c r="C23" s="415">
        <f>Base!$V$71</f>
        <v>0</v>
      </c>
      <c r="D23" s="350">
        <f>Base!$V$71</f>
        <v>0</v>
      </c>
      <c r="E23" s="350">
        <f>Base!$V$71</f>
        <v>0</v>
      </c>
      <c r="F23" s="419" t="str">
        <f t="shared" si="5"/>
        <v/>
      </c>
      <c r="I23" s="339" t="str">
        <f t="shared" si="0"/>
        <v/>
      </c>
      <c r="J23" s="339" t="str">
        <f t="shared" si="1"/>
        <v/>
      </c>
      <c r="K23" s="339" t="str">
        <f t="shared" si="2"/>
        <v/>
      </c>
      <c r="L23" s="339" t="str">
        <f t="shared" si="3"/>
        <v/>
      </c>
      <c r="M23" s="339" t="str">
        <f t="shared" si="4"/>
        <v/>
      </c>
      <c r="O23" s="421"/>
      <c r="P23" s="422"/>
      <c r="Q23" s="422"/>
      <c r="R23" s="422"/>
      <c r="S23" s="422"/>
      <c r="T23" s="422"/>
      <c r="U23" s="423"/>
    </row>
    <row r="24" spans="1:21" x14ac:dyDescent="0.2">
      <c r="A24" s="348" t="str">
        <f>Base!$B$51</f>
        <v/>
      </c>
      <c r="B24" s="345" t="str">
        <f>IF(D24&lt;1,"",MAX(B$6:B23)+1)</f>
        <v/>
      </c>
      <c r="C24" s="414">
        <f>Base!$V$51</f>
        <v>0</v>
      </c>
      <c r="D24" s="349">
        <f>Base!$V$51</f>
        <v>0</v>
      </c>
      <c r="E24" s="349">
        <f>Base!$V$51</f>
        <v>0</v>
      </c>
      <c r="F24" s="419" t="str">
        <f t="shared" si="5"/>
        <v/>
      </c>
      <c r="I24" s="339" t="str">
        <f t="shared" si="0"/>
        <v/>
      </c>
      <c r="J24" s="339" t="str">
        <f t="shared" si="1"/>
        <v/>
      </c>
      <c r="K24" s="339" t="str">
        <f t="shared" si="2"/>
        <v/>
      </c>
      <c r="L24" s="339" t="str">
        <f t="shared" si="3"/>
        <v/>
      </c>
      <c r="M24" s="339" t="str">
        <f t="shared" si="4"/>
        <v/>
      </c>
      <c r="O24" s="421"/>
      <c r="P24" s="422"/>
      <c r="Q24" s="422"/>
      <c r="R24" s="422"/>
      <c r="S24" s="422"/>
      <c r="T24" s="422"/>
      <c r="U24" s="423"/>
    </row>
    <row r="25" spans="1:21" x14ac:dyDescent="0.2">
      <c r="A25" s="348" t="str">
        <f>Base!$B$52</f>
        <v/>
      </c>
      <c r="B25" s="345" t="str">
        <f>IF(D25&lt;1,"",MAX(B$6:B24)+1)</f>
        <v/>
      </c>
      <c r="C25" s="414">
        <f>Base!$V$52</f>
        <v>0</v>
      </c>
      <c r="D25" s="349">
        <f>Base!$V$52</f>
        <v>0</v>
      </c>
      <c r="E25" s="349">
        <f>Base!$V$52</f>
        <v>0</v>
      </c>
      <c r="F25" s="419" t="str">
        <f t="shared" si="5"/>
        <v/>
      </c>
      <c r="I25" s="339" t="str">
        <f t="shared" si="0"/>
        <v/>
      </c>
      <c r="J25" s="339" t="str">
        <f t="shared" si="1"/>
        <v/>
      </c>
      <c r="K25" s="339" t="str">
        <f t="shared" si="2"/>
        <v/>
      </c>
      <c r="L25" s="339" t="str">
        <f t="shared" si="3"/>
        <v/>
      </c>
      <c r="M25" s="339" t="str">
        <f t="shared" si="4"/>
        <v/>
      </c>
      <c r="O25" s="421"/>
      <c r="P25" s="422"/>
      <c r="Q25" s="422"/>
      <c r="R25" s="422"/>
      <c r="S25" s="422"/>
      <c r="T25" s="422"/>
      <c r="U25" s="423"/>
    </row>
    <row r="26" spans="1:21" x14ac:dyDescent="0.2">
      <c r="A26" s="348" t="str">
        <f>Base!$B$53</f>
        <v/>
      </c>
      <c r="B26" s="345" t="str">
        <f>IF(D26&lt;1,"",MAX(B$6:B25)+1)</f>
        <v/>
      </c>
      <c r="C26" s="414">
        <f>Base!$V$53</f>
        <v>0</v>
      </c>
      <c r="D26" s="349">
        <f>Base!$V$53</f>
        <v>0</v>
      </c>
      <c r="E26" s="349">
        <f>Base!$V$53</f>
        <v>0</v>
      </c>
      <c r="F26" s="419" t="str">
        <f t="shared" si="5"/>
        <v/>
      </c>
      <c r="I26" s="339" t="str">
        <f t="shared" si="0"/>
        <v/>
      </c>
      <c r="J26" s="339" t="str">
        <f t="shared" si="1"/>
        <v/>
      </c>
      <c r="K26" s="339" t="str">
        <f t="shared" si="2"/>
        <v/>
      </c>
      <c r="L26" s="339" t="str">
        <f t="shared" si="3"/>
        <v/>
      </c>
      <c r="M26" s="339" t="str">
        <f t="shared" si="4"/>
        <v/>
      </c>
      <c r="O26" s="421"/>
      <c r="P26" s="422"/>
      <c r="Q26" s="422"/>
      <c r="R26" s="422"/>
      <c r="S26" s="422"/>
      <c r="T26" s="422"/>
      <c r="U26" s="423"/>
    </row>
    <row r="27" spans="1:21" x14ac:dyDescent="0.2">
      <c r="A27" s="348" t="str">
        <f>Base!$B$54</f>
        <v/>
      </c>
      <c r="B27" s="345" t="str">
        <f>IF(D27&lt;1,"",MAX(B$6:B26)+1)</f>
        <v/>
      </c>
      <c r="C27" s="414">
        <f>Base!$V$54</f>
        <v>0</v>
      </c>
      <c r="D27" s="349">
        <f>Base!$V$54</f>
        <v>0</v>
      </c>
      <c r="E27" s="349">
        <f>Base!$V$54</f>
        <v>0</v>
      </c>
      <c r="F27" s="419" t="str">
        <f t="shared" si="5"/>
        <v/>
      </c>
      <c r="I27" s="339" t="str">
        <f t="shared" si="0"/>
        <v/>
      </c>
      <c r="J27" s="339" t="str">
        <f t="shared" si="1"/>
        <v/>
      </c>
      <c r="K27" s="339" t="str">
        <f t="shared" si="2"/>
        <v/>
      </c>
      <c r="L27" s="339" t="str">
        <f t="shared" si="3"/>
        <v/>
      </c>
      <c r="M27" s="339" t="str">
        <f t="shared" si="4"/>
        <v/>
      </c>
      <c r="O27" s="421"/>
      <c r="P27" s="422"/>
      <c r="Q27" s="422"/>
      <c r="R27" s="422"/>
      <c r="S27" s="422"/>
      <c r="T27" s="422"/>
      <c r="U27" s="423"/>
    </row>
    <row r="28" spans="1:21" x14ac:dyDescent="0.2">
      <c r="A28" s="347" t="str">
        <f>Base!$B$57</f>
        <v>Total Consultant Costs</v>
      </c>
      <c r="B28" s="345" t="str">
        <f>IF(D28&lt;1,"",MAX(B$6:B27)+1)</f>
        <v/>
      </c>
      <c r="C28" s="415">
        <f>Base!$V$57</f>
        <v>0</v>
      </c>
      <c r="D28" s="350">
        <f>Base!$V$57</f>
        <v>0</v>
      </c>
      <c r="E28" s="350">
        <f>Base!$V$57</f>
        <v>0</v>
      </c>
      <c r="F28" s="419" t="str">
        <f t="shared" si="5"/>
        <v/>
      </c>
      <c r="I28" s="339" t="str">
        <f t="shared" si="0"/>
        <v/>
      </c>
      <c r="J28" s="339" t="str">
        <f t="shared" si="1"/>
        <v/>
      </c>
      <c r="K28" s="339" t="str">
        <f t="shared" si="2"/>
        <v/>
      </c>
      <c r="L28" s="339" t="str">
        <f t="shared" si="3"/>
        <v/>
      </c>
      <c r="M28" s="339" t="str">
        <f t="shared" si="4"/>
        <v/>
      </c>
      <c r="O28" s="421"/>
      <c r="P28" s="422"/>
      <c r="Q28" s="422"/>
      <c r="R28" s="422"/>
      <c r="S28" s="422"/>
      <c r="T28" s="422"/>
      <c r="U28" s="423"/>
    </row>
    <row r="29" spans="1:21" x14ac:dyDescent="0.2">
      <c r="A29" s="348" t="str">
        <f>Base!$B$44</f>
        <v/>
      </c>
      <c r="B29" s="345" t="str">
        <f>IF(D29&lt;1,"",MAX(B$6:B28)+1)</f>
        <v/>
      </c>
      <c r="C29" s="416">
        <f>Base!$V$44</f>
        <v>0</v>
      </c>
      <c r="D29" s="351">
        <f>Base!$V$44</f>
        <v>0</v>
      </c>
      <c r="E29" s="351">
        <f>Base!$V$44</f>
        <v>0</v>
      </c>
      <c r="F29" s="419" t="str">
        <f t="shared" si="5"/>
        <v/>
      </c>
      <c r="I29" s="339" t="str">
        <f t="shared" si="0"/>
        <v/>
      </c>
      <c r="J29" s="339" t="str">
        <f t="shared" si="1"/>
        <v/>
      </c>
      <c r="K29" s="339" t="str">
        <f t="shared" si="2"/>
        <v/>
      </c>
      <c r="L29" s="339" t="str">
        <f t="shared" si="3"/>
        <v/>
      </c>
      <c r="M29" s="339" t="str">
        <f t="shared" si="4"/>
        <v/>
      </c>
      <c r="O29" s="421"/>
      <c r="P29" s="422"/>
      <c r="Q29" s="422"/>
      <c r="R29" s="422"/>
      <c r="S29" s="422"/>
      <c r="T29" s="422"/>
      <c r="U29" s="423"/>
    </row>
    <row r="30" spans="1:21" x14ac:dyDescent="0.2">
      <c r="A30" s="348" t="str">
        <f>Base!$B$45</f>
        <v/>
      </c>
      <c r="B30" s="345" t="str">
        <f>IF(D30&lt;1,"",MAX(B$6:B29)+1)</f>
        <v/>
      </c>
      <c r="C30" s="416">
        <f>Base!$V$45</f>
        <v>0</v>
      </c>
      <c r="D30" s="351">
        <f>Base!$V$45</f>
        <v>0</v>
      </c>
      <c r="E30" s="351">
        <f>Base!$V$45</f>
        <v>0</v>
      </c>
      <c r="F30" s="419" t="str">
        <f t="shared" si="5"/>
        <v/>
      </c>
      <c r="I30" s="339" t="str">
        <f t="shared" si="0"/>
        <v/>
      </c>
      <c r="J30" s="339" t="str">
        <f t="shared" si="1"/>
        <v/>
      </c>
      <c r="K30" s="339" t="str">
        <f t="shared" si="2"/>
        <v/>
      </c>
      <c r="L30" s="339" t="str">
        <f t="shared" si="3"/>
        <v/>
      </c>
      <c r="M30" s="339" t="str">
        <f t="shared" si="4"/>
        <v/>
      </c>
      <c r="O30" s="421"/>
      <c r="P30" s="422"/>
      <c r="Q30" s="422"/>
      <c r="R30" s="422"/>
      <c r="S30" s="422"/>
      <c r="T30" s="422"/>
      <c r="U30" s="423"/>
    </row>
    <row r="31" spans="1:21" x14ac:dyDescent="0.2">
      <c r="A31" s="348" t="str">
        <f>Base!$B$46</f>
        <v/>
      </c>
      <c r="B31" s="345" t="str">
        <f>IF(D31&lt;1,"",MAX(B$6:B30)+1)</f>
        <v/>
      </c>
      <c r="C31" s="416">
        <f>Base!$V$46</f>
        <v>0</v>
      </c>
      <c r="D31" s="351">
        <f>Base!$V$46</f>
        <v>0</v>
      </c>
      <c r="E31" s="351">
        <f>Base!$V$46</f>
        <v>0</v>
      </c>
      <c r="F31" s="419" t="str">
        <f t="shared" si="5"/>
        <v/>
      </c>
      <c r="I31" s="339" t="str">
        <f t="shared" si="0"/>
        <v/>
      </c>
      <c r="J31" s="339" t="str">
        <f t="shared" si="1"/>
        <v/>
      </c>
      <c r="K31" s="339" t="str">
        <f t="shared" si="2"/>
        <v/>
      </c>
      <c r="L31" s="339" t="str">
        <f t="shared" si="3"/>
        <v/>
      </c>
      <c r="M31" s="339" t="str">
        <f t="shared" si="4"/>
        <v/>
      </c>
      <c r="O31" s="421"/>
      <c r="P31" s="422"/>
      <c r="Q31" s="422"/>
      <c r="R31" s="422"/>
      <c r="S31" s="422"/>
      <c r="T31" s="422"/>
      <c r="U31" s="423"/>
    </row>
    <row r="32" spans="1:21" x14ac:dyDescent="0.2">
      <c r="A32" s="348" t="str">
        <f>Base!$B$47</f>
        <v/>
      </c>
      <c r="B32" s="345" t="str">
        <f>IF(D32&lt;1,"",MAX(B$6:B31)+1)</f>
        <v/>
      </c>
      <c r="C32" s="416">
        <f>Base!$V$47</f>
        <v>0</v>
      </c>
      <c r="D32" s="351">
        <f>Base!$V$47</f>
        <v>0</v>
      </c>
      <c r="E32" s="351">
        <f>Base!$V$47</f>
        <v>0</v>
      </c>
      <c r="F32" s="419" t="str">
        <f t="shared" si="5"/>
        <v/>
      </c>
      <c r="I32" s="339" t="str">
        <f t="shared" si="0"/>
        <v/>
      </c>
      <c r="J32" s="339" t="str">
        <f t="shared" si="1"/>
        <v/>
      </c>
      <c r="K32" s="339" t="str">
        <f t="shared" si="2"/>
        <v/>
      </c>
      <c r="L32" s="339" t="str">
        <f t="shared" si="3"/>
        <v/>
      </c>
      <c r="M32" s="339" t="str">
        <f t="shared" si="4"/>
        <v/>
      </c>
      <c r="O32" s="421"/>
      <c r="P32" s="422"/>
      <c r="Q32" s="422"/>
      <c r="R32" s="422"/>
      <c r="S32" s="422"/>
      <c r="T32" s="422"/>
      <c r="U32" s="423"/>
    </row>
    <row r="33" spans="1:21" x14ac:dyDescent="0.2">
      <c r="A33" s="348" t="str">
        <f>Base!$B$48</f>
        <v/>
      </c>
      <c r="B33" s="345" t="str">
        <f>IF(D33&lt;1,"",MAX(B$6:B32)+1)</f>
        <v/>
      </c>
      <c r="C33" s="416">
        <f>Base!$V$48</f>
        <v>0</v>
      </c>
      <c r="D33" s="351">
        <f>Base!$V$48</f>
        <v>0</v>
      </c>
      <c r="E33" s="351">
        <f>Base!$V$48</f>
        <v>0</v>
      </c>
      <c r="F33" s="419" t="str">
        <f t="shared" si="5"/>
        <v/>
      </c>
      <c r="I33" s="339" t="str">
        <f t="shared" si="0"/>
        <v/>
      </c>
      <c r="J33" s="339" t="str">
        <f t="shared" si="1"/>
        <v/>
      </c>
      <c r="K33" s="339" t="str">
        <f t="shared" si="2"/>
        <v/>
      </c>
      <c r="L33" s="339" t="str">
        <f t="shared" si="3"/>
        <v/>
      </c>
      <c r="M33" s="339" t="str">
        <f t="shared" si="4"/>
        <v/>
      </c>
      <c r="O33" s="421"/>
      <c r="P33" s="422"/>
      <c r="Q33" s="422"/>
      <c r="R33" s="422"/>
      <c r="S33" s="422"/>
      <c r="T33" s="422"/>
      <c r="U33" s="423"/>
    </row>
    <row r="34" spans="1:21" x14ac:dyDescent="0.2">
      <c r="A34" s="348" t="str">
        <f>Base!$B$49</f>
        <v/>
      </c>
      <c r="B34" s="345" t="str">
        <f>IF(D34&lt;1,"",MAX(B$6:B33)+1)</f>
        <v/>
      </c>
      <c r="C34" s="416">
        <f>Base!$V$49</f>
        <v>0</v>
      </c>
      <c r="D34" s="351">
        <f>Base!$V$49</f>
        <v>0</v>
      </c>
      <c r="E34" s="351">
        <f>Base!$V$49</f>
        <v>0</v>
      </c>
      <c r="F34" s="419" t="str">
        <f t="shared" si="5"/>
        <v/>
      </c>
      <c r="I34" s="339" t="str">
        <f t="shared" si="0"/>
        <v/>
      </c>
      <c r="J34" s="339" t="str">
        <f t="shared" si="1"/>
        <v/>
      </c>
      <c r="K34" s="339" t="str">
        <f t="shared" si="2"/>
        <v/>
      </c>
      <c r="L34" s="339" t="str">
        <f t="shared" si="3"/>
        <v/>
      </c>
      <c r="M34" s="339" t="str">
        <f t="shared" si="4"/>
        <v/>
      </c>
      <c r="O34" s="421"/>
      <c r="P34" s="422"/>
      <c r="Q34" s="422"/>
      <c r="R34" s="422"/>
      <c r="S34" s="422"/>
      <c r="T34" s="422"/>
      <c r="U34" s="423"/>
    </row>
    <row r="35" spans="1:21" x14ac:dyDescent="0.2">
      <c r="A35" s="347" t="str">
        <f>Base!$B$50</f>
        <v>Total Subcontract Costs</v>
      </c>
      <c r="B35" s="345" t="str">
        <f>IF(D35&lt;1,"",MAX(B$6:B34)+1)</f>
        <v/>
      </c>
      <c r="C35" s="415">
        <f>Base!$V$50</f>
        <v>0</v>
      </c>
      <c r="D35" s="350">
        <f>Base!$V$50</f>
        <v>0</v>
      </c>
      <c r="E35" s="350">
        <f>Base!$V$50</f>
        <v>0</v>
      </c>
      <c r="F35" s="419" t="str">
        <f t="shared" si="5"/>
        <v/>
      </c>
      <c r="I35" s="339" t="str">
        <f t="shared" si="0"/>
        <v/>
      </c>
      <c r="J35" s="339" t="str">
        <f t="shared" si="1"/>
        <v/>
      </c>
      <c r="K35" s="339" t="str">
        <f t="shared" si="2"/>
        <v/>
      </c>
      <c r="L35" s="339" t="str">
        <f t="shared" si="3"/>
        <v/>
      </c>
      <c r="M35" s="339" t="str">
        <f t="shared" si="4"/>
        <v/>
      </c>
      <c r="O35" s="421"/>
      <c r="P35" s="422"/>
      <c r="Q35" s="422"/>
      <c r="R35" s="422"/>
      <c r="S35" s="422"/>
      <c r="T35" s="422"/>
      <c r="U35" s="423"/>
    </row>
    <row r="36" spans="1:21" x14ac:dyDescent="0.2">
      <c r="A36" s="347" t="str">
        <f>Base!$B$75</f>
        <v>Total Material Handling Costs</v>
      </c>
      <c r="B36" s="345" t="str">
        <f>IF(D36&lt;1,"",MAX(B$6:B35)+1)</f>
        <v/>
      </c>
      <c r="C36" s="417">
        <f>Base!$V$75</f>
        <v>0</v>
      </c>
      <c r="D36" s="352">
        <f>Base!$V$75</f>
        <v>0</v>
      </c>
      <c r="E36" s="352">
        <f>Base!$V$75</f>
        <v>0</v>
      </c>
      <c r="F36" s="419" t="str">
        <f t="shared" si="5"/>
        <v/>
      </c>
      <c r="I36" s="339" t="str">
        <f t="shared" si="0"/>
        <v/>
      </c>
      <c r="J36" s="339" t="str">
        <f t="shared" si="1"/>
        <v/>
      </c>
      <c r="K36" s="339" t="str">
        <f t="shared" si="2"/>
        <v/>
      </c>
      <c r="L36" s="339" t="str">
        <f t="shared" si="3"/>
        <v/>
      </c>
      <c r="M36" s="339" t="str">
        <f t="shared" si="4"/>
        <v/>
      </c>
      <c r="O36" s="421"/>
      <c r="P36" s="422"/>
      <c r="Q36" s="422"/>
      <c r="R36" s="422"/>
      <c r="S36" s="422"/>
      <c r="T36" s="422"/>
      <c r="U36" s="423"/>
    </row>
    <row r="37" spans="1:21" x14ac:dyDescent="0.2">
      <c r="A37" s="347" t="str">
        <f>Base!$B$78</f>
        <v>Total G&amp;A/F&amp;A Costs</v>
      </c>
      <c r="B37" s="345" t="str">
        <f>IF(D37&lt;1,"",MAX(B$6:B36)+1)</f>
        <v/>
      </c>
      <c r="C37" s="418">
        <f>Base!$V$78</f>
        <v>0</v>
      </c>
      <c r="D37" s="353">
        <f>Base!$V$78</f>
        <v>0</v>
      </c>
      <c r="E37" s="353">
        <f>Base!$V$78</f>
        <v>0</v>
      </c>
      <c r="F37" s="419" t="str">
        <f t="shared" si="5"/>
        <v/>
      </c>
      <c r="I37" s="339" t="str">
        <f t="shared" si="0"/>
        <v/>
      </c>
      <c r="J37" s="339" t="str">
        <f t="shared" si="1"/>
        <v/>
      </c>
      <c r="K37" s="339" t="str">
        <f t="shared" si="2"/>
        <v/>
      </c>
      <c r="L37" s="339" t="str">
        <f t="shared" si="3"/>
        <v/>
      </c>
      <c r="M37" s="339" t="str">
        <f t="shared" si="4"/>
        <v/>
      </c>
      <c r="O37" s="421"/>
      <c r="P37" s="422"/>
      <c r="Q37" s="422"/>
      <c r="R37" s="422"/>
      <c r="S37" s="422"/>
      <c r="T37" s="422"/>
      <c r="U37" s="423"/>
    </row>
    <row r="38" spans="1:21" x14ac:dyDescent="0.2">
      <c r="A38" s="347" t="str">
        <f>Base!$B$84</f>
        <v>Subtotal Costs</v>
      </c>
      <c r="B38" s="345" t="str">
        <f>IF(D38&lt;1,"",MAX(B$6:B37)+1)</f>
        <v/>
      </c>
      <c r="C38" s="418">
        <f>Base!$V$84</f>
        <v>0</v>
      </c>
      <c r="D38" s="353">
        <f>Base!$V$84</f>
        <v>0</v>
      </c>
      <c r="E38" s="353">
        <f>Base!$V$84</f>
        <v>0</v>
      </c>
      <c r="F38" s="419" t="str">
        <f t="shared" si="5"/>
        <v/>
      </c>
      <c r="I38" s="339" t="str">
        <f t="shared" si="0"/>
        <v/>
      </c>
      <c r="J38" s="339" t="str">
        <f t="shared" si="1"/>
        <v/>
      </c>
      <c r="K38" s="339" t="str">
        <f t="shared" si="2"/>
        <v/>
      </c>
      <c r="L38" s="339" t="str">
        <f t="shared" si="3"/>
        <v/>
      </c>
      <c r="M38" s="339" t="str">
        <f t="shared" si="4"/>
        <v/>
      </c>
      <c r="O38" s="421"/>
      <c r="P38" s="422"/>
      <c r="Q38" s="422"/>
      <c r="R38" s="422"/>
      <c r="S38" s="422"/>
      <c r="T38" s="422"/>
      <c r="U38" s="423"/>
    </row>
    <row r="39" spans="1:21" x14ac:dyDescent="0.2">
      <c r="A39" s="354" t="str">
        <f>Base!$B$85</f>
        <v xml:space="preserve">Fixed Fee </v>
      </c>
      <c r="B39" s="345" t="str">
        <f>IF(D39&lt;1,"",MAX(B$6:B38)+1)</f>
        <v/>
      </c>
      <c r="C39" s="418">
        <f>Base!$V$85</f>
        <v>0</v>
      </c>
      <c r="D39" s="353">
        <f>Base!$V$85</f>
        <v>0</v>
      </c>
      <c r="E39" s="353">
        <f>Base!$V$85</f>
        <v>0</v>
      </c>
      <c r="F39" s="419" t="str">
        <f t="shared" si="5"/>
        <v/>
      </c>
      <c r="I39" s="339" t="str">
        <f t="shared" si="0"/>
        <v/>
      </c>
      <c r="J39" s="339" t="str">
        <f t="shared" si="1"/>
        <v/>
      </c>
      <c r="K39" s="339" t="str">
        <f t="shared" si="2"/>
        <v/>
      </c>
      <c r="L39" s="339" t="str">
        <f t="shared" si="3"/>
        <v/>
      </c>
      <c r="M39" s="339" t="str">
        <f t="shared" si="4"/>
        <v/>
      </c>
      <c r="O39" s="421"/>
      <c r="P39" s="422"/>
      <c r="Q39" s="422"/>
      <c r="R39" s="422"/>
      <c r="S39" s="422"/>
      <c r="T39" s="422"/>
      <c r="U39" s="423"/>
    </row>
    <row r="40" spans="1:21" ht="15.75" customHeight="1" x14ac:dyDescent="0.2">
      <c r="A40" s="355" t="str">
        <f>Base!$B$86</f>
        <v>Total Estimated Costs</v>
      </c>
      <c r="B40" s="345" t="str">
        <f>IF(D40&lt;1,"",MAX(B$6:B39)+1)</f>
        <v/>
      </c>
      <c r="C40" s="418">
        <f>Base!$V$86</f>
        <v>0</v>
      </c>
      <c r="D40" s="353">
        <f>Base!$V$86</f>
        <v>0</v>
      </c>
      <c r="E40" s="353">
        <f>Base!$V$86</f>
        <v>0</v>
      </c>
      <c r="F40" s="419" t="str">
        <f t="shared" si="5"/>
        <v/>
      </c>
      <c r="I40" s="339" t="str">
        <f t="shared" si="0"/>
        <v/>
      </c>
      <c r="J40" s="339" t="str">
        <f t="shared" si="1"/>
        <v/>
      </c>
      <c r="K40" s="339" t="str">
        <f t="shared" si="2"/>
        <v/>
      </c>
      <c r="L40" s="339" t="str">
        <f t="shared" si="3"/>
        <v/>
      </c>
      <c r="M40" s="339" t="str">
        <f t="shared" si="4"/>
        <v/>
      </c>
      <c r="O40" s="421"/>
      <c r="P40" s="422"/>
      <c r="Q40" s="422"/>
      <c r="R40" s="422"/>
      <c r="S40" s="422"/>
      <c r="T40" s="422"/>
      <c r="U40" s="423"/>
    </row>
    <row r="43" spans="1:21" x14ac:dyDescent="0.2">
      <c r="A43" s="337" t="str">
        <f>_xlfn.CONCAT("Option 1 ",'Proposal Data'!$B$33)</f>
        <v xml:space="preserve">Option 1 </v>
      </c>
      <c r="B43" s="340"/>
      <c r="C43" s="338" t="s">
        <v>279</v>
      </c>
      <c r="D43" s="338" t="s">
        <v>210</v>
      </c>
      <c r="E43" s="338" t="s">
        <v>280</v>
      </c>
      <c r="F43" s="338" t="s">
        <v>211</v>
      </c>
      <c r="I43" s="340" t="str">
        <f>A43</f>
        <v xml:space="preserve">Option 1 </v>
      </c>
      <c r="J43" s="338" t="str">
        <f>C43</f>
        <v xml:space="preserve">Proposed </v>
      </c>
      <c r="K43" s="338" t="str">
        <f>D43</f>
        <v>Calculated</v>
      </c>
      <c r="L43" s="338" t="str">
        <f>E43</f>
        <v>Govt Position</v>
      </c>
      <c r="M43" s="420" t="str">
        <f>F43</f>
        <v>Delta</v>
      </c>
      <c r="O43" s="424" t="s">
        <v>1</v>
      </c>
      <c r="P43" s="424"/>
      <c r="Q43" s="424"/>
      <c r="R43" s="424"/>
      <c r="S43" s="424"/>
      <c r="T43" s="424"/>
      <c r="U43" s="424"/>
    </row>
    <row r="44" spans="1:21" x14ac:dyDescent="0.2">
      <c r="A44" s="341"/>
      <c r="B44" s="342"/>
      <c r="C44" s="343"/>
      <c r="D44" s="343"/>
      <c r="E44" s="343"/>
      <c r="F44" s="339"/>
      <c r="I44" s="339" t="str">
        <f>IFERROR(INDEX($A$45:$A$78,MATCH(ROW()-ROW($C$44),$B$45:$B$78,0)),"")</f>
        <v/>
      </c>
      <c r="J44" s="339" t="str">
        <f>IFERROR(INDEX($C$45:$C$78,MATCH(ROW()-ROW($C$44),$B$45:$B$78,0)),"")</f>
        <v/>
      </c>
      <c r="K44" s="339" t="str">
        <f>IFERROR(INDEX($D$45:$D$78,MATCH(ROW()-ROW($C$44),$B$45:$B$78,0)),"")</f>
        <v/>
      </c>
      <c r="L44" s="339" t="str">
        <f>IFERROR(INDEX($E$45:$E$78,MATCH(ROW()-ROW($C$44),$B$45:$B$78,0)),"")</f>
        <v/>
      </c>
      <c r="M44" s="339" t="str">
        <f>IFERROR(INDEX($F$45:$F$78,MATCH(ROW()-ROW($C$44),$B$45:$B$78,0)),"")</f>
        <v/>
      </c>
      <c r="O44" s="425"/>
      <c r="P44" s="425"/>
      <c r="Q44" s="425"/>
      <c r="R44" s="425"/>
      <c r="S44" s="425"/>
      <c r="T44" s="425"/>
      <c r="U44" s="425"/>
    </row>
    <row r="45" spans="1:21" x14ac:dyDescent="0.2">
      <c r="A45" s="344" t="str">
        <f>Option1!$B$35</f>
        <v>Total Labor Costs</v>
      </c>
      <c r="B45" s="345" t="str">
        <f>IF(D45&lt;1,"",MAX(B$6:B44)+1)</f>
        <v/>
      </c>
      <c r="C45" s="413">
        <f>Option1!$V$35</f>
        <v>0</v>
      </c>
      <c r="D45" s="346">
        <f>Option1!$V$35</f>
        <v>0</v>
      </c>
      <c r="E45" s="346">
        <f>Option1!$V$35</f>
        <v>0</v>
      </c>
      <c r="F45" s="419" t="str">
        <f>IF(AND(C45&gt;1,D45&gt;1),D45-C45,"")</f>
        <v/>
      </c>
      <c r="I45" s="339" t="str">
        <f t="shared" ref="I45:I78" si="6">IFERROR(INDEX($A$45:$A$78,MATCH(ROW()-ROW($C$44),$B$45:$B$78,0)),"")</f>
        <v/>
      </c>
      <c r="J45" s="339" t="str">
        <f t="shared" ref="J45:J78" si="7">IFERROR(INDEX($C$45:$C$78,MATCH(ROW()-ROW($C$44),$B$45:$B$78,0)),"")</f>
        <v/>
      </c>
      <c r="K45" s="339" t="str">
        <f t="shared" ref="K45:K78" si="8">IFERROR(INDEX($D$45:$D$78,MATCH(ROW()-ROW($C$44),$B$45:$B$78,0)),"")</f>
        <v/>
      </c>
      <c r="L45" s="339" t="str">
        <f t="shared" ref="L45:L78" si="9">IFERROR(INDEX($E$45:$E$78,MATCH(ROW()-ROW($C$44),$B$45:$B$78,0)),"")</f>
        <v/>
      </c>
      <c r="M45" s="339" t="str">
        <f t="shared" ref="M45:M78" si="10">IFERROR(INDEX($F$45:$F$78,MATCH(ROW()-ROW($C$44),$B$45:$B$78,0)),"")</f>
        <v/>
      </c>
      <c r="O45" s="421"/>
      <c r="P45" s="422"/>
      <c r="Q45" s="422"/>
      <c r="R45" s="422"/>
      <c r="S45" s="422"/>
      <c r="T45" s="422"/>
      <c r="U45" s="423"/>
    </row>
    <row r="46" spans="1:21" x14ac:dyDescent="0.2">
      <c r="A46" s="344" t="str">
        <f>Option1!$B$40</f>
        <v>Total Fringe Benefit Costs</v>
      </c>
      <c r="B46" s="345" t="str">
        <f>IF(D46&lt;1,"",MAX(B$6:B45)+1)</f>
        <v/>
      </c>
      <c r="C46" s="413">
        <f>Option1!$V$40</f>
        <v>0</v>
      </c>
      <c r="D46" s="346">
        <f>Option1!$V$40</f>
        <v>0</v>
      </c>
      <c r="E46" s="346">
        <f>Option1!$V$40</f>
        <v>0</v>
      </c>
      <c r="F46" s="419" t="str">
        <f t="shared" ref="F46:F78" si="11">IF(AND(C46&gt;1,D46&gt;1),D46-C46,"")</f>
        <v/>
      </c>
      <c r="I46" s="339" t="str">
        <f t="shared" si="6"/>
        <v/>
      </c>
      <c r="J46" s="339" t="str">
        <f t="shared" si="7"/>
        <v/>
      </c>
      <c r="K46" s="339" t="str">
        <f t="shared" si="8"/>
        <v/>
      </c>
      <c r="L46" s="339" t="str">
        <f t="shared" si="9"/>
        <v/>
      </c>
      <c r="M46" s="339" t="str">
        <f t="shared" si="10"/>
        <v/>
      </c>
      <c r="O46" s="421"/>
      <c r="P46" s="422"/>
      <c r="Q46" s="422"/>
      <c r="R46" s="422"/>
      <c r="S46" s="422"/>
      <c r="T46" s="422"/>
      <c r="U46" s="423"/>
    </row>
    <row r="47" spans="1:21" x14ac:dyDescent="0.2">
      <c r="A47" s="347" t="str">
        <f>Option1!$B$43</f>
        <v>Total Overhead Costs</v>
      </c>
      <c r="B47" s="345" t="str">
        <f>IF(D47&lt;1,"",MAX(B$6:B46)+1)</f>
        <v/>
      </c>
      <c r="C47" s="413">
        <f>Option1!$V$43</f>
        <v>0</v>
      </c>
      <c r="D47" s="346">
        <f>Option1!$V$43</f>
        <v>0</v>
      </c>
      <c r="E47" s="346">
        <f>Option1!$V$43</f>
        <v>0</v>
      </c>
      <c r="F47" s="419" t="str">
        <f t="shared" si="11"/>
        <v/>
      </c>
      <c r="I47" s="339" t="str">
        <f t="shared" si="6"/>
        <v/>
      </c>
      <c r="J47" s="339" t="str">
        <f t="shared" si="7"/>
        <v/>
      </c>
      <c r="K47" s="339" t="str">
        <f t="shared" si="8"/>
        <v/>
      </c>
      <c r="L47" s="339" t="str">
        <f t="shared" si="9"/>
        <v/>
      </c>
      <c r="M47" s="339" t="str">
        <f t="shared" si="10"/>
        <v/>
      </c>
      <c r="O47" s="421"/>
      <c r="P47" s="422"/>
      <c r="Q47" s="422"/>
      <c r="R47" s="422"/>
      <c r="S47" s="422"/>
      <c r="T47" s="422"/>
      <c r="U47" s="423"/>
    </row>
    <row r="48" spans="1:21" x14ac:dyDescent="0.2">
      <c r="A48" s="348" t="str">
        <f>Option1!$B$58</f>
        <v>Travel (see tab E.)</v>
      </c>
      <c r="B48" s="345" t="str">
        <f>IF(D48&lt;1,"",MAX(B$6:B47)+1)</f>
        <v/>
      </c>
      <c r="C48" s="414">
        <f>Option1!$V$58</f>
        <v>0</v>
      </c>
      <c r="D48" s="349">
        <f>Option1!$V$58</f>
        <v>0</v>
      </c>
      <c r="E48" s="349">
        <f>Option1!$V$58</f>
        <v>0</v>
      </c>
      <c r="F48" s="419" t="str">
        <f t="shared" si="11"/>
        <v/>
      </c>
      <c r="I48" s="339" t="str">
        <f t="shared" si="6"/>
        <v/>
      </c>
      <c r="J48" s="339" t="str">
        <f t="shared" si="7"/>
        <v/>
      </c>
      <c r="K48" s="339" t="str">
        <f t="shared" si="8"/>
        <v/>
      </c>
      <c r="L48" s="339" t="str">
        <f t="shared" si="9"/>
        <v/>
      </c>
      <c r="M48" s="339" t="str">
        <f t="shared" si="10"/>
        <v/>
      </c>
      <c r="O48" s="421"/>
      <c r="P48" s="422"/>
      <c r="Q48" s="422"/>
      <c r="R48" s="422"/>
      <c r="S48" s="422"/>
      <c r="T48" s="422"/>
      <c r="U48" s="423"/>
    </row>
    <row r="49" spans="1:21" x14ac:dyDescent="0.2">
      <c r="A49" s="348" t="str">
        <f>Option1!$B$59</f>
        <v>Materials - Supplies (see tab C.)</v>
      </c>
      <c r="B49" s="345" t="str">
        <f>IF(D49&lt;1,"",MAX(B$6:B48)+1)</f>
        <v/>
      </c>
      <c r="C49" s="414">
        <f>Option1!$V$59</f>
        <v>0</v>
      </c>
      <c r="D49" s="349">
        <f>Option1!$V$59</f>
        <v>0</v>
      </c>
      <c r="E49" s="349">
        <f>Option1!$V$59</f>
        <v>0</v>
      </c>
      <c r="F49" s="419" t="str">
        <f t="shared" si="11"/>
        <v/>
      </c>
      <c r="I49" s="339" t="str">
        <f t="shared" si="6"/>
        <v/>
      </c>
      <c r="J49" s="339" t="str">
        <f t="shared" si="7"/>
        <v/>
      </c>
      <c r="K49" s="339" t="str">
        <f t="shared" si="8"/>
        <v/>
      </c>
      <c r="L49" s="339" t="str">
        <f t="shared" si="9"/>
        <v/>
      </c>
      <c r="M49" s="339" t="str">
        <f t="shared" si="10"/>
        <v/>
      </c>
      <c r="O49" s="421"/>
      <c r="P49" s="422"/>
      <c r="Q49" s="422"/>
      <c r="R49" s="422"/>
      <c r="S49" s="422"/>
      <c r="T49" s="422"/>
      <c r="U49" s="423"/>
    </row>
    <row r="50" spans="1:21" x14ac:dyDescent="0.2">
      <c r="A50" s="348" t="str">
        <f>Option1!$B$60</f>
        <v>Equipment (see tab D.)</v>
      </c>
      <c r="B50" s="345" t="str">
        <f>IF(D50&lt;1,"",MAX(B$6:B49)+1)</f>
        <v/>
      </c>
      <c r="C50" s="414">
        <f>Option1!$V$60</f>
        <v>0</v>
      </c>
      <c r="D50" s="349">
        <f>Option1!$V$60</f>
        <v>0</v>
      </c>
      <c r="E50" s="349">
        <f>Option1!$V$60</f>
        <v>0</v>
      </c>
      <c r="F50" s="419" t="str">
        <f t="shared" si="11"/>
        <v/>
      </c>
      <c r="I50" s="339" t="str">
        <f t="shared" si="6"/>
        <v/>
      </c>
      <c r="J50" s="339" t="str">
        <f t="shared" si="7"/>
        <v/>
      </c>
      <c r="K50" s="339" t="str">
        <f t="shared" si="8"/>
        <v/>
      </c>
      <c r="L50" s="339" t="str">
        <f t="shared" si="9"/>
        <v/>
      </c>
      <c r="M50" s="339" t="str">
        <f t="shared" si="10"/>
        <v/>
      </c>
      <c r="O50" s="421"/>
      <c r="P50" s="422"/>
      <c r="Q50" s="422"/>
      <c r="R50" s="422"/>
      <c r="S50" s="422"/>
      <c r="T50" s="422"/>
      <c r="U50" s="423"/>
    </row>
    <row r="51" spans="1:21" x14ac:dyDescent="0.2">
      <c r="A51" s="348" t="str">
        <f>Option1!$B$61</f>
        <v/>
      </c>
      <c r="B51" s="345" t="str">
        <f>IF(D51&lt;1,"",MAX(B$6:B50)+1)</f>
        <v/>
      </c>
      <c r="C51" s="414">
        <f>Option1!$V$61</f>
        <v>0</v>
      </c>
      <c r="D51" s="349">
        <f>Option1!$V$61</f>
        <v>0</v>
      </c>
      <c r="E51" s="349">
        <f>Option1!$V$61</f>
        <v>0</v>
      </c>
      <c r="F51" s="419" t="str">
        <f t="shared" si="11"/>
        <v/>
      </c>
      <c r="I51" s="339" t="str">
        <f t="shared" si="6"/>
        <v/>
      </c>
      <c r="J51" s="339" t="str">
        <f t="shared" si="7"/>
        <v/>
      </c>
      <c r="K51" s="339" t="str">
        <f t="shared" si="8"/>
        <v/>
      </c>
      <c r="L51" s="339" t="str">
        <f t="shared" si="9"/>
        <v/>
      </c>
      <c r="M51" s="339" t="str">
        <f t="shared" si="10"/>
        <v/>
      </c>
      <c r="O51" s="421"/>
      <c r="P51" s="422"/>
      <c r="Q51" s="422"/>
      <c r="R51" s="422"/>
      <c r="S51" s="422"/>
      <c r="T51" s="422"/>
      <c r="U51" s="423"/>
    </row>
    <row r="52" spans="1:21" x14ac:dyDescent="0.2">
      <c r="A52" s="348" t="str">
        <f>Option1!$B$62</f>
        <v/>
      </c>
      <c r="B52" s="345" t="str">
        <f>IF(D52&lt;1,"",MAX(B$6:B51)+1)</f>
        <v/>
      </c>
      <c r="C52" s="414">
        <f>Option1!$V$62</f>
        <v>0</v>
      </c>
      <c r="D52" s="349">
        <f>Option1!$V$62</f>
        <v>0</v>
      </c>
      <c r="E52" s="349">
        <f>Option1!$V$62</f>
        <v>0</v>
      </c>
      <c r="F52" s="419" t="str">
        <f t="shared" si="11"/>
        <v/>
      </c>
      <c r="I52" s="339" t="str">
        <f t="shared" si="6"/>
        <v/>
      </c>
      <c r="J52" s="339" t="str">
        <f t="shared" si="7"/>
        <v/>
      </c>
      <c r="K52" s="339" t="str">
        <f t="shared" si="8"/>
        <v/>
      </c>
      <c r="L52" s="339" t="str">
        <f t="shared" si="9"/>
        <v/>
      </c>
      <c r="M52" s="339" t="str">
        <f t="shared" si="10"/>
        <v/>
      </c>
      <c r="O52" s="421"/>
      <c r="P52" s="422"/>
      <c r="Q52" s="422"/>
      <c r="R52" s="422"/>
      <c r="S52" s="422"/>
      <c r="T52" s="422"/>
      <c r="U52" s="423"/>
    </row>
    <row r="53" spans="1:21" x14ac:dyDescent="0.2">
      <c r="A53" s="348" t="str">
        <f>Option1!$B$63</f>
        <v/>
      </c>
      <c r="B53" s="345" t="str">
        <f>IF(D53&lt;1,"",MAX(B$6:B52)+1)</f>
        <v/>
      </c>
      <c r="C53" s="414">
        <f>Option1!$V$63</f>
        <v>0</v>
      </c>
      <c r="D53" s="349">
        <f>Option1!$V$63</f>
        <v>0</v>
      </c>
      <c r="E53" s="349">
        <f>Option1!$V$63</f>
        <v>0</v>
      </c>
      <c r="F53" s="419" t="str">
        <f t="shared" si="11"/>
        <v/>
      </c>
      <c r="I53" s="339" t="str">
        <f t="shared" si="6"/>
        <v/>
      </c>
      <c r="J53" s="339" t="str">
        <f t="shared" si="7"/>
        <v/>
      </c>
      <c r="K53" s="339" t="str">
        <f t="shared" si="8"/>
        <v/>
      </c>
      <c r="L53" s="339" t="str">
        <f t="shared" si="9"/>
        <v/>
      </c>
      <c r="M53" s="339" t="str">
        <f t="shared" si="10"/>
        <v/>
      </c>
      <c r="O53" s="421"/>
      <c r="P53" s="422"/>
      <c r="Q53" s="422"/>
      <c r="R53" s="422"/>
      <c r="S53" s="422"/>
      <c r="T53" s="422"/>
      <c r="U53" s="423"/>
    </row>
    <row r="54" spans="1:21" x14ac:dyDescent="0.2">
      <c r="A54" s="348" t="str">
        <f>Option1!$B$64</f>
        <v/>
      </c>
      <c r="B54" s="345" t="str">
        <f>IF(D54&lt;1,"",MAX(B$6:B53)+1)</f>
        <v/>
      </c>
      <c r="C54" s="414">
        <f>Option1!$V$64</f>
        <v>0</v>
      </c>
      <c r="D54" s="349">
        <f>Option1!$V$64</f>
        <v>0</v>
      </c>
      <c r="E54" s="349">
        <f>Option1!$V$64</f>
        <v>0</v>
      </c>
      <c r="F54" s="419" t="str">
        <f t="shared" si="11"/>
        <v/>
      </c>
      <c r="I54" s="339" t="str">
        <f t="shared" si="6"/>
        <v/>
      </c>
      <c r="J54" s="339" t="str">
        <f t="shared" si="7"/>
        <v/>
      </c>
      <c r="K54" s="339" t="str">
        <f t="shared" si="8"/>
        <v/>
      </c>
      <c r="L54" s="339" t="str">
        <f t="shared" si="9"/>
        <v/>
      </c>
      <c r="M54" s="339" t="str">
        <f t="shared" si="10"/>
        <v/>
      </c>
      <c r="O54" s="421"/>
      <c r="P54" s="422"/>
      <c r="Q54" s="422"/>
      <c r="R54" s="422"/>
      <c r="S54" s="422"/>
      <c r="T54" s="422"/>
      <c r="U54" s="423"/>
    </row>
    <row r="55" spans="1:21" x14ac:dyDescent="0.2">
      <c r="A55" s="348" t="str">
        <f>Option1!$B$65</f>
        <v/>
      </c>
      <c r="B55" s="345" t="str">
        <f>IF(D55&lt;1,"",MAX(B$6:B54)+1)</f>
        <v/>
      </c>
      <c r="C55" s="414">
        <f>Option1!$V$65</f>
        <v>0</v>
      </c>
      <c r="D55" s="349">
        <f>Option1!$V$65</f>
        <v>0</v>
      </c>
      <c r="E55" s="349">
        <f>Option1!$V$65</f>
        <v>0</v>
      </c>
      <c r="F55" s="419" t="str">
        <f t="shared" si="11"/>
        <v/>
      </c>
      <c r="I55" s="339" t="str">
        <f t="shared" si="6"/>
        <v/>
      </c>
      <c r="J55" s="339" t="str">
        <f t="shared" si="7"/>
        <v/>
      </c>
      <c r="K55" s="339" t="str">
        <f t="shared" si="8"/>
        <v/>
      </c>
      <c r="L55" s="339" t="str">
        <f t="shared" si="9"/>
        <v/>
      </c>
      <c r="M55" s="339" t="str">
        <f t="shared" si="10"/>
        <v/>
      </c>
      <c r="O55" s="421"/>
      <c r="P55" s="422"/>
      <c r="Q55" s="422"/>
      <c r="R55" s="422"/>
      <c r="S55" s="422"/>
      <c r="T55" s="422"/>
      <c r="U55" s="423"/>
    </row>
    <row r="56" spans="1:21" x14ac:dyDescent="0.2">
      <c r="A56" s="348" t="str">
        <f>Option1!$B$66</f>
        <v/>
      </c>
      <c r="B56" s="345" t="str">
        <f>IF(D56&lt;1,"",MAX(B$6:B55)+1)</f>
        <v/>
      </c>
      <c r="C56" s="414">
        <f>Option1!$V$66</f>
        <v>0</v>
      </c>
      <c r="D56" s="349">
        <f>Option1!$V$66</f>
        <v>0</v>
      </c>
      <c r="E56" s="349">
        <f>Option1!$V$66</f>
        <v>0</v>
      </c>
      <c r="F56" s="419" t="str">
        <f t="shared" si="11"/>
        <v/>
      </c>
      <c r="I56" s="339" t="str">
        <f t="shared" si="6"/>
        <v/>
      </c>
      <c r="J56" s="339" t="str">
        <f t="shared" si="7"/>
        <v/>
      </c>
      <c r="K56" s="339" t="str">
        <f t="shared" si="8"/>
        <v/>
      </c>
      <c r="L56" s="339" t="str">
        <f t="shared" si="9"/>
        <v/>
      </c>
      <c r="M56" s="339" t="str">
        <f t="shared" si="10"/>
        <v/>
      </c>
      <c r="O56" s="421"/>
      <c r="P56" s="422"/>
      <c r="Q56" s="422"/>
      <c r="R56" s="422"/>
      <c r="S56" s="422"/>
      <c r="T56" s="422"/>
      <c r="U56" s="423"/>
    </row>
    <row r="57" spans="1:21" x14ac:dyDescent="0.2">
      <c r="A57" s="348" t="str">
        <f>Option1!$B$67</f>
        <v/>
      </c>
      <c r="B57" s="345" t="str">
        <f>IF(D57&lt;1,"",MAX(B$6:B56)+1)</f>
        <v/>
      </c>
      <c r="C57" s="414">
        <f>Option1!$V$67</f>
        <v>0</v>
      </c>
      <c r="D57" s="349">
        <f>Option1!$V$67</f>
        <v>0</v>
      </c>
      <c r="E57" s="349">
        <f>Option1!$V$67</f>
        <v>0</v>
      </c>
      <c r="F57" s="419" t="str">
        <f t="shared" si="11"/>
        <v/>
      </c>
      <c r="I57" s="339" t="str">
        <f t="shared" si="6"/>
        <v/>
      </c>
      <c r="J57" s="339" t="str">
        <f t="shared" si="7"/>
        <v/>
      </c>
      <c r="K57" s="339" t="str">
        <f t="shared" si="8"/>
        <v/>
      </c>
      <c r="L57" s="339" t="str">
        <f t="shared" si="9"/>
        <v/>
      </c>
      <c r="M57" s="339" t="str">
        <f t="shared" si="10"/>
        <v/>
      </c>
      <c r="O57" s="421"/>
      <c r="P57" s="422"/>
      <c r="Q57" s="422"/>
      <c r="R57" s="422"/>
      <c r="S57" s="422"/>
      <c r="T57" s="422"/>
      <c r="U57" s="423"/>
    </row>
    <row r="58" spans="1:21" x14ac:dyDescent="0.2">
      <c r="A58" s="348" t="str">
        <f>Option1!$B$68</f>
        <v/>
      </c>
      <c r="B58" s="345" t="str">
        <f>IF(D58&lt;1,"",MAX(B$6:B57)+1)</f>
        <v/>
      </c>
      <c r="C58" s="414">
        <f>Option1!$V$68</f>
        <v>0</v>
      </c>
      <c r="D58" s="349">
        <f>Option1!$V$68</f>
        <v>0</v>
      </c>
      <c r="E58" s="349">
        <f>Option1!$V$68</f>
        <v>0</v>
      </c>
      <c r="F58" s="419" t="str">
        <f t="shared" si="11"/>
        <v/>
      </c>
      <c r="I58" s="339" t="str">
        <f t="shared" si="6"/>
        <v/>
      </c>
      <c r="J58" s="339" t="str">
        <f t="shared" si="7"/>
        <v/>
      </c>
      <c r="K58" s="339" t="str">
        <f t="shared" si="8"/>
        <v/>
      </c>
      <c r="L58" s="339" t="str">
        <f t="shared" si="9"/>
        <v/>
      </c>
      <c r="M58" s="339" t="str">
        <f t="shared" si="10"/>
        <v/>
      </c>
      <c r="O58" s="421"/>
      <c r="P58" s="422"/>
      <c r="Q58" s="422"/>
      <c r="R58" s="422"/>
      <c r="S58" s="422"/>
      <c r="T58" s="422"/>
      <c r="U58" s="423"/>
    </row>
    <row r="59" spans="1:21" x14ac:dyDescent="0.2">
      <c r="A59" s="348" t="str">
        <f>Option1!$B$69</f>
        <v/>
      </c>
      <c r="B59" s="345" t="str">
        <f>IF(D59&lt;1,"",MAX(B$6:B58)+1)</f>
        <v/>
      </c>
      <c r="C59" s="414">
        <f>Option1!$V$69</f>
        <v>0</v>
      </c>
      <c r="D59" s="349">
        <f>Option1!$V$69</f>
        <v>0</v>
      </c>
      <c r="E59" s="349">
        <f>Option1!$V$69</f>
        <v>0</v>
      </c>
      <c r="F59" s="419" t="str">
        <f t="shared" si="11"/>
        <v/>
      </c>
      <c r="I59" s="339" t="str">
        <f t="shared" si="6"/>
        <v/>
      </c>
      <c r="J59" s="339" t="str">
        <f t="shared" si="7"/>
        <v/>
      </c>
      <c r="K59" s="339" t="str">
        <f t="shared" si="8"/>
        <v/>
      </c>
      <c r="L59" s="339" t="str">
        <f t="shared" si="9"/>
        <v/>
      </c>
      <c r="M59" s="339" t="str">
        <f t="shared" si="10"/>
        <v/>
      </c>
      <c r="O59" s="421"/>
      <c r="P59" s="422"/>
      <c r="Q59" s="422"/>
      <c r="R59" s="422"/>
      <c r="S59" s="422"/>
      <c r="T59" s="422"/>
      <c r="U59" s="423"/>
    </row>
    <row r="60" spans="1:21" x14ac:dyDescent="0.2">
      <c r="A60" s="348" t="str">
        <f>Option1!$B$70</f>
        <v/>
      </c>
      <c r="B60" s="345" t="str">
        <f>IF(D60&lt;1,"",MAX(B$6:B59)+1)</f>
        <v/>
      </c>
      <c r="C60" s="414">
        <f>Option1!$V$70</f>
        <v>0</v>
      </c>
      <c r="D60" s="349">
        <f>Option1!$V$70</f>
        <v>0</v>
      </c>
      <c r="E60" s="349">
        <f>Option1!$V$70</f>
        <v>0</v>
      </c>
      <c r="F60" s="419" t="str">
        <f t="shared" si="11"/>
        <v/>
      </c>
      <c r="I60" s="339" t="str">
        <f t="shared" si="6"/>
        <v/>
      </c>
      <c r="J60" s="339" t="str">
        <f t="shared" si="7"/>
        <v/>
      </c>
      <c r="K60" s="339" t="str">
        <f t="shared" si="8"/>
        <v/>
      </c>
      <c r="L60" s="339" t="str">
        <f t="shared" si="9"/>
        <v/>
      </c>
      <c r="M60" s="339" t="str">
        <f t="shared" si="10"/>
        <v/>
      </c>
      <c r="O60" s="421"/>
      <c r="P60" s="422"/>
      <c r="Q60" s="422"/>
      <c r="R60" s="422"/>
      <c r="S60" s="422"/>
      <c r="T60" s="422"/>
      <c r="U60" s="423"/>
    </row>
    <row r="61" spans="1:21" x14ac:dyDescent="0.2">
      <c r="A61" s="347" t="str">
        <f>Option1!$B$71</f>
        <v>Total Other Direct Costs</v>
      </c>
      <c r="B61" s="345" t="str">
        <f>IF(D61&lt;1,"",MAX(B$6:B60)+1)</f>
        <v/>
      </c>
      <c r="C61" s="415">
        <f>Option1!$V$71</f>
        <v>0</v>
      </c>
      <c r="D61" s="350">
        <f>Option1!$V$71</f>
        <v>0</v>
      </c>
      <c r="E61" s="350">
        <f>Option1!$V$71</f>
        <v>0</v>
      </c>
      <c r="F61" s="419" t="str">
        <f t="shared" si="11"/>
        <v/>
      </c>
      <c r="I61" s="339" t="str">
        <f t="shared" si="6"/>
        <v/>
      </c>
      <c r="J61" s="339" t="str">
        <f t="shared" si="7"/>
        <v/>
      </c>
      <c r="K61" s="339" t="str">
        <f t="shared" si="8"/>
        <v/>
      </c>
      <c r="L61" s="339" t="str">
        <f t="shared" si="9"/>
        <v/>
      </c>
      <c r="M61" s="339" t="str">
        <f t="shared" si="10"/>
        <v/>
      </c>
      <c r="O61" s="421"/>
      <c r="P61" s="422"/>
      <c r="Q61" s="422"/>
      <c r="R61" s="422"/>
      <c r="S61" s="422"/>
      <c r="T61" s="422"/>
      <c r="U61" s="423"/>
    </row>
    <row r="62" spans="1:21" x14ac:dyDescent="0.2">
      <c r="A62" s="348" t="str">
        <f>Option1!$B$51</f>
        <v/>
      </c>
      <c r="B62" s="345" t="str">
        <f>IF(D62&lt;1,"",MAX(B$6:B61)+1)</f>
        <v/>
      </c>
      <c r="C62" s="414">
        <f>Option1!$V$51</f>
        <v>0</v>
      </c>
      <c r="D62" s="349">
        <f>Option1!$V$51</f>
        <v>0</v>
      </c>
      <c r="E62" s="349">
        <f>Option1!$V$51</f>
        <v>0</v>
      </c>
      <c r="F62" s="419" t="str">
        <f t="shared" si="11"/>
        <v/>
      </c>
      <c r="I62" s="339" t="str">
        <f t="shared" si="6"/>
        <v/>
      </c>
      <c r="J62" s="339" t="str">
        <f t="shared" si="7"/>
        <v/>
      </c>
      <c r="K62" s="339" t="str">
        <f t="shared" si="8"/>
        <v/>
      </c>
      <c r="L62" s="339" t="str">
        <f t="shared" si="9"/>
        <v/>
      </c>
      <c r="M62" s="339" t="str">
        <f t="shared" si="10"/>
        <v/>
      </c>
      <c r="O62" s="421"/>
      <c r="P62" s="422"/>
      <c r="Q62" s="422"/>
      <c r="R62" s="422"/>
      <c r="S62" s="422"/>
      <c r="T62" s="422"/>
      <c r="U62" s="423"/>
    </row>
    <row r="63" spans="1:21" x14ac:dyDescent="0.2">
      <c r="A63" s="348" t="str">
        <f>Option1!$B$52</f>
        <v/>
      </c>
      <c r="B63" s="345" t="str">
        <f>IF(D63&lt;1,"",MAX(B$6:B62)+1)</f>
        <v/>
      </c>
      <c r="C63" s="414">
        <f>Option1!$V$52</f>
        <v>0</v>
      </c>
      <c r="D63" s="349">
        <f>Option1!$V$52</f>
        <v>0</v>
      </c>
      <c r="E63" s="349">
        <f>Option1!$V$52</f>
        <v>0</v>
      </c>
      <c r="F63" s="419" t="str">
        <f t="shared" si="11"/>
        <v/>
      </c>
      <c r="I63" s="339" t="str">
        <f t="shared" si="6"/>
        <v/>
      </c>
      <c r="J63" s="339" t="str">
        <f t="shared" si="7"/>
        <v/>
      </c>
      <c r="K63" s="339" t="str">
        <f t="shared" si="8"/>
        <v/>
      </c>
      <c r="L63" s="339" t="str">
        <f t="shared" si="9"/>
        <v/>
      </c>
      <c r="M63" s="339" t="str">
        <f t="shared" si="10"/>
        <v/>
      </c>
      <c r="O63" s="421"/>
      <c r="P63" s="422"/>
      <c r="Q63" s="422"/>
      <c r="R63" s="422"/>
      <c r="S63" s="422"/>
      <c r="T63" s="422"/>
      <c r="U63" s="423"/>
    </row>
    <row r="64" spans="1:21" x14ac:dyDescent="0.2">
      <c r="A64" s="348" t="str">
        <f>Option1!$B$53</f>
        <v/>
      </c>
      <c r="B64" s="345" t="str">
        <f>IF(D64&lt;1,"",MAX(B$6:B63)+1)</f>
        <v/>
      </c>
      <c r="C64" s="414">
        <f>Option1!$V$53</f>
        <v>0</v>
      </c>
      <c r="D64" s="349">
        <f>Option1!$V$53</f>
        <v>0</v>
      </c>
      <c r="E64" s="349">
        <f>Option1!$V$53</f>
        <v>0</v>
      </c>
      <c r="F64" s="419" t="str">
        <f t="shared" si="11"/>
        <v/>
      </c>
      <c r="I64" s="339" t="str">
        <f t="shared" si="6"/>
        <v/>
      </c>
      <c r="J64" s="339" t="str">
        <f t="shared" si="7"/>
        <v/>
      </c>
      <c r="K64" s="339" t="str">
        <f t="shared" si="8"/>
        <v/>
      </c>
      <c r="L64" s="339" t="str">
        <f t="shared" si="9"/>
        <v/>
      </c>
      <c r="M64" s="339" t="str">
        <f t="shared" si="10"/>
        <v/>
      </c>
      <c r="O64" s="421"/>
      <c r="P64" s="422"/>
      <c r="Q64" s="422"/>
      <c r="R64" s="422"/>
      <c r="S64" s="422"/>
      <c r="T64" s="422"/>
      <c r="U64" s="423"/>
    </row>
    <row r="65" spans="1:21" x14ac:dyDescent="0.2">
      <c r="A65" s="348" t="str">
        <f>Option1!$B$54</f>
        <v/>
      </c>
      <c r="B65" s="345" t="str">
        <f>IF(D65&lt;1,"",MAX(B$6:B64)+1)</f>
        <v/>
      </c>
      <c r="C65" s="414">
        <f>Option1!$V$54</f>
        <v>0</v>
      </c>
      <c r="D65" s="349">
        <f>Option1!$V$54</f>
        <v>0</v>
      </c>
      <c r="E65" s="349">
        <f>Option1!$V$54</f>
        <v>0</v>
      </c>
      <c r="F65" s="419" t="str">
        <f t="shared" si="11"/>
        <v/>
      </c>
      <c r="I65" s="339" t="str">
        <f t="shared" si="6"/>
        <v/>
      </c>
      <c r="J65" s="339" t="str">
        <f t="shared" si="7"/>
        <v/>
      </c>
      <c r="K65" s="339" t="str">
        <f t="shared" si="8"/>
        <v/>
      </c>
      <c r="L65" s="339" t="str">
        <f t="shared" si="9"/>
        <v/>
      </c>
      <c r="M65" s="339" t="str">
        <f t="shared" si="10"/>
        <v/>
      </c>
      <c r="O65" s="421"/>
      <c r="P65" s="422"/>
      <c r="Q65" s="422"/>
      <c r="R65" s="422"/>
      <c r="S65" s="422"/>
      <c r="T65" s="422"/>
      <c r="U65" s="423"/>
    </row>
    <row r="66" spans="1:21" x14ac:dyDescent="0.2">
      <c r="A66" s="347" t="str">
        <f>Option1!$B$57</f>
        <v>Total Consultant Costs</v>
      </c>
      <c r="B66" s="345" t="str">
        <f>IF(D66&lt;1,"",MAX(B$6:B65)+1)</f>
        <v/>
      </c>
      <c r="C66" s="415">
        <f>Option1!$V$57</f>
        <v>0</v>
      </c>
      <c r="D66" s="350">
        <f>Option1!$V$57</f>
        <v>0</v>
      </c>
      <c r="E66" s="350">
        <f>Option1!$V$57</f>
        <v>0</v>
      </c>
      <c r="F66" s="419" t="str">
        <f t="shared" si="11"/>
        <v/>
      </c>
      <c r="I66" s="339" t="str">
        <f t="shared" si="6"/>
        <v/>
      </c>
      <c r="J66" s="339" t="str">
        <f t="shared" si="7"/>
        <v/>
      </c>
      <c r="K66" s="339" t="str">
        <f t="shared" si="8"/>
        <v/>
      </c>
      <c r="L66" s="339" t="str">
        <f t="shared" si="9"/>
        <v/>
      </c>
      <c r="M66" s="339" t="str">
        <f t="shared" si="10"/>
        <v/>
      </c>
      <c r="O66" s="421"/>
      <c r="P66" s="422"/>
      <c r="Q66" s="422"/>
      <c r="R66" s="422"/>
      <c r="S66" s="422"/>
      <c r="T66" s="422"/>
      <c r="U66" s="423"/>
    </row>
    <row r="67" spans="1:21" x14ac:dyDescent="0.2">
      <c r="A67" s="348" t="str">
        <f>Option1!$B$44</f>
        <v/>
      </c>
      <c r="B67" s="345" t="str">
        <f>IF(D67&lt;1,"",MAX(B$6:B66)+1)</f>
        <v/>
      </c>
      <c r="C67" s="416">
        <f>Option1!$V$44</f>
        <v>0</v>
      </c>
      <c r="D67" s="351">
        <f>Option1!$V$44</f>
        <v>0</v>
      </c>
      <c r="E67" s="351">
        <f>Option1!$V$44</f>
        <v>0</v>
      </c>
      <c r="F67" s="419" t="str">
        <f t="shared" si="11"/>
        <v/>
      </c>
      <c r="I67" s="339" t="str">
        <f t="shared" si="6"/>
        <v/>
      </c>
      <c r="J67" s="339" t="str">
        <f t="shared" si="7"/>
        <v/>
      </c>
      <c r="K67" s="339" t="str">
        <f t="shared" si="8"/>
        <v/>
      </c>
      <c r="L67" s="339" t="str">
        <f t="shared" si="9"/>
        <v/>
      </c>
      <c r="M67" s="339" t="str">
        <f t="shared" si="10"/>
        <v/>
      </c>
      <c r="O67" s="421"/>
      <c r="P67" s="422"/>
      <c r="Q67" s="422"/>
      <c r="R67" s="422"/>
      <c r="S67" s="422"/>
      <c r="T67" s="422"/>
      <c r="U67" s="423"/>
    </row>
    <row r="68" spans="1:21" x14ac:dyDescent="0.2">
      <c r="A68" s="348" t="str">
        <f>Option1!$B$45</f>
        <v/>
      </c>
      <c r="B68" s="345" t="str">
        <f>IF(D68&lt;1,"",MAX(B$6:B67)+1)</f>
        <v/>
      </c>
      <c r="C68" s="416">
        <f>Option1!$V$45</f>
        <v>0</v>
      </c>
      <c r="D68" s="351">
        <f>Option1!$V$45</f>
        <v>0</v>
      </c>
      <c r="E68" s="351">
        <f>Option1!$V$45</f>
        <v>0</v>
      </c>
      <c r="F68" s="419" t="str">
        <f t="shared" si="11"/>
        <v/>
      </c>
      <c r="I68" s="339" t="str">
        <f t="shared" si="6"/>
        <v/>
      </c>
      <c r="J68" s="339" t="str">
        <f t="shared" si="7"/>
        <v/>
      </c>
      <c r="K68" s="339" t="str">
        <f t="shared" si="8"/>
        <v/>
      </c>
      <c r="L68" s="339" t="str">
        <f t="shared" si="9"/>
        <v/>
      </c>
      <c r="M68" s="339" t="str">
        <f t="shared" si="10"/>
        <v/>
      </c>
      <c r="O68" s="421"/>
      <c r="P68" s="422"/>
      <c r="Q68" s="422"/>
      <c r="R68" s="422"/>
      <c r="S68" s="422"/>
      <c r="T68" s="422"/>
      <c r="U68" s="423"/>
    </row>
    <row r="69" spans="1:21" x14ac:dyDescent="0.2">
      <c r="A69" s="348" t="str">
        <f>Option1!$B$46</f>
        <v/>
      </c>
      <c r="B69" s="345" t="str">
        <f>IF(D69&lt;1,"",MAX(B$6:B68)+1)</f>
        <v/>
      </c>
      <c r="C69" s="416">
        <f>Option1!$V$46</f>
        <v>0</v>
      </c>
      <c r="D69" s="351">
        <f>Option1!$V$46</f>
        <v>0</v>
      </c>
      <c r="E69" s="351">
        <f>Option1!$V$46</f>
        <v>0</v>
      </c>
      <c r="F69" s="419" t="str">
        <f t="shared" si="11"/>
        <v/>
      </c>
      <c r="I69" s="339" t="str">
        <f t="shared" si="6"/>
        <v/>
      </c>
      <c r="J69" s="339" t="str">
        <f t="shared" si="7"/>
        <v/>
      </c>
      <c r="K69" s="339" t="str">
        <f t="shared" si="8"/>
        <v/>
      </c>
      <c r="L69" s="339" t="str">
        <f t="shared" si="9"/>
        <v/>
      </c>
      <c r="M69" s="339" t="str">
        <f t="shared" si="10"/>
        <v/>
      </c>
      <c r="O69" s="421"/>
      <c r="P69" s="422"/>
      <c r="Q69" s="422"/>
      <c r="R69" s="422"/>
      <c r="S69" s="422"/>
      <c r="T69" s="422"/>
      <c r="U69" s="423"/>
    </row>
    <row r="70" spans="1:21" x14ac:dyDescent="0.2">
      <c r="A70" s="348" t="str">
        <f>Option1!$B$47</f>
        <v/>
      </c>
      <c r="B70" s="345" t="str">
        <f>IF(D70&lt;1,"",MAX(B$6:B69)+1)</f>
        <v/>
      </c>
      <c r="C70" s="416">
        <f>Option1!$V$47</f>
        <v>0</v>
      </c>
      <c r="D70" s="351">
        <f>Option1!$V$47</f>
        <v>0</v>
      </c>
      <c r="E70" s="351">
        <f>Option1!$V$47</f>
        <v>0</v>
      </c>
      <c r="F70" s="419" t="str">
        <f t="shared" si="11"/>
        <v/>
      </c>
      <c r="I70" s="339" t="str">
        <f t="shared" si="6"/>
        <v/>
      </c>
      <c r="J70" s="339" t="str">
        <f t="shared" si="7"/>
        <v/>
      </c>
      <c r="K70" s="339" t="str">
        <f t="shared" si="8"/>
        <v/>
      </c>
      <c r="L70" s="339" t="str">
        <f t="shared" si="9"/>
        <v/>
      </c>
      <c r="M70" s="339" t="str">
        <f t="shared" si="10"/>
        <v/>
      </c>
      <c r="O70" s="421"/>
      <c r="P70" s="422"/>
      <c r="Q70" s="422"/>
      <c r="R70" s="422"/>
      <c r="S70" s="422"/>
      <c r="T70" s="422"/>
      <c r="U70" s="423"/>
    </row>
    <row r="71" spans="1:21" x14ac:dyDescent="0.2">
      <c r="A71" s="348" t="str">
        <f>Option1!$B$48</f>
        <v/>
      </c>
      <c r="B71" s="345" t="str">
        <f>IF(D71&lt;1,"",MAX(B$6:B70)+1)</f>
        <v/>
      </c>
      <c r="C71" s="416">
        <f>Option1!$V$48</f>
        <v>0</v>
      </c>
      <c r="D71" s="351">
        <f>Option1!$V$48</f>
        <v>0</v>
      </c>
      <c r="E71" s="351">
        <f>Option1!$V$48</f>
        <v>0</v>
      </c>
      <c r="F71" s="419" t="str">
        <f t="shared" si="11"/>
        <v/>
      </c>
      <c r="I71" s="339" t="str">
        <f t="shared" si="6"/>
        <v/>
      </c>
      <c r="J71" s="339" t="str">
        <f t="shared" si="7"/>
        <v/>
      </c>
      <c r="K71" s="339" t="str">
        <f t="shared" si="8"/>
        <v/>
      </c>
      <c r="L71" s="339" t="str">
        <f t="shared" si="9"/>
        <v/>
      </c>
      <c r="M71" s="339" t="str">
        <f t="shared" si="10"/>
        <v/>
      </c>
      <c r="O71" s="421"/>
      <c r="P71" s="422"/>
      <c r="Q71" s="422"/>
      <c r="R71" s="422"/>
      <c r="S71" s="422"/>
      <c r="T71" s="422"/>
      <c r="U71" s="423"/>
    </row>
    <row r="72" spans="1:21" x14ac:dyDescent="0.2">
      <c r="A72" s="348" t="str">
        <f>Option1!$B$49</f>
        <v/>
      </c>
      <c r="B72" s="345" t="str">
        <f>IF(D72&lt;1,"",MAX(B$6:B71)+1)</f>
        <v/>
      </c>
      <c r="C72" s="416">
        <f>Option1!$V$49</f>
        <v>0</v>
      </c>
      <c r="D72" s="351">
        <f>Option1!$V$49</f>
        <v>0</v>
      </c>
      <c r="E72" s="351">
        <f>Option1!$V$49</f>
        <v>0</v>
      </c>
      <c r="F72" s="419" t="str">
        <f t="shared" si="11"/>
        <v/>
      </c>
      <c r="I72" s="339" t="str">
        <f t="shared" si="6"/>
        <v/>
      </c>
      <c r="J72" s="339" t="str">
        <f t="shared" si="7"/>
        <v/>
      </c>
      <c r="K72" s="339" t="str">
        <f t="shared" si="8"/>
        <v/>
      </c>
      <c r="L72" s="339" t="str">
        <f t="shared" si="9"/>
        <v/>
      </c>
      <c r="M72" s="339" t="str">
        <f t="shared" si="10"/>
        <v/>
      </c>
      <c r="O72" s="425"/>
      <c r="P72" s="425"/>
      <c r="Q72" s="425"/>
      <c r="R72" s="425"/>
      <c r="S72" s="425"/>
      <c r="T72" s="425"/>
      <c r="U72" s="425"/>
    </row>
    <row r="73" spans="1:21" x14ac:dyDescent="0.2">
      <c r="A73" s="347" t="str">
        <f>Option1!$B$50</f>
        <v>Total Subcontract Costs</v>
      </c>
      <c r="B73" s="345" t="str">
        <f>IF(D73&lt;1,"",MAX(B$6:B72)+1)</f>
        <v/>
      </c>
      <c r="C73" s="415">
        <f>Option1!$V$50</f>
        <v>0</v>
      </c>
      <c r="D73" s="350">
        <f>Option1!$V$50</f>
        <v>0</v>
      </c>
      <c r="E73" s="350">
        <f>Option1!$V$50</f>
        <v>0</v>
      </c>
      <c r="F73" s="419" t="str">
        <f t="shared" si="11"/>
        <v/>
      </c>
      <c r="I73" s="339" t="str">
        <f t="shared" si="6"/>
        <v/>
      </c>
      <c r="J73" s="339" t="str">
        <f t="shared" si="7"/>
        <v/>
      </c>
      <c r="K73" s="339" t="str">
        <f t="shared" si="8"/>
        <v/>
      </c>
      <c r="L73" s="339" t="str">
        <f t="shared" si="9"/>
        <v/>
      </c>
      <c r="M73" s="339" t="str">
        <f t="shared" si="10"/>
        <v/>
      </c>
      <c r="O73" s="424"/>
      <c r="P73" s="424"/>
      <c r="Q73" s="424"/>
      <c r="R73" s="424"/>
      <c r="S73" s="424"/>
      <c r="T73" s="424"/>
      <c r="U73" s="424"/>
    </row>
    <row r="74" spans="1:21" x14ac:dyDescent="0.2">
      <c r="A74" s="347" t="str">
        <f>Option1!$B$75</f>
        <v>Total Material Handling Costs</v>
      </c>
      <c r="B74" s="345" t="str">
        <f>IF(D74&lt;1,"",MAX(B$6:B73)+1)</f>
        <v/>
      </c>
      <c r="C74" s="417">
        <f>Option1!$V$75</f>
        <v>0</v>
      </c>
      <c r="D74" s="352">
        <f>Option1!$V$75</f>
        <v>0</v>
      </c>
      <c r="E74" s="352">
        <f>Option1!$V$75</f>
        <v>0</v>
      </c>
      <c r="F74" s="419" t="str">
        <f t="shared" si="11"/>
        <v/>
      </c>
      <c r="I74" s="339" t="str">
        <f t="shared" si="6"/>
        <v/>
      </c>
      <c r="J74" s="339" t="str">
        <f t="shared" si="7"/>
        <v/>
      </c>
      <c r="K74" s="339" t="str">
        <f t="shared" si="8"/>
        <v/>
      </c>
      <c r="L74" s="339" t="str">
        <f t="shared" si="9"/>
        <v/>
      </c>
      <c r="M74" s="339" t="str">
        <f t="shared" si="10"/>
        <v/>
      </c>
      <c r="O74" s="425"/>
      <c r="P74" s="425"/>
      <c r="Q74" s="425"/>
      <c r="R74" s="425"/>
      <c r="S74" s="425"/>
      <c r="T74" s="425"/>
      <c r="U74" s="425"/>
    </row>
    <row r="75" spans="1:21" x14ac:dyDescent="0.2">
      <c r="A75" s="347" t="str">
        <f>Option1!$B$78</f>
        <v>Total G&amp;A/F&amp;A Costs</v>
      </c>
      <c r="B75" s="345" t="str">
        <f>IF(D75&lt;1,"",MAX(B$6:B74)+1)</f>
        <v/>
      </c>
      <c r="C75" s="418">
        <f>Option1!$V$78</f>
        <v>0</v>
      </c>
      <c r="D75" s="353">
        <f>Option1!$V$78</f>
        <v>0</v>
      </c>
      <c r="E75" s="353">
        <f>Option1!$V$78</f>
        <v>0</v>
      </c>
      <c r="F75" s="419" t="str">
        <f t="shared" si="11"/>
        <v/>
      </c>
      <c r="I75" s="339" t="str">
        <f t="shared" si="6"/>
        <v/>
      </c>
      <c r="J75" s="339" t="str">
        <f t="shared" si="7"/>
        <v/>
      </c>
      <c r="K75" s="339" t="str">
        <f t="shared" si="8"/>
        <v/>
      </c>
      <c r="L75" s="339" t="str">
        <f t="shared" si="9"/>
        <v/>
      </c>
      <c r="M75" s="339" t="str">
        <f t="shared" si="10"/>
        <v/>
      </c>
      <c r="O75" s="421"/>
      <c r="P75" s="422"/>
      <c r="Q75" s="422"/>
      <c r="R75" s="422"/>
      <c r="S75" s="422"/>
      <c r="T75" s="422"/>
      <c r="U75" s="423"/>
    </row>
    <row r="76" spans="1:21" x14ac:dyDescent="0.2">
      <c r="A76" s="347" t="str">
        <f>Option1!$B$84</f>
        <v>Subtotal Costs</v>
      </c>
      <c r="B76" s="345" t="str">
        <f>IF(D76&lt;1,"",MAX(B$6:B75)+1)</f>
        <v/>
      </c>
      <c r="C76" s="418">
        <f>Option1!$V$84</f>
        <v>0</v>
      </c>
      <c r="D76" s="353">
        <f>Option1!$V$84</f>
        <v>0</v>
      </c>
      <c r="E76" s="353">
        <f>Option1!$V$84</f>
        <v>0</v>
      </c>
      <c r="F76" s="419" t="str">
        <f t="shared" si="11"/>
        <v/>
      </c>
      <c r="I76" s="339" t="str">
        <f t="shared" si="6"/>
        <v/>
      </c>
      <c r="J76" s="339" t="str">
        <f t="shared" si="7"/>
        <v/>
      </c>
      <c r="K76" s="339" t="str">
        <f t="shared" si="8"/>
        <v/>
      </c>
      <c r="L76" s="339" t="str">
        <f t="shared" si="9"/>
        <v/>
      </c>
      <c r="M76" s="339" t="str">
        <f t="shared" si="10"/>
        <v/>
      </c>
      <c r="O76" s="421"/>
      <c r="P76" s="422"/>
      <c r="Q76" s="422"/>
      <c r="R76" s="422"/>
      <c r="S76" s="422"/>
      <c r="T76" s="422"/>
      <c r="U76" s="423"/>
    </row>
    <row r="77" spans="1:21" x14ac:dyDescent="0.2">
      <c r="A77" s="354" t="str">
        <f>Option1!$B$85</f>
        <v>Fee</v>
      </c>
      <c r="B77" s="345" t="str">
        <f>IF(D77&lt;1,"",MAX(B$6:B76)+1)</f>
        <v/>
      </c>
      <c r="C77" s="418">
        <f>Option1!$V$85</f>
        <v>0</v>
      </c>
      <c r="D77" s="353">
        <f>Option1!$V$85</f>
        <v>0</v>
      </c>
      <c r="E77" s="353">
        <f>Option1!$V$85</f>
        <v>0</v>
      </c>
      <c r="F77" s="419" t="str">
        <f t="shared" si="11"/>
        <v/>
      </c>
      <c r="I77" s="339" t="str">
        <f t="shared" si="6"/>
        <v/>
      </c>
      <c r="J77" s="339" t="str">
        <f t="shared" si="7"/>
        <v/>
      </c>
      <c r="K77" s="339" t="str">
        <f t="shared" si="8"/>
        <v/>
      </c>
      <c r="L77" s="339" t="str">
        <f t="shared" si="9"/>
        <v/>
      </c>
      <c r="M77" s="339" t="str">
        <f t="shared" si="10"/>
        <v/>
      </c>
      <c r="O77" s="421"/>
      <c r="P77" s="422"/>
      <c r="Q77" s="422"/>
      <c r="R77" s="422"/>
      <c r="S77" s="422"/>
      <c r="T77" s="422"/>
      <c r="U77" s="423"/>
    </row>
    <row r="78" spans="1:21" x14ac:dyDescent="0.2">
      <c r="A78" s="355" t="str">
        <f>Option1!$B$86</f>
        <v>Total Estimated Costs</v>
      </c>
      <c r="B78" s="345" t="str">
        <f>IF(D78&lt;1,"",MAX(B$6:B77)+1)</f>
        <v/>
      </c>
      <c r="C78" s="418">
        <f>Option1!$V$86</f>
        <v>0</v>
      </c>
      <c r="D78" s="353">
        <f>Option1!$V$86</f>
        <v>0</v>
      </c>
      <c r="E78" s="353">
        <f>Option1!$V$86</f>
        <v>0</v>
      </c>
      <c r="F78" s="419" t="str">
        <f t="shared" si="11"/>
        <v/>
      </c>
      <c r="I78" s="339" t="str">
        <f t="shared" si="6"/>
        <v/>
      </c>
      <c r="J78" s="339" t="str">
        <f t="shared" si="7"/>
        <v/>
      </c>
      <c r="K78" s="339" t="str">
        <f t="shared" si="8"/>
        <v/>
      </c>
      <c r="L78" s="339" t="str">
        <f t="shared" si="9"/>
        <v/>
      </c>
      <c r="M78" s="339" t="str">
        <f t="shared" si="10"/>
        <v/>
      </c>
      <c r="O78" s="421"/>
      <c r="P78" s="422"/>
      <c r="Q78" s="422"/>
      <c r="R78" s="422"/>
      <c r="S78" s="422"/>
      <c r="T78" s="422"/>
      <c r="U78" s="423"/>
    </row>
    <row r="81" spans="1:21" x14ac:dyDescent="0.2">
      <c r="A81" s="337" t="str">
        <f>_xlfn.CONCAT("Option 2 ",'Proposal Data'!$B$33)</f>
        <v xml:space="preserve">Option 2 </v>
      </c>
      <c r="B81" s="340"/>
      <c r="C81" s="338" t="s">
        <v>279</v>
      </c>
      <c r="D81" s="338" t="s">
        <v>210</v>
      </c>
      <c r="E81" s="338" t="s">
        <v>280</v>
      </c>
      <c r="F81" s="338" t="s">
        <v>211</v>
      </c>
      <c r="I81" s="340" t="str">
        <f>A81</f>
        <v xml:space="preserve">Option 2 </v>
      </c>
      <c r="J81" s="338" t="str">
        <f>C81</f>
        <v xml:space="preserve">Proposed </v>
      </c>
      <c r="K81" s="338" t="str">
        <f>D81</f>
        <v>Calculated</v>
      </c>
      <c r="L81" s="338" t="str">
        <f>E81</f>
        <v>Govt Position</v>
      </c>
      <c r="M81" s="420" t="str">
        <f>F81</f>
        <v>Delta</v>
      </c>
      <c r="O81" s="424" t="s">
        <v>1</v>
      </c>
      <c r="P81" s="424"/>
      <c r="Q81" s="424"/>
      <c r="R81" s="424"/>
      <c r="S81" s="424"/>
      <c r="T81" s="424"/>
      <c r="U81" s="424"/>
    </row>
    <row r="82" spans="1:21" x14ac:dyDescent="0.2">
      <c r="A82" s="341"/>
      <c r="B82" s="342"/>
      <c r="C82" s="343"/>
      <c r="D82" s="343"/>
      <c r="E82" s="343"/>
      <c r="F82" s="339"/>
      <c r="I82" s="339" t="str">
        <f>IFERROR(INDEX($A$83:$A$116,MATCH(ROW()-ROW($C$82),$B$83:$B$116,0)),"")</f>
        <v/>
      </c>
      <c r="J82" s="339" t="str">
        <f>IFERROR(INDEX($C$83:$C$116,MATCH(ROW()-ROW($C$82),$B$83:$B$116,0)),"")</f>
        <v/>
      </c>
      <c r="K82" s="339" t="str">
        <f>IFERROR(INDEX($D$83:$D$116,MATCH(ROW()-ROW($C$82),$B$83:$B$116,0)),"")</f>
        <v/>
      </c>
      <c r="L82" s="339" t="str">
        <f>IFERROR(INDEX($E$83:$E$116,MATCH(ROW()-ROW($C$82),$B$83:$B$116,0)),"")</f>
        <v/>
      </c>
      <c r="M82" s="339" t="str">
        <f>IFERROR(INDEX($F$83:$F$116,MATCH(ROW()-ROW($C$82),$B$83:$B$116,0)),"")</f>
        <v/>
      </c>
      <c r="O82" s="425"/>
      <c r="P82" s="425"/>
      <c r="Q82" s="425"/>
      <c r="R82" s="425"/>
      <c r="S82" s="425"/>
      <c r="T82" s="425"/>
      <c r="U82" s="425"/>
    </row>
    <row r="83" spans="1:21" x14ac:dyDescent="0.2">
      <c r="A83" s="344" t="str">
        <f>Option2!$B$35</f>
        <v>Total Labor Costs</v>
      </c>
      <c r="B83" s="345" t="str">
        <f>IF(D83&lt;1,"",MAX(B$6:B82)+1)</f>
        <v/>
      </c>
      <c r="C83" s="413">
        <f>Option2!$V$35</f>
        <v>0</v>
      </c>
      <c r="D83" s="346">
        <f>Option2!$V$35</f>
        <v>0</v>
      </c>
      <c r="E83" s="346">
        <f>Option2!$V$35</f>
        <v>0</v>
      </c>
      <c r="F83" s="419" t="str">
        <f>IF(AND(C83&gt;1,D83&gt;1),D83-C83,"")</f>
        <v/>
      </c>
      <c r="I83" s="339" t="str">
        <f t="shared" ref="I83:I116" si="12">IFERROR(INDEX($A$83:$A$116,MATCH(ROW()-ROW($C$82),$B$83:$B$116,0)),"")</f>
        <v/>
      </c>
      <c r="J83" s="339" t="str">
        <f t="shared" ref="J83:J116" si="13">IFERROR(INDEX($C$83:$C$116,MATCH(ROW()-ROW($C$82),$B$83:$B$116,0)),"")</f>
        <v/>
      </c>
      <c r="K83" s="339" t="str">
        <f t="shared" ref="K83:K116" si="14">IFERROR(INDEX($D$83:$D$116,MATCH(ROW()-ROW($C$82),$B$83:$B$116,0)),"")</f>
        <v/>
      </c>
      <c r="L83" s="339" t="str">
        <f t="shared" ref="L83:L116" si="15">IFERROR(INDEX($E$83:$E$116,MATCH(ROW()-ROW($C$82),$B$83:$B$116,0)),"")</f>
        <v/>
      </c>
      <c r="M83" s="339" t="str">
        <f t="shared" ref="M83:M116" si="16">IFERROR(INDEX($F$83:$F$116,MATCH(ROW()-ROW($C$82),$B$83:$B$116,0)),"")</f>
        <v/>
      </c>
      <c r="O83" s="421"/>
      <c r="P83" s="422"/>
      <c r="Q83" s="422"/>
      <c r="R83" s="422"/>
      <c r="S83" s="422"/>
      <c r="T83" s="422"/>
      <c r="U83" s="423"/>
    </row>
    <row r="84" spans="1:21" x14ac:dyDescent="0.2">
      <c r="A84" s="344" t="str">
        <f>Option2!$B$40</f>
        <v>Total Fringe Benefit Costs</v>
      </c>
      <c r="B84" s="345" t="str">
        <f>IF(D84&lt;1,"",MAX(B$6:B83)+1)</f>
        <v/>
      </c>
      <c r="C84" s="413">
        <f>Option2!$V$40</f>
        <v>0</v>
      </c>
      <c r="D84" s="346">
        <f>Option2!$V$40</f>
        <v>0</v>
      </c>
      <c r="E84" s="346">
        <f>Option2!$V$40</f>
        <v>0</v>
      </c>
      <c r="F84" s="419" t="str">
        <f t="shared" ref="F84:F116" si="17">IF(AND(C84&gt;1,D84&gt;1),D84-C84,"")</f>
        <v/>
      </c>
      <c r="I84" s="339" t="str">
        <f t="shared" si="12"/>
        <v/>
      </c>
      <c r="J84" s="339" t="str">
        <f t="shared" si="13"/>
        <v/>
      </c>
      <c r="K84" s="339" t="str">
        <f t="shared" si="14"/>
        <v/>
      </c>
      <c r="L84" s="339" t="str">
        <f t="shared" si="15"/>
        <v/>
      </c>
      <c r="M84" s="339" t="str">
        <f t="shared" si="16"/>
        <v/>
      </c>
      <c r="O84" s="421"/>
      <c r="P84" s="422"/>
      <c r="Q84" s="422"/>
      <c r="R84" s="422"/>
      <c r="S84" s="422"/>
      <c r="T84" s="422"/>
      <c r="U84" s="423"/>
    </row>
    <row r="85" spans="1:21" x14ac:dyDescent="0.2">
      <c r="A85" s="347" t="str">
        <f>Option2!$B$43</f>
        <v>Total Overhead Costs</v>
      </c>
      <c r="B85" s="345" t="str">
        <f>IF(D85&lt;1,"",MAX(B$6:B84)+1)</f>
        <v/>
      </c>
      <c r="C85" s="413">
        <f>Option2!$V$43</f>
        <v>0</v>
      </c>
      <c r="D85" s="346">
        <f>Option2!$V$43</f>
        <v>0</v>
      </c>
      <c r="E85" s="346">
        <f>Option2!$V$43</f>
        <v>0</v>
      </c>
      <c r="F85" s="419" t="str">
        <f t="shared" si="17"/>
        <v/>
      </c>
      <c r="I85" s="339" t="str">
        <f t="shared" si="12"/>
        <v/>
      </c>
      <c r="J85" s="339" t="str">
        <f t="shared" si="13"/>
        <v/>
      </c>
      <c r="K85" s="339" t="str">
        <f t="shared" si="14"/>
        <v/>
      </c>
      <c r="L85" s="339" t="str">
        <f t="shared" si="15"/>
        <v/>
      </c>
      <c r="M85" s="339" t="str">
        <f t="shared" si="16"/>
        <v/>
      </c>
      <c r="O85" s="421"/>
      <c r="P85" s="422"/>
      <c r="Q85" s="422"/>
      <c r="R85" s="422"/>
      <c r="S85" s="422"/>
      <c r="T85" s="422"/>
      <c r="U85" s="423"/>
    </row>
    <row r="86" spans="1:21" x14ac:dyDescent="0.2">
      <c r="A86" s="348" t="str">
        <f>Option2!$B$58</f>
        <v>Travel (see tab E.)</v>
      </c>
      <c r="B86" s="345" t="str">
        <f>IF(D86&lt;1,"",MAX(B$6:B85)+1)</f>
        <v/>
      </c>
      <c r="C86" s="414">
        <f>Option2!$V$58</f>
        <v>0</v>
      </c>
      <c r="D86" s="349">
        <f>Option2!$V$58</f>
        <v>0</v>
      </c>
      <c r="E86" s="349">
        <f>Option2!$V$58</f>
        <v>0</v>
      </c>
      <c r="F86" s="419" t="str">
        <f t="shared" si="17"/>
        <v/>
      </c>
      <c r="I86" s="339" t="str">
        <f t="shared" si="12"/>
        <v/>
      </c>
      <c r="J86" s="339" t="str">
        <f t="shared" si="13"/>
        <v/>
      </c>
      <c r="K86" s="339" t="str">
        <f t="shared" si="14"/>
        <v/>
      </c>
      <c r="L86" s="339" t="str">
        <f t="shared" si="15"/>
        <v/>
      </c>
      <c r="M86" s="339" t="str">
        <f t="shared" si="16"/>
        <v/>
      </c>
      <c r="O86" s="421"/>
      <c r="P86" s="422"/>
      <c r="Q86" s="422"/>
      <c r="R86" s="422"/>
      <c r="S86" s="422"/>
      <c r="T86" s="422"/>
      <c r="U86" s="423"/>
    </row>
    <row r="87" spans="1:21" x14ac:dyDescent="0.2">
      <c r="A87" s="348" t="str">
        <f>Option2!$B$59</f>
        <v>Materials - Supplies (see tab C.)</v>
      </c>
      <c r="B87" s="345" t="str">
        <f>IF(D87&lt;1,"",MAX(B$6:B86)+1)</f>
        <v/>
      </c>
      <c r="C87" s="414">
        <f>Option2!$V$59</f>
        <v>0</v>
      </c>
      <c r="D87" s="349">
        <f>Option2!$V$59</f>
        <v>0</v>
      </c>
      <c r="E87" s="349">
        <f>Option2!$V$59</f>
        <v>0</v>
      </c>
      <c r="F87" s="419" t="str">
        <f t="shared" si="17"/>
        <v/>
      </c>
      <c r="I87" s="339" t="str">
        <f t="shared" si="12"/>
        <v/>
      </c>
      <c r="J87" s="339" t="str">
        <f t="shared" si="13"/>
        <v/>
      </c>
      <c r="K87" s="339" t="str">
        <f t="shared" si="14"/>
        <v/>
      </c>
      <c r="L87" s="339" t="str">
        <f t="shared" si="15"/>
        <v/>
      </c>
      <c r="M87" s="339" t="str">
        <f t="shared" si="16"/>
        <v/>
      </c>
      <c r="O87" s="421"/>
      <c r="P87" s="422"/>
      <c r="Q87" s="422"/>
      <c r="R87" s="422"/>
      <c r="S87" s="422"/>
      <c r="T87" s="422"/>
      <c r="U87" s="423"/>
    </row>
    <row r="88" spans="1:21" x14ac:dyDescent="0.2">
      <c r="A88" s="348" t="str">
        <f>Option2!$B$60</f>
        <v>Equipment (see tab D.)</v>
      </c>
      <c r="B88" s="345" t="str">
        <f>IF(D88&lt;1,"",MAX(B$6:B87)+1)</f>
        <v/>
      </c>
      <c r="C88" s="414">
        <f>Option2!$V$60</f>
        <v>0</v>
      </c>
      <c r="D88" s="349">
        <f>Option2!$V$60</f>
        <v>0</v>
      </c>
      <c r="E88" s="349">
        <f>Option2!$V$60</f>
        <v>0</v>
      </c>
      <c r="F88" s="419" t="str">
        <f t="shared" si="17"/>
        <v/>
      </c>
      <c r="I88" s="339" t="str">
        <f t="shared" si="12"/>
        <v/>
      </c>
      <c r="J88" s="339" t="str">
        <f t="shared" si="13"/>
        <v/>
      </c>
      <c r="K88" s="339" t="str">
        <f t="shared" si="14"/>
        <v/>
      </c>
      <c r="L88" s="339" t="str">
        <f t="shared" si="15"/>
        <v/>
      </c>
      <c r="M88" s="339" t="str">
        <f t="shared" si="16"/>
        <v/>
      </c>
      <c r="O88" s="421"/>
      <c r="P88" s="422"/>
      <c r="Q88" s="422"/>
      <c r="R88" s="422"/>
      <c r="S88" s="422"/>
      <c r="T88" s="422"/>
      <c r="U88" s="423"/>
    </row>
    <row r="89" spans="1:21" x14ac:dyDescent="0.2">
      <c r="A89" s="348" t="str">
        <f>Option2!$B$61</f>
        <v/>
      </c>
      <c r="B89" s="345" t="str">
        <f>IF(D89&lt;1,"",MAX(B$6:B88)+1)</f>
        <v/>
      </c>
      <c r="C89" s="414">
        <f>Option2!$V$61</f>
        <v>0</v>
      </c>
      <c r="D89" s="349">
        <f>Option2!$V$61</f>
        <v>0</v>
      </c>
      <c r="E89" s="349">
        <f>Option2!$V$61</f>
        <v>0</v>
      </c>
      <c r="F89" s="419" t="str">
        <f t="shared" si="17"/>
        <v/>
      </c>
      <c r="I89" s="339" t="str">
        <f t="shared" si="12"/>
        <v/>
      </c>
      <c r="J89" s="339" t="str">
        <f t="shared" si="13"/>
        <v/>
      </c>
      <c r="K89" s="339" t="str">
        <f t="shared" si="14"/>
        <v/>
      </c>
      <c r="L89" s="339" t="str">
        <f t="shared" si="15"/>
        <v/>
      </c>
      <c r="M89" s="339" t="str">
        <f t="shared" si="16"/>
        <v/>
      </c>
      <c r="O89" s="421"/>
      <c r="P89" s="422"/>
      <c r="Q89" s="422"/>
      <c r="R89" s="422"/>
      <c r="S89" s="422"/>
      <c r="T89" s="422"/>
      <c r="U89" s="423"/>
    </row>
    <row r="90" spans="1:21" x14ac:dyDescent="0.2">
      <c r="A90" s="348" t="str">
        <f>Option2!$B$62</f>
        <v/>
      </c>
      <c r="B90" s="345" t="str">
        <f>IF(D90&lt;1,"",MAX(B$6:B89)+1)</f>
        <v/>
      </c>
      <c r="C90" s="414">
        <f>Option2!$V$62</f>
        <v>0</v>
      </c>
      <c r="D90" s="349">
        <f>Option2!$V$62</f>
        <v>0</v>
      </c>
      <c r="E90" s="349">
        <f>Option2!$V$62</f>
        <v>0</v>
      </c>
      <c r="F90" s="419" t="str">
        <f t="shared" si="17"/>
        <v/>
      </c>
      <c r="I90" s="339" t="str">
        <f t="shared" si="12"/>
        <v/>
      </c>
      <c r="J90" s="339" t="str">
        <f t="shared" si="13"/>
        <v/>
      </c>
      <c r="K90" s="339" t="str">
        <f t="shared" si="14"/>
        <v/>
      </c>
      <c r="L90" s="339" t="str">
        <f t="shared" si="15"/>
        <v/>
      </c>
      <c r="M90" s="339" t="str">
        <f t="shared" si="16"/>
        <v/>
      </c>
      <c r="O90" s="421"/>
      <c r="P90" s="422"/>
      <c r="Q90" s="422"/>
      <c r="R90" s="422"/>
      <c r="S90" s="422"/>
      <c r="T90" s="422"/>
      <c r="U90" s="423"/>
    </row>
    <row r="91" spans="1:21" x14ac:dyDescent="0.2">
      <c r="A91" s="348" t="str">
        <f>Option2!$B$63</f>
        <v/>
      </c>
      <c r="B91" s="345" t="str">
        <f>IF(D91&lt;1,"",MAX(B$6:B90)+1)</f>
        <v/>
      </c>
      <c r="C91" s="414">
        <f>Option2!$V$63</f>
        <v>0</v>
      </c>
      <c r="D91" s="349">
        <f>Option2!$V$63</f>
        <v>0</v>
      </c>
      <c r="E91" s="349">
        <f>Option2!$V$63</f>
        <v>0</v>
      </c>
      <c r="F91" s="419" t="str">
        <f t="shared" si="17"/>
        <v/>
      </c>
      <c r="I91" s="339" t="str">
        <f t="shared" si="12"/>
        <v/>
      </c>
      <c r="J91" s="339" t="str">
        <f t="shared" si="13"/>
        <v/>
      </c>
      <c r="K91" s="339" t="str">
        <f t="shared" si="14"/>
        <v/>
      </c>
      <c r="L91" s="339" t="str">
        <f t="shared" si="15"/>
        <v/>
      </c>
      <c r="M91" s="339" t="str">
        <f t="shared" si="16"/>
        <v/>
      </c>
      <c r="O91" s="421"/>
      <c r="P91" s="422"/>
      <c r="Q91" s="422"/>
      <c r="R91" s="422"/>
      <c r="S91" s="422"/>
      <c r="T91" s="422"/>
      <c r="U91" s="423"/>
    </row>
    <row r="92" spans="1:21" x14ac:dyDescent="0.2">
      <c r="A92" s="348" t="str">
        <f>Option2!$B$64</f>
        <v/>
      </c>
      <c r="B92" s="345" t="str">
        <f>IF(D92&lt;1,"",MAX(B$6:B91)+1)</f>
        <v/>
      </c>
      <c r="C92" s="414">
        <f>Option2!$V$64</f>
        <v>0</v>
      </c>
      <c r="D92" s="349">
        <f>Option2!$V$64</f>
        <v>0</v>
      </c>
      <c r="E92" s="349">
        <f>Option2!$V$64</f>
        <v>0</v>
      </c>
      <c r="F92" s="419" t="str">
        <f t="shared" si="17"/>
        <v/>
      </c>
      <c r="I92" s="339" t="str">
        <f t="shared" si="12"/>
        <v/>
      </c>
      <c r="J92" s="339" t="str">
        <f t="shared" si="13"/>
        <v/>
      </c>
      <c r="K92" s="339" t="str">
        <f t="shared" si="14"/>
        <v/>
      </c>
      <c r="L92" s="339" t="str">
        <f t="shared" si="15"/>
        <v/>
      </c>
      <c r="M92" s="339" t="str">
        <f t="shared" si="16"/>
        <v/>
      </c>
      <c r="O92" s="421"/>
      <c r="P92" s="422"/>
      <c r="Q92" s="422"/>
      <c r="R92" s="422"/>
      <c r="S92" s="422"/>
      <c r="T92" s="422"/>
      <c r="U92" s="423"/>
    </row>
    <row r="93" spans="1:21" x14ac:dyDescent="0.2">
      <c r="A93" s="348" t="str">
        <f>Option2!$B$65</f>
        <v/>
      </c>
      <c r="B93" s="345" t="str">
        <f>IF(D93&lt;1,"",MAX(B$6:B92)+1)</f>
        <v/>
      </c>
      <c r="C93" s="414">
        <f>Option2!$V$65</f>
        <v>0</v>
      </c>
      <c r="D93" s="349">
        <f>Option2!$V$65</f>
        <v>0</v>
      </c>
      <c r="E93" s="349">
        <f>Option2!$V$65</f>
        <v>0</v>
      </c>
      <c r="F93" s="419" t="str">
        <f t="shared" si="17"/>
        <v/>
      </c>
      <c r="I93" s="339" t="str">
        <f t="shared" si="12"/>
        <v/>
      </c>
      <c r="J93" s="339" t="str">
        <f t="shared" si="13"/>
        <v/>
      </c>
      <c r="K93" s="339" t="str">
        <f t="shared" si="14"/>
        <v/>
      </c>
      <c r="L93" s="339" t="str">
        <f t="shared" si="15"/>
        <v/>
      </c>
      <c r="M93" s="339" t="str">
        <f t="shared" si="16"/>
        <v/>
      </c>
      <c r="O93" s="421"/>
      <c r="P93" s="422"/>
      <c r="Q93" s="422"/>
      <c r="R93" s="422"/>
      <c r="S93" s="422"/>
      <c r="T93" s="422"/>
      <c r="U93" s="423"/>
    </row>
    <row r="94" spans="1:21" x14ac:dyDescent="0.2">
      <c r="A94" s="348" t="str">
        <f>Option2!$B$66</f>
        <v/>
      </c>
      <c r="B94" s="345" t="str">
        <f>IF(D94&lt;1,"",MAX(B$6:B93)+1)</f>
        <v/>
      </c>
      <c r="C94" s="414">
        <f>Option2!$V$66</f>
        <v>0</v>
      </c>
      <c r="D94" s="349">
        <f>Option2!$V$66</f>
        <v>0</v>
      </c>
      <c r="E94" s="349">
        <f>Option2!$V$66</f>
        <v>0</v>
      </c>
      <c r="F94" s="419" t="str">
        <f t="shared" si="17"/>
        <v/>
      </c>
      <c r="I94" s="339" t="str">
        <f t="shared" si="12"/>
        <v/>
      </c>
      <c r="J94" s="339" t="str">
        <f t="shared" si="13"/>
        <v/>
      </c>
      <c r="K94" s="339" t="str">
        <f t="shared" si="14"/>
        <v/>
      </c>
      <c r="L94" s="339" t="str">
        <f t="shared" si="15"/>
        <v/>
      </c>
      <c r="M94" s="339" t="str">
        <f t="shared" si="16"/>
        <v/>
      </c>
      <c r="O94" s="421"/>
      <c r="P94" s="422"/>
      <c r="Q94" s="422"/>
      <c r="R94" s="422"/>
      <c r="S94" s="422"/>
      <c r="T94" s="422"/>
      <c r="U94" s="423"/>
    </row>
    <row r="95" spans="1:21" x14ac:dyDescent="0.2">
      <c r="A95" s="348" t="str">
        <f>Option2!$B$67</f>
        <v/>
      </c>
      <c r="B95" s="345" t="str">
        <f>IF(D95&lt;1,"",MAX(B$6:B94)+1)</f>
        <v/>
      </c>
      <c r="C95" s="414">
        <f>Option2!$V$67</f>
        <v>0</v>
      </c>
      <c r="D95" s="349">
        <f>Option2!$V$67</f>
        <v>0</v>
      </c>
      <c r="E95" s="349">
        <f>Option2!$V$67</f>
        <v>0</v>
      </c>
      <c r="F95" s="419" t="str">
        <f t="shared" si="17"/>
        <v/>
      </c>
      <c r="I95" s="339" t="str">
        <f t="shared" si="12"/>
        <v/>
      </c>
      <c r="J95" s="339" t="str">
        <f t="shared" si="13"/>
        <v/>
      </c>
      <c r="K95" s="339" t="str">
        <f t="shared" si="14"/>
        <v/>
      </c>
      <c r="L95" s="339" t="str">
        <f t="shared" si="15"/>
        <v/>
      </c>
      <c r="M95" s="339" t="str">
        <f t="shared" si="16"/>
        <v/>
      </c>
      <c r="O95" s="421"/>
      <c r="P95" s="422"/>
      <c r="Q95" s="422"/>
      <c r="R95" s="422"/>
      <c r="S95" s="422"/>
      <c r="T95" s="422"/>
      <c r="U95" s="423"/>
    </row>
    <row r="96" spans="1:21" x14ac:dyDescent="0.2">
      <c r="A96" s="348" t="str">
        <f>Option2!$B$68</f>
        <v/>
      </c>
      <c r="B96" s="345" t="str">
        <f>IF(D96&lt;1,"",MAX(B$6:B95)+1)</f>
        <v/>
      </c>
      <c r="C96" s="414">
        <f>Option2!$V$68</f>
        <v>0</v>
      </c>
      <c r="D96" s="349">
        <f>Option2!$V$68</f>
        <v>0</v>
      </c>
      <c r="E96" s="349">
        <f>Option2!$V$68</f>
        <v>0</v>
      </c>
      <c r="F96" s="419" t="str">
        <f t="shared" si="17"/>
        <v/>
      </c>
      <c r="I96" s="339" t="str">
        <f t="shared" si="12"/>
        <v/>
      </c>
      <c r="J96" s="339" t="str">
        <f t="shared" si="13"/>
        <v/>
      </c>
      <c r="K96" s="339" t="str">
        <f t="shared" si="14"/>
        <v/>
      </c>
      <c r="L96" s="339" t="str">
        <f t="shared" si="15"/>
        <v/>
      </c>
      <c r="M96" s="339" t="str">
        <f t="shared" si="16"/>
        <v/>
      </c>
      <c r="O96" s="421"/>
      <c r="P96" s="422"/>
      <c r="Q96" s="422"/>
      <c r="R96" s="422"/>
      <c r="S96" s="422"/>
      <c r="T96" s="422"/>
      <c r="U96" s="423"/>
    </row>
    <row r="97" spans="1:21" x14ac:dyDescent="0.2">
      <c r="A97" s="348" t="str">
        <f>Option2!$B$69</f>
        <v/>
      </c>
      <c r="B97" s="345" t="str">
        <f>IF(D97&lt;1,"",MAX(B$6:B96)+1)</f>
        <v/>
      </c>
      <c r="C97" s="414">
        <f>Option2!$V$69</f>
        <v>0</v>
      </c>
      <c r="D97" s="349">
        <f>Option2!$V$69</f>
        <v>0</v>
      </c>
      <c r="E97" s="349">
        <f>Option2!$V$69</f>
        <v>0</v>
      </c>
      <c r="F97" s="419" t="str">
        <f t="shared" si="17"/>
        <v/>
      </c>
      <c r="I97" s="339" t="str">
        <f t="shared" si="12"/>
        <v/>
      </c>
      <c r="J97" s="339" t="str">
        <f t="shared" si="13"/>
        <v/>
      </c>
      <c r="K97" s="339" t="str">
        <f t="shared" si="14"/>
        <v/>
      </c>
      <c r="L97" s="339" t="str">
        <f t="shared" si="15"/>
        <v/>
      </c>
      <c r="M97" s="339" t="str">
        <f t="shared" si="16"/>
        <v/>
      </c>
      <c r="O97" s="421"/>
      <c r="P97" s="422"/>
      <c r="Q97" s="422"/>
      <c r="R97" s="422"/>
      <c r="S97" s="422"/>
      <c r="T97" s="422"/>
      <c r="U97" s="423"/>
    </row>
    <row r="98" spans="1:21" x14ac:dyDescent="0.2">
      <c r="A98" s="348" t="str">
        <f>Option2!$B$70</f>
        <v/>
      </c>
      <c r="B98" s="345" t="str">
        <f>IF(D98&lt;1,"",MAX(B$6:B97)+1)</f>
        <v/>
      </c>
      <c r="C98" s="414">
        <f>Option2!$V$70</f>
        <v>0</v>
      </c>
      <c r="D98" s="349">
        <f>Option2!$V$70</f>
        <v>0</v>
      </c>
      <c r="E98" s="349">
        <f>Option2!$V$70</f>
        <v>0</v>
      </c>
      <c r="F98" s="419" t="str">
        <f t="shared" si="17"/>
        <v/>
      </c>
      <c r="I98" s="339" t="str">
        <f t="shared" si="12"/>
        <v/>
      </c>
      <c r="J98" s="339" t="str">
        <f t="shared" si="13"/>
        <v/>
      </c>
      <c r="K98" s="339" t="str">
        <f t="shared" si="14"/>
        <v/>
      </c>
      <c r="L98" s="339" t="str">
        <f t="shared" si="15"/>
        <v/>
      </c>
      <c r="M98" s="339" t="str">
        <f t="shared" si="16"/>
        <v/>
      </c>
      <c r="O98" s="421"/>
      <c r="P98" s="422"/>
      <c r="Q98" s="422"/>
      <c r="R98" s="422"/>
      <c r="S98" s="422"/>
      <c r="T98" s="422"/>
      <c r="U98" s="423"/>
    </row>
    <row r="99" spans="1:21" x14ac:dyDescent="0.2">
      <c r="A99" s="347" t="str">
        <f>Option2!$B$71</f>
        <v>Total Other Direct Costs</v>
      </c>
      <c r="B99" s="345" t="str">
        <f>IF(D99&lt;1,"",MAX(B$6:B98)+1)</f>
        <v/>
      </c>
      <c r="C99" s="415">
        <f>Option2!$V$71</f>
        <v>0</v>
      </c>
      <c r="D99" s="350">
        <f>Option2!$V$71</f>
        <v>0</v>
      </c>
      <c r="E99" s="350">
        <f>Option2!$V$71</f>
        <v>0</v>
      </c>
      <c r="F99" s="419" t="str">
        <f t="shared" si="17"/>
        <v/>
      </c>
      <c r="I99" s="339" t="str">
        <f t="shared" si="12"/>
        <v/>
      </c>
      <c r="J99" s="339" t="str">
        <f t="shared" si="13"/>
        <v/>
      </c>
      <c r="K99" s="339" t="str">
        <f t="shared" si="14"/>
        <v/>
      </c>
      <c r="L99" s="339" t="str">
        <f t="shared" si="15"/>
        <v/>
      </c>
      <c r="M99" s="339" t="str">
        <f t="shared" si="16"/>
        <v/>
      </c>
      <c r="O99" s="421"/>
      <c r="P99" s="422"/>
      <c r="Q99" s="422"/>
      <c r="R99" s="422"/>
      <c r="S99" s="422"/>
      <c r="T99" s="422"/>
      <c r="U99" s="423"/>
    </row>
    <row r="100" spans="1:21" x14ac:dyDescent="0.2">
      <c r="A100" s="348" t="str">
        <f>Option2!$B$51</f>
        <v/>
      </c>
      <c r="B100" s="345" t="str">
        <f>IF(D100&lt;1,"",MAX(B$6:B99)+1)</f>
        <v/>
      </c>
      <c r="C100" s="414">
        <f>Option2!$V$51</f>
        <v>0</v>
      </c>
      <c r="D100" s="349">
        <f>Option2!$V$51</f>
        <v>0</v>
      </c>
      <c r="E100" s="349">
        <f>Option2!$V$51</f>
        <v>0</v>
      </c>
      <c r="F100" s="419" t="str">
        <f t="shared" si="17"/>
        <v/>
      </c>
      <c r="I100" s="339" t="str">
        <f t="shared" si="12"/>
        <v/>
      </c>
      <c r="J100" s="339" t="str">
        <f t="shared" si="13"/>
        <v/>
      </c>
      <c r="K100" s="339" t="str">
        <f t="shared" si="14"/>
        <v/>
      </c>
      <c r="L100" s="339" t="str">
        <f t="shared" si="15"/>
        <v/>
      </c>
      <c r="M100" s="339" t="str">
        <f t="shared" si="16"/>
        <v/>
      </c>
      <c r="O100" s="421"/>
      <c r="P100" s="422"/>
      <c r="Q100" s="422"/>
      <c r="R100" s="422"/>
      <c r="S100" s="422"/>
      <c r="T100" s="422"/>
      <c r="U100" s="423"/>
    </row>
    <row r="101" spans="1:21" x14ac:dyDescent="0.2">
      <c r="A101" s="348" t="str">
        <f>Option2!$B$52</f>
        <v/>
      </c>
      <c r="B101" s="345" t="str">
        <f>IF(D101&lt;1,"",MAX(B$6:B100)+1)</f>
        <v/>
      </c>
      <c r="C101" s="414">
        <f>Option2!$V$52</f>
        <v>0</v>
      </c>
      <c r="D101" s="349">
        <f>Option2!$V$52</f>
        <v>0</v>
      </c>
      <c r="E101" s="349">
        <f>Option2!$V$52</f>
        <v>0</v>
      </c>
      <c r="F101" s="419" t="str">
        <f t="shared" si="17"/>
        <v/>
      </c>
      <c r="I101" s="339" t="str">
        <f t="shared" si="12"/>
        <v/>
      </c>
      <c r="J101" s="339" t="str">
        <f t="shared" si="13"/>
        <v/>
      </c>
      <c r="K101" s="339" t="str">
        <f t="shared" si="14"/>
        <v/>
      </c>
      <c r="L101" s="339" t="str">
        <f t="shared" si="15"/>
        <v/>
      </c>
      <c r="M101" s="339" t="str">
        <f t="shared" si="16"/>
        <v/>
      </c>
      <c r="O101" s="421"/>
      <c r="P101" s="422"/>
      <c r="Q101" s="422"/>
      <c r="R101" s="422"/>
      <c r="S101" s="422"/>
      <c r="T101" s="422"/>
      <c r="U101" s="423"/>
    </row>
    <row r="102" spans="1:21" x14ac:dyDescent="0.2">
      <c r="A102" s="348" t="str">
        <f>Option2!$B$53</f>
        <v/>
      </c>
      <c r="B102" s="345" t="str">
        <f>IF(D102&lt;1,"",MAX(B$6:B101)+1)</f>
        <v/>
      </c>
      <c r="C102" s="414">
        <f>Option2!$V$53</f>
        <v>0</v>
      </c>
      <c r="D102" s="349">
        <f>Option2!$V$53</f>
        <v>0</v>
      </c>
      <c r="E102" s="349">
        <f>Option2!$V$53</f>
        <v>0</v>
      </c>
      <c r="F102" s="419" t="str">
        <f t="shared" si="17"/>
        <v/>
      </c>
      <c r="I102" s="339" t="str">
        <f t="shared" si="12"/>
        <v/>
      </c>
      <c r="J102" s="339" t="str">
        <f t="shared" si="13"/>
        <v/>
      </c>
      <c r="K102" s="339" t="str">
        <f t="shared" si="14"/>
        <v/>
      </c>
      <c r="L102" s="339" t="str">
        <f t="shared" si="15"/>
        <v/>
      </c>
      <c r="M102" s="339" t="str">
        <f t="shared" si="16"/>
        <v/>
      </c>
      <c r="O102" s="421"/>
      <c r="P102" s="422"/>
      <c r="Q102" s="422"/>
      <c r="R102" s="422"/>
      <c r="S102" s="422"/>
      <c r="T102" s="422"/>
      <c r="U102" s="423"/>
    </row>
    <row r="103" spans="1:21" x14ac:dyDescent="0.2">
      <c r="A103" s="348" t="str">
        <f>Option2!$B$54</f>
        <v/>
      </c>
      <c r="B103" s="345" t="str">
        <f>IF(D103&lt;1,"",MAX(B$6:B102)+1)</f>
        <v/>
      </c>
      <c r="C103" s="414">
        <f>Option2!$V$54</f>
        <v>0</v>
      </c>
      <c r="D103" s="349">
        <f>Option2!$V$54</f>
        <v>0</v>
      </c>
      <c r="E103" s="349">
        <f>Option2!$V$54</f>
        <v>0</v>
      </c>
      <c r="F103" s="419" t="str">
        <f t="shared" si="17"/>
        <v/>
      </c>
      <c r="I103" s="339" t="str">
        <f t="shared" si="12"/>
        <v/>
      </c>
      <c r="J103" s="339" t="str">
        <f t="shared" si="13"/>
        <v/>
      </c>
      <c r="K103" s="339" t="str">
        <f t="shared" si="14"/>
        <v/>
      </c>
      <c r="L103" s="339" t="str">
        <f t="shared" si="15"/>
        <v/>
      </c>
      <c r="M103" s="339" t="str">
        <f t="shared" si="16"/>
        <v/>
      </c>
      <c r="O103" s="421"/>
      <c r="P103" s="422"/>
      <c r="Q103" s="422"/>
      <c r="R103" s="422"/>
      <c r="S103" s="422"/>
      <c r="T103" s="422"/>
      <c r="U103" s="423"/>
    </row>
    <row r="104" spans="1:21" x14ac:dyDescent="0.2">
      <c r="A104" s="347" t="str">
        <f>Option2!$B$57</f>
        <v>Total Consultant Costs</v>
      </c>
      <c r="B104" s="345" t="str">
        <f>IF(D104&lt;1,"",MAX(B$6:B103)+1)</f>
        <v/>
      </c>
      <c r="C104" s="415">
        <f>Option2!$V$57</f>
        <v>0</v>
      </c>
      <c r="D104" s="350">
        <f>Option2!$V$57</f>
        <v>0</v>
      </c>
      <c r="E104" s="350">
        <f>Option2!$V$57</f>
        <v>0</v>
      </c>
      <c r="F104" s="419" t="str">
        <f t="shared" si="17"/>
        <v/>
      </c>
      <c r="I104" s="339" t="str">
        <f t="shared" si="12"/>
        <v/>
      </c>
      <c r="J104" s="339" t="str">
        <f t="shared" si="13"/>
        <v/>
      </c>
      <c r="K104" s="339" t="str">
        <f t="shared" si="14"/>
        <v/>
      </c>
      <c r="L104" s="339" t="str">
        <f t="shared" si="15"/>
        <v/>
      </c>
      <c r="M104" s="339" t="str">
        <f t="shared" si="16"/>
        <v/>
      </c>
      <c r="O104" s="421"/>
      <c r="P104" s="422"/>
      <c r="Q104" s="422"/>
      <c r="R104" s="422"/>
      <c r="S104" s="422"/>
      <c r="T104" s="422"/>
      <c r="U104" s="423"/>
    </row>
    <row r="105" spans="1:21" x14ac:dyDescent="0.2">
      <c r="A105" s="348" t="str">
        <f>Option2!$B$44</f>
        <v/>
      </c>
      <c r="B105" s="345" t="str">
        <f>IF(D105&lt;1,"",MAX(B$6:B104)+1)</f>
        <v/>
      </c>
      <c r="C105" s="416">
        <f>Option2!$V$44</f>
        <v>0</v>
      </c>
      <c r="D105" s="351">
        <f>Option2!$V$44</f>
        <v>0</v>
      </c>
      <c r="E105" s="351">
        <f>Option2!$V$44</f>
        <v>0</v>
      </c>
      <c r="F105" s="419" t="str">
        <f t="shared" si="17"/>
        <v/>
      </c>
      <c r="I105" s="339" t="str">
        <f t="shared" si="12"/>
        <v/>
      </c>
      <c r="J105" s="339" t="str">
        <f t="shared" si="13"/>
        <v/>
      </c>
      <c r="K105" s="339" t="str">
        <f t="shared" si="14"/>
        <v/>
      </c>
      <c r="L105" s="339" t="str">
        <f t="shared" si="15"/>
        <v/>
      </c>
      <c r="M105" s="339" t="str">
        <f t="shared" si="16"/>
        <v/>
      </c>
      <c r="O105" s="421"/>
      <c r="P105" s="422"/>
      <c r="Q105" s="422"/>
      <c r="R105" s="422"/>
      <c r="S105" s="422"/>
      <c r="T105" s="422"/>
      <c r="U105" s="423"/>
    </row>
    <row r="106" spans="1:21" x14ac:dyDescent="0.2">
      <c r="A106" s="348" t="str">
        <f>Option2!$B$45</f>
        <v/>
      </c>
      <c r="B106" s="345" t="str">
        <f>IF(D106&lt;1,"",MAX(B$6:B105)+1)</f>
        <v/>
      </c>
      <c r="C106" s="416">
        <f>Option2!$V$45</f>
        <v>0</v>
      </c>
      <c r="D106" s="351">
        <f>Option2!$V$45</f>
        <v>0</v>
      </c>
      <c r="E106" s="351">
        <f>Option2!$V$45</f>
        <v>0</v>
      </c>
      <c r="F106" s="419" t="str">
        <f t="shared" si="17"/>
        <v/>
      </c>
      <c r="I106" s="339" t="str">
        <f t="shared" si="12"/>
        <v/>
      </c>
      <c r="J106" s="339" t="str">
        <f t="shared" si="13"/>
        <v/>
      </c>
      <c r="K106" s="339" t="str">
        <f t="shared" si="14"/>
        <v/>
      </c>
      <c r="L106" s="339" t="str">
        <f t="shared" si="15"/>
        <v/>
      </c>
      <c r="M106" s="339" t="str">
        <f t="shared" si="16"/>
        <v/>
      </c>
      <c r="O106" s="421"/>
      <c r="P106" s="422"/>
      <c r="Q106" s="422"/>
      <c r="R106" s="422"/>
      <c r="S106" s="422"/>
      <c r="T106" s="422"/>
      <c r="U106" s="423"/>
    </row>
    <row r="107" spans="1:21" x14ac:dyDescent="0.2">
      <c r="A107" s="348" t="str">
        <f>Option2!$B$46</f>
        <v/>
      </c>
      <c r="B107" s="345" t="str">
        <f>IF(D107&lt;1,"",MAX(B$6:B106)+1)</f>
        <v/>
      </c>
      <c r="C107" s="416">
        <f>Option2!$V$46</f>
        <v>0</v>
      </c>
      <c r="D107" s="351">
        <f>Option2!$V$46</f>
        <v>0</v>
      </c>
      <c r="E107" s="351">
        <f>Option2!$V$46</f>
        <v>0</v>
      </c>
      <c r="F107" s="419" t="str">
        <f t="shared" si="17"/>
        <v/>
      </c>
      <c r="I107" s="339" t="str">
        <f t="shared" si="12"/>
        <v/>
      </c>
      <c r="J107" s="339" t="str">
        <f t="shared" si="13"/>
        <v/>
      </c>
      <c r="K107" s="339" t="str">
        <f t="shared" si="14"/>
        <v/>
      </c>
      <c r="L107" s="339" t="str">
        <f t="shared" si="15"/>
        <v/>
      </c>
      <c r="M107" s="339" t="str">
        <f t="shared" si="16"/>
        <v/>
      </c>
      <c r="O107" s="421"/>
      <c r="P107" s="422"/>
      <c r="Q107" s="422"/>
      <c r="R107" s="422"/>
      <c r="S107" s="422"/>
      <c r="T107" s="422"/>
      <c r="U107" s="423"/>
    </row>
    <row r="108" spans="1:21" x14ac:dyDescent="0.2">
      <c r="A108" s="348" t="str">
        <f>Option2!$B$47</f>
        <v/>
      </c>
      <c r="B108" s="345" t="str">
        <f>IF(D108&lt;1,"",MAX(B$6:B107)+1)</f>
        <v/>
      </c>
      <c r="C108" s="416">
        <f>Option2!$V$47</f>
        <v>0</v>
      </c>
      <c r="D108" s="351">
        <f>Option2!$V$47</f>
        <v>0</v>
      </c>
      <c r="E108" s="351">
        <f>Option2!$V$47</f>
        <v>0</v>
      </c>
      <c r="F108" s="419" t="str">
        <f t="shared" si="17"/>
        <v/>
      </c>
      <c r="I108" s="339" t="str">
        <f t="shared" si="12"/>
        <v/>
      </c>
      <c r="J108" s="339" t="str">
        <f t="shared" si="13"/>
        <v/>
      </c>
      <c r="K108" s="339" t="str">
        <f t="shared" si="14"/>
        <v/>
      </c>
      <c r="L108" s="339" t="str">
        <f t="shared" si="15"/>
        <v/>
      </c>
      <c r="M108" s="339" t="str">
        <f t="shared" si="16"/>
        <v/>
      </c>
      <c r="O108" s="421"/>
      <c r="P108" s="422"/>
      <c r="Q108" s="422"/>
      <c r="R108" s="422"/>
      <c r="S108" s="422"/>
      <c r="T108" s="422"/>
      <c r="U108" s="423"/>
    </row>
    <row r="109" spans="1:21" x14ac:dyDescent="0.2">
      <c r="A109" s="348" t="str">
        <f>Option2!$B$48</f>
        <v/>
      </c>
      <c r="B109" s="345" t="str">
        <f>IF(D109&lt;1,"",MAX(B$6:B108)+1)</f>
        <v/>
      </c>
      <c r="C109" s="416">
        <f>Option2!$V$48</f>
        <v>0</v>
      </c>
      <c r="D109" s="351">
        <f>Option2!$V$48</f>
        <v>0</v>
      </c>
      <c r="E109" s="351">
        <f>Option2!$V$48</f>
        <v>0</v>
      </c>
      <c r="F109" s="419" t="str">
        <f t="shared" si="17"/>
        <v/>
      </c>
      <c r="I109" s="339" t="str">
        <f t="shared" si="12"/>
        <v/>
      </c>
      <c r="J109" s="339" t="str">
        <f t="shared" si="13"/>
        <v/>
      </c>
      <c r="K109" s="339" t="str">
        <f t="shared" si="14"/>
        <v/>
      </c>
      <c r="L109" s="339" t="str">
        <f t="shared" si="15"/>
        <v/>
      </c>
      <c r="M109" s="339" t="str">
        <f t="shared" si="16"/>
        <v/>
      </c>
      <c r="O109" s="421"/>
      <c r="P109" s="422"/>
      <c r="Q109" s="422"/>
      <c r="R109" s="422"/>
      <c r="S109" s="422"/>
      <c r="T109" s="422"/>
      <c r="U109" s="423"/>
    </row>
    <row r="110" spans="1:21" x14ac:dyDescent="0.2">
      <c r="A110" s="348" t="str">
        <f>Option2!$B$49</f>
        <v/>
      </c>
      <c r="B110" s="345" t="str">
        <f>IF(D110&lt;1,"",MAX(B$6:B109)+1)</f>
        <v/>
      </c>
      <c r="C110" s="416">
        <f>Option2!$V$49</f>
        <v>0</v>
      </c>
      <c r="D110" s="351">
        <f>Option2!$V$49</f>
        <v>0</v>
      </c>
      <c r="E110" s="351">
        <f>Option2!$V$49</f>
        <v>0</v>
      </c>
      <c r="F110" s="419" t="str">
        <f t="shared" si="17"/>
        <v/>
      </c>
      <c r="I110" s="339" t="str">
        <f t="shared" si="12"/>
        <v/>
      </c>
      <c r="J110" s="339" t="str">
        <f t="shared" si="13"/>
        <v/>
      </c>
      <c r="K110" s="339" t="str">
        <f t="shared" si="14"/>
        <v/>
      </c>
      <c r="L110" s="339" t="str">
        <f t="shared" si="15"/>
        <v/>
      </c>
      <c r="M110" s="339" t="str">
        <f t="shared" si="16"/>
        <v/>
      </c>
      <c r="O110" s="421"/>
      <c r="P110" s="422"/>
      <c r="Q110" s="422"/>
      <c r="R110" s="422"/>
      <c r="S110" s="422"/>
      <c r="T110" s="422"/>
      <c r="U110" s="423"/>
    </row>
    <row r="111" spans="1:21" x14ac:dyDescent="0.2">
      <c r="A111" s="347" t="str">
        <f>Option2!$B$50</f>
        <v>Total Subcontract Costs</v>
      </c>
      <c r="B111" s="345" t="str">
        <f>IF(D111&lt;1,"",MAX(B$6:B110)+1)</f>
        <v/>
      </c>
      <c r="C111" s="415">
        <f>Option2!$V$50</f>
        <v>0</v>
      </c>
      <c r="D111" s="350">
        <f>Option2!$V$50</f>
        <v>0</v>
      </c>
      <c r="E111" s="350">
        <f>Option2!$V$50</f>
        <v>0</v>
      </c>
      <c r="F111" s="419" t="str">
        <f t="shared" si="17"/>
        <v/>
      </c>
      <c r="I111" s="339" t="str">
        <f t="shared" si="12"/>
        <v/>
      </c>
      <c r="J111" s="339" t="str">
        <f t="shared" si="13"/>
        <v/>
      </c>
      <c r="K111" s="339" t="str">
        <f t="shared" si="14"/>
        <v/>
      </c>
      <c r="L111" s="339" t="str">
        <f t="shared" si="15"/>
        <v/>
      </c>
      <c r="M111" s="339" t="str">
        <f t="shared" si="16"/>
        <v/>
      </c>
      <c r="O111" s="421"/>
      <c r="P111" s="422"/>
      <c r="Q111" s="422"/>
      <c r="R111" s="422"/>
      <c r="S111" s="422"/>
      <c r="T111" s="422"/>
      <c r="U111" s="423"/>
    </row>
    <row r="112" spans="1:21" x14ac:dyDescent="0.2">
      <c r="A112" s="347" t="str">
        <f>Option2!$B$75</f>
        <v>Total Material Handling Costs</v>
      </c>
      <c r="B112" s="345" t="str">
        <f>IF(D112&lt;1,"",MAX(B$6:B111)+1)</f>
        <v/>
      </c>
      <c r="C112" s="417">
        <f>Option2!$V$75</f>
        <v>0</v>
      </c>
      <c r="D112" s="352">
        <f>Option2!$V$75</f>
        <v>0</v>
      </c>
      <c r="E112" s="352">
        <f>Option2!$V$75</f>
        <v>0</v>
      </c>
      <c r="F112" s="419" t="str">
        <f t="shared" si="17"/>
        <v/>
      </c>
      <c r="I112" s="339" t="str">
        <f t="shared" si="12"/>
        <v/>
      </c>
      <c r="J112" s="339" t="str">
        <f t="shared" si="13"/>
        <v/>
      </c>
      <c r="K112" s="339" t="str">
        <f t="shared" si="14"/>
        <v/>
      </c>
      <c r="L112" s="339" t="str">
        <f t="shared" si="15"/>
        <v/>
      </c>
      <c r="M112" s="339" t="str">
        <f t="shared" si="16"/>
        <v/>
      </c>
      <c r="O112" s="421"/>
      <c r="P112" s="422"/>
      <c r="Q112" s="422"/>
      <c r="R112" s="422"/>
      <c r="S112" s="422"/>
      <c r="T112" s="422"/>
      <c r="U112" s="423"/>
    </row>
    <row r="113" spans="1:21" x14ac:dyDescent="0.2">
      <c r="A113" s="347" t="str">
        <f>Option2!$B$78</f>
        <v>Total G&amp;A/F&amp;A Costs</v>
      </c>
      <c r="B113" s="345" t="str">
        <f>IF(D113&lt;1,"",MAX(B$6:B112)+1)</f>
        <v/>
      </c>
      <c r="C113" s="418">
        <f>Option2!$V$78</f>
        <v>0</v>
      </c>
      <c r="D113" s="353">
        <f>Option2!$V$78</f>
        <v>0</v>
      </c>
      <c r="E113" s="353">
        <f>Option2!$V$78</f>
        <v>0</v>
      </c>
      <c r="F113" s="419" t="str">
        <f t="shared" si="17"/>
        <v/>
      </c>
      <c r="I113" s="339" t="str">
        <f t="shared" si="12"/>
        <v/>
      </c>
      <c r="J113" s="339" t="str">
        <f t="shared" si="13"/>
        <v/>
      </c>
      <c r="K113" s="339" t="str">
        <f t="shared" si="14"/>
        <v/>
      </c>
      <c r="L113" s="339" t="str">
        <f t="shared" si="15"/>
        <v/>
      </c>
      <c r="M113" s="339" t="str">
        <f t="shared" si="16"/>
        <v/>
      </c>
      <c r="O113" s="421"/>
      <c r="P113" s="422"/>
      <c r="Q113" s="422"/>
      <c r="R113" s="422"/>
      <c r="S113" s="422"/>
      <c r="T113" s="422"/>
      <c r="U113" s="423"/>
    </row>
    <row r="114" spans="1:21" x14ac:dyDescent="0.2">
      <c r="A114" s="347" t="str">
        <f>Option2!$B$84</f>
        <v>Subtotal Costs</v>
      </c>
      <c r="B114" s="345" t="str">
        <f>IF(D114&lt;1,"",MAX(B$6:B113)+1)</f>
        <v/>
      </c>
      <c r="C114" s="418">
        <f>Option2!$V$84</f>
        <v>0</v>
      </c>
      <c r="D114" s="353">
        <f>Option2!$V$84</f>
        <v>0</v>
      </c>
      <c r="E114" s="353">
        <f>Option2!$V$84</f>
        <v>0</v>
      </c>
      <c r="F114" s="419" t="str">
        <f t="shared" si="17"/>
        <v/>
      </c>
      <c r="I114" s="339" t="str">
        <f t="shared" si="12"/>
        <v/>
      </c>
      <c r="J114" s="339" t="str">
        <f t="shared" si="13"/>
        <v/>
      </c>
      <c r="K114" s="339" t="str">
        <f t="shared" si="14"/>
        <v/>
      </c>
      <c r="L114" s="339" t="str">
        <f t="shared" si="15"/>
        <v/>
      </c>
      <c r="M114" s="339" t="str">
        <f t="shared" si="16"/>
        <v/>
      </c>
      <c r="O114" s="421"/>
      <c r="P114" s="422"/>
      <c r="Q114" s="422"/>
      <c r="R114" s="422"/>
      <c r="S114" s="422"/>
      <c r="T114" s="422"/>
      <c r="U114" s="423"/>
    </row>
    <row r="115" spans="1:21" x14ac:dyDescent="0.2">
      <c r="A115" s="354" t="str">
        <f>Option2!$B$85</f>
        <v>Fee</v>
      </c>
      <c r="B115" s="345" t="str">
        <f>IF(D115&lt;1,"",MAX(B$6:B114)+1)</f>
        <v/>
      </c>
      <c r="C115" s="418">
        <f>Option2!$V$85</f>
        <v>0</v>
      </c>
      <c r="D115" s="353">
        <f>Option2!$V$85</f>
        <v>0</v>
      </c>
      <c r="E115" s="353">
        <f>Option2!$V$85</f>
        <v>0</v>
      </c>
      <c r="F115" s="419" t="str">
        <f t="shared" si="17"/>
        <v/>
      </c>
      <c r="I115" s="339" t="str">
        <f t="shared" si="12"/>
        <v/>
      </c>
      <c r="J115" s="339" t="str">
        <f t="shared" si="13"/>
        <v/>
      </c>
      <c r="K115" s="339" t="str">
        <f t="shared" si="14"/>
        <v/>
      </c>
      <c r="L115" s="339" t="str">
        <f t="shared" si="15"/>
        <v/>
      </c>
      <c r="M115" s="339" t="str">
        <f t="shared" si="16"/>
        <v/>
      </c>
      <c r="O115" s="421"/>
      <c r="P115" s="422"/>
      <c r="Q115" s="422"/>
      <c r="R115" s="422"/>
      <c r="S115" s="422"/>
      <c r="T115" s="422"/>
      <c r="U115" s="423"/>
    </row>
    <row r="116" spans="1:21" x14ac:dyDescent="0.2">
      <c r="A116" s="355" t="str">
        <f>Option2!$B$86</f>
        <v>Total Estimated Costs</v>
      </c>
      <c r="B116" s="345" t="str">
        <f>IF(D116&lt;1,"",MAX(B$6:B115)+1)</f>
        <v/>
      </c>
      <c r="C116" s="418">
        <f>Option2!$V$86</f>
        <v>0</v>
      </c>
      <c r="D116" s="353">
        <f>Option2!$V$86</f>
        <v>0</v>
      </c>
      <c r="E116" s="353">
        <f>Option2!$V$86</f>
        <v>0</v>
      </c>
      <c r="F116" s="419" t="str">
        <f t="shared" si="17"/>
        <v/>
      </c>
      <c r="I116" s="339" t="str">
        <f t="shared" si="12"/>
        <v/>
      </c>
      <c r="J116" s="339" t="str">
        <f t="shared" si="13"/>
        <v/>
      </c>
      <c r="K116" s="339" t="str">
        <f t="shared" si="14"/>
        <v/>
      </c>
      <c r="L116" s="339" t="str">
        <f t="shared" si="15"/>
        <v/>
      </c>
      <c r="M116" s="339" t="str">
        <f t="shared" si="16"/>
        <v/>
      </c>
      <c r="O116" s="421"/>
      <c r="P116" s="422"/>
      <c r="Q116" s="422"/>
      <c r="R116" s="422"/>
      <c r="S116" s="422"/>
      <c r="T116" s="422"/>
      <c r="U116" s="423"/>
    </row>
  </sheetData>
  <sheetProtection sheet="1" scenarios="1" formatColumns="0" formatRows="0"/>
  <mergeCells count="108">
    <mergeCell ref="O97:U97"/>
    <mergeCell ref="O92:U92"/>
    <mergeCell ref="O95:U95"/>
    <mergeCell ref="O96:U96"/>
    <mergeCell ref="O69:U69"/>
    <mergeCell ref="O70:U70"/>
    <mergeCell ref="O71:U71"/>
    <mergeCell ref="O77:U77"/>
    <mergeCell ref="O78:U78"/>
    <mergeCell ref="O81:U81"/>
    <mergeCell ref="O102:U102"/>
    <mergeCell ref="O72:U72"/>
    <mergeCell ref="O13:U13"/>
    <mergeCell ref="O14:U14"/>
    <mergeCell ref="O16:U16"/>
    <mergeCell ref="O15:U15"/>
    <mergeCell ref="O17:U17"/>
    <mergeCell ref="O18:U18"/>
    <mergeCell ref="O30:U30"/>
    <mergeCell ref="O31:U31"/>
    <mergeCell ref="O32:U32"/>
    <mergeCell ref="O84:U84"/>
    <mergeCell ref="O85:U85"/>
    <mergeCell ref="O86:U86"/>
    <mergeCell ref="O87:U87"/>
    <mergeCell ref="O88:U88"/>
    <mergeCell ref="O89:U89"/>
    <mergeCell ref="O90:U90"/>
    <mergeCell ref="O91:U91"/>
    <mergeCell ref="O93:U93"/>
    <mergeCell ref="O94:U94"/>
    <mergeCell ref="O53:U53"/>
    <mergeCell ref="O54:U54"/>
    <mergeCell ref="O55:U55"/>
    <mergeCell ref="O56:U56"/>
    <mergeCell ref="O57:U57"/>
    <mergeCell ref="O58:U58"/>
    <mergeCell ref="O59:U59"/>
    <mergeCell ref="O60:U60"/>
    <mergeCell ref="O61:U61"/>
    <mergeCell ref="O82:U82"/>
    <mergeCell ref="O83:U83"/>
    <mergeCell ref="O62:U62"/>
    <mergeCell ref="O63:U63"/>
    <mergeCell ref="O64:U64"/>
    <mergeCell ref="O65:U65"/>
    <mergeCell ref="O66:U66"/>
    <mergeCell ref="O67:U67"/>
    <mergeCell ref="O68:U68"/>
    <mergeCell ref="O73:U73"/>
    <mergeCell ref="O74:U74"/>
    <mergeCell ref="O75:U75"/>
    <mergeCell ref="O76:U76"/>
    <mergeCell ref="O49:U49"/>
    <mergeCell ref="O50:U50"/>
    <mergeCell ref="O36:U36"/>
    <mergeCell ref="O38:U38"/>
    <mergeCell ref="O37:U37"/>
    <mergeCell ref="O44:U44"/>
    <mergeCell ref="O43:U43"/>
    <mergeCell ref="O51:U51"/>
    <mergeCell ref="O52:U52"/>
    <mergeCell ref="O33:U33"/>
    <mergeCell ref="O34:U34"/>
    <mergeCell ref="O10:U10"/>
    <mergeCell ref="O11:U11"/>
    <mergeCell ref="O12:U12"/>
    <mergeCell ref="O45:U45"/>
    <mergeCell ref="O46:U46"/>
    <mergeCell ref="O47:U47"/>
    <mergeCell ref="O48:U48"/>
    <mergeCell ref="O98:U98"/>
    <mergeCell ref="O99:U99"/>
    <mergeCell ref="O100:U100"/>
    <mergeCell ref="O101:U101"/>
    <mergeCell ref="O103:U103"/>
    <mergeCell ref="O5:U5"/>
    <mergeCell ref="O7:U7"/>
    <mergeCell ref="O8:U8"/>
    <mergeCell ref="O6:U6"/>
    <mergeCell ref="O39:U39"/>
    <mergeCell ref="O40:U40"/>
    <mergeCell ref="O23:U23"/>
    <mergeCell ref="O24:U24"/>
    <mergeCell ref="O25:U25"/>
    <mergeCell ref="O26:U26"/>
    <mergeCell ref="O27:U27"/>
    <mergeCell ref="O28:U28"/>
    <mergeCell ref="O9:U9"/>
    <mergeCell ref="O21:U21"/>
    <mergeCell ref="O22:U22"/>
    <mergeCell ref="O35:U35"/>
    <mergeCell ref="O29:U29"/>
    <mergeCell ref="O19:U19"/>
    <mergeCell ref="O20:U20"/>
    <mergeCell ref="O114:U114"/>
    <mergeCell ref="O115:U115"/>
    <mergeCell ref="O116:U116"/>
    <mergeCell ref="O109:U109"/>
    <mergeCell ref="O110:U110"/>
    <mergeCell ref="O111:U111"/>
    <mergeCell ref="O112:U112"/>
    <mergeCell ref="O113:U113"/>
    <mergeCell ref="O104:U104"/>
    <mergeCell ref="O105:U105"/>
    <mergeCell ref="O106:U106"/>
    <mergeCell ref="O107:U107"/>
    <mergeCell ref="O108:U108"/>
  </mergeCells>
  <phoneticPr fontId="13" type="noConversion"/>
  <conditionalFormatting sqref="A1:XFD44 N45:XFD71 A45:M78 N72:O72 V72:XFD72 N73:XFD78 A79:XFD1048576">
    <cfRule type="expression" dxfId="21" priority="1">
      <formula>CELL("protect",A1)</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8A23E-0D8F-4201-A2B7-649B60550720}">
  <dimension ref="A1:AE135"/>
  <sheetViews>
    <sheetView workbookViewId="0">
      <selection activeCell="G3" sqref="G3"/>
    </sheetView>
  </sheetViews>
  <sheetFormatPr defaultColWidth="8.85546875" defaultRowHeight="12" x14ac:dyDescent="0.2"/>
  <cols>
    <col min="1" max="1" width="18.28515625" style="101" customWidth="1"/>
    <col min="2" max="2" width="19.5703125" style="101" customWidth="1"/>
    <col min="3" max="3" width="11.5703125" style="101" customWidth="1"/>
    <col min="4" max="4" width="12.85546875" style="101" customWidth="1"/>
    <col min="5" max="7" width="8.85546875" style="101"/>
    <col min="8" max="9" width="8.85546875" style="101" customWidth="1"/>
    <col min="10" max="10" width="9.5703125" style="101" customWidth="1"/>
    <col min="11" max="11" width="12.5703125" style="101" customWidth="1"/>
    <col min="12" max="12" width="14.42578125" style="101" customWidth="1"/>
    <col min="13" max="13" width="9.140625" style="101" bestFit="1" customWidth="1"/>
    <col min="14" max="14" width="15.85546875" style="101" customWidth="1"/>
    <col min="15" max="15" width="15.28515625" style="101" customWidth="1"/>
    <col min="16" max="16" width="13.140625" style="101" customWidth="1"/>
    <col min="17" max="17" width="9.140625" style="101" bestFit="1" customWidth="1"/>
    <col min="18" max="18" width="14.42578125" style="101" customWidth="1"/>
    <col min="19" max="19" width="9.85546875" style="101" bestFit="1" customWidth="1"/>
    <col min="20" max="20" width="8.85546875" style="101"/>
    <col min="21" max="21" width="15.5703125" style="101" customWidth="1"/>
    <col min="22" max="22" width="8.85546875" style="101"/>
    <col min="23" max="23" width="10.140625" style="101" customWidth="1"/>
    <col min="24" max="24" width="8.5703125" style="101" customWidth="1"/>
    <col min="25" max="25" width="12" style="101" customWidth="1"/>
    <col min="26" max="26" width="14" style="101" customWidth="1"/>
    <col min="27" max="27" width="13.28515625" style="101" customWidth="1"/>
    <col min="28" max="28" width="12.7109375" style="101" customWidth="1"/>
    <col min="29" max="29" width="12.5703125" style="101" customWidth="1"/>
    <col min="30" max="16384" width="8.85546875" style="101"/>
  </cols>
  <sheetData>
    <row r="1" spans="1:29" s="110" customFormat="1" ht="18.75" x14ac:dyDescent="0.3">
      <c r="A1" s="161" t="s">
        <v>3</v>
      </c>
      <c r="B1" s="162"/>
      <c r="C1" s="162"/>
    </row>
    <row r="2" spans="1:29" s="110" customFormat="1" ht="16.5" customHeight="1" x14ac:dyDescent="0.2">
      <c r="A2" s="202"/>
      <c r="B2" s="202"/>
      <c r="C2" s="202"/>
      <c r="D2" s="137"/>
    </row>
    <row r="3" spans="1:29" s="110" customFormat="1" x14ac:dyDescent="0.2">
      <c r="A3" s="202" t="s">
        <v>225</v>
      </c>
      <c r="B3" s="202" t="s">
        <v>276</v>
      </c>
      <c r="C3" s="202"/>
      <c r="D3" s="137"/>
    </row>
    <row r="4" spans="1:29" s="110" customFormat="1" x14ac:dyDescent="0.2">
      <c r="A4" s="202"/>
      <c r="B4" s="202"/>
      <c r="C4" s="202"/>
      <c r="D4" s="137"/>
    </row>
    <row r="5" spans="1:29" s="110" customFormat="1" x14ac:dyDescent="0.2">
      <c r="A5" s="202"/>
      <c r="B5" s="202"/>
      <c r="C5" s="202"/>
      <c r="D5" s="137"/>
    </row>
    <row r="6" spans="1:29" ht="12.75" thickBot="1" x14ac:dyDescent="0.25">
      <c r="A6" s="232"/>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row>
    <row r="7" spans="1:29" ht="72.75" thickBot="1" x14ac:dyDescent="0.25">
      <c r="A7" s="334" t="str">
        <f>'Proposal Data'!M63</f>
        <v/>
      </c>
      <c r="B7" s="239" t="s">
        <v>32</v>
      </c>
      <c r="C7" s="238" t="s">
        <v>33</v>
      </c>
      <c r="D7" s="238" t="s">
        <v>34</v>
      </c>
      <c r="E7" s="238" t="s">
        <v>35</v>
      </c>
      <c r="F7" s="238" t="s">
        <v>36</v>
      </c>
      <c r="G7" s="240" t="s">
        <v>37</v>
      </c>
      <c r="H7" s="238" t="s">
        <v>38</v>
      </c>
      <c r="I7" s="238" t="s">
        <v>39</v>
      </c>
      <c r="J7" s="238" t="s">
        <v>40</v>
      </c>
      <c r="K7" s="258" t="s">
        <v>41</v>
      </c>
      <c r="L7" s="242" t="s">
        <v>42</v>
      </c>
      <c r="M7" s="241" t="s">
        <v>43</v>
      </c>
      <c r="N7" s="242" t="s">
        <v>44</v>
      </c>
      <c r="O7" s="241" t="s">
        <v>45</v>
      </c>
      <c r="P7" s="238" t="s">
        <v>46</v>
      </c>
      <c r="Q7" s="238" t="s">
        <v>47</v>
      </c>
      <c r="R7" s="242" t="s">
        <v>48</v>
      </c>
      <c r="S7" s="241" t="s">
        <v>49</v>
      </c>
      <c r="T7" s="238" t="s">
        <v>50</v>
      </c>
      <c r="U7" s="242" t="s">
        <v>51</v>
      </c>
      <c r="V7" s="241" t="s">
        <v>52</v>
      </c>
      <c r="W7" s="243" t="s">
        <v>53</v>
      </c>
      <c r="X7" s="243" t="s">
        <v>54</v>
      </c>
      <c r="Y7" s="244" t="s">
        <v>55</v>
      </c>
      <c r="Z7" s="241" t="s">
        <v>56</v>
      </c>
      <c r="AA7" s="245" t="s">
        <v>57</v>
      </c>
      <c r="AB7" s="246" t="s">
        <v>58</v>
      </c>
      <c r="AC7" s="247" t="s">
        <v>59</v>
      </c>
    </row>
    <row r="8" spans="1:29" x14ac:dyDescent="0.2">
      <c r="A8" s="123"/>
      <c r="B8" s="124"/>
      <c r="C8" s="124"/>
      <c r="D8" s="124"/>
      <c r="E8" s="125"/>
      <c r="F8" s="125"/>
      <c r="G8" s="229"/>
      <c r="H8" s="272">
        <f t="shared" ref="H8" si="0">IF((F8&gt;0),F8-1,0)</f>
        <v>0</v>
      </c>
      <c r="I8" s="272">
        <f t="shared" ref="I8" si="1">IF(F8&gt;2,F8-2,0)</f>
        <v>0</v>
      </c>
      <c r="J8" s="273">
        <f t="shared" ref="J8" si="2">IF(F8&lt;=2,F8,F8-I8)</f>
        <v>0</v>
      </c>
      <c r="K8" s="264"/>
      <c r="L8" s="253">
        <f t="shared" ref="L8" si="3">+K8*E8</f>
        <v>0</v>
      </c>
      <c r="M8" s="126"/>
      <c r="N8" s="127">
        <f t="shared" ref="N8" si="4">M8*E8*H8</f>
        <v>0</v>
      </c>
      <c r="O8" s="126"/>
      <c r="P8" s="248">
        <f t="shared" ref="P8" si="5">+O8*E8*I8</f>
        <v>0</v>
      </c>
      <c r="Q8" s="248">
        <f t="shared" ref="Q8" si="6">(+O8*E8*J8)*0.75</f>
        <v>0</v>
      </c>
      <c r="R8" s="249">
        <f t="shared" ref="R8" si="7">SUM(P8:Q8)</f>
        <v>0</v>
      </c>
      <c r="S8" s="128"/>
      <c r="T8" s="129"/>
      <c r="U8" s="130">
        <f>T8*S8*F8</f>
        <v>0</v>
      </c>
      <c r="V8" s="233"/>
      <c r="W8" s="230"/>
      <c r="X8" s="231"/>
      <c r="Y8" s="130">
        <f>W8*V8*X8</f>
        <v>0</v>
      </c>
      <c r="Z8" s="126"/>
      <c r="AA8" s="234"/>
      <c r="AB8" s="132">
        <f t="shared" ref="AB8" si="8">+Y8+U8+R8+N8+L8+Z8+AA8</f>
        <v>0</v>
      </c>
      <c r="AC8" s="133">
        <f t="shared" ref="AC8" si="9">+AB8*G8</f>
        <v>0</v>
      </c>
    </row>
    <row r="9" spans="1:29" x14ac:dyDescent="0.2">
      <c r="A9" s="134"/>
      <c r="B9" s="124"/>
      <c r="C9" s="124"/>
      <c r="D9" s="124"/>
      <c r="E9" s="125"/>
      <c r="F9" s="125"/>
      <c r="G9" s="228"/>
      <c r="H9" s="272">
        <f t="shared" ref="H9:H19" si="10">IF((F9&gt;0),F9-1,0)</f>
        <v>0</v>
      </c>
      <c r="I9" s="272">
        <f t="shared" ref="I9:I19" si="11">IF(F9&gt;2,F9-2,0)</f>
        <v>0</v>
      </c>
      <c r="J9" s="273">
        <f t="shared" ref="J9:J19" si="12">IF(F9&lt;=2,F9,F9-I9)</f>
        <v>0</v>
      </c>
      <c r="K9" s="265"/>
      <c r="L9" s="253">
        <f t="shared" ref="L9:L19" si="13">+K9*E9</f>
        <v>0</v>
      </c>
      <c r="M9" s="126"/>
      <c r="N9" s="127">
        <f t="shared" ref="N9:N19" si="14">M9*E9*H9</f>
        <v>0</v>
      </c>
      <c r="O9" s="126"/>
      <c r="P9" s="248">
        <f t="shared" ref="P9:P19" si="15">+O9*E9*I9</f>
        <v>0</v>
      </c>
      <c r="Q9" s="248">
        <f t="shared" ref="Q9:Q19" si="16">(+O9*E9*J9)*0.75</f>
        <v>0</v>
      </c>
      <c r="R9" s="249">
        <f t="shared" ref="R9:R19" si="17">SUM(P9:Q9)</f>
        <v>0</v>
      </c>
      <c r="S9" s="128"/>
      <c r="T9" s="129"/>
      <c r="U9" s="130">
        <f t="shared" ref="U9:U11" si="18">T9*S9*H9</f>
        <v>0</v>
      </c>
      <c r="V9" s="233"/>
      <c r="W9" s="131"/>
      <c r="X9" s="129"/>
      <c r="Y9" s="130">
        <f t="shared" ref="Y9:Y11" si="19">W9*V9*X9</f>
        <v>0</v>
      </c>
      <c r="Z9" s="126"/>
      <c r="AA9" s="234"/>
      <c r="AB9" s="132">
        <f t="shared" ref="AB9:AB19" si="20">+Y9+U9+R9+N9+L9+Z9+AA9</f>
        <v>0</v>
      </c>
      <c r="AC9" s="133">
        <f t="shared" ref="AC9:AC19" si="21">+AB9*G9</f>
        <v>0</v>
      </c>
    </row>
    <row r="10" spans="1:29" x14ac:dyDescent="0.2">
      <c r="A10" s="134"/>
      <c r="B10" s="124"/>
      <c r="C10" s="124"/>
      <c r="D10" s="124"/>
      <c r="E10" s="125"/>
      <c r="F10" s="125"/>
      <c r="G10" s="228"/>
      <c r="H10" s="272">
        <f t="shared" si="10"/>
        <v>0</v>
      </c>
      <c r="I10" s="272">
        <f t="shared" si="11"/>
        <v>0</v>
      </c>
      <c r="J10" s="273">
        <f t="shared" si="12"/>
        <v>0</v>
      </c>
      <c r="K10" s="265"/>
      <c r="L10" s="253">
        <f t="shared" si="13"/>
        <v>0</v>
      </c>
      <c r="M10" s="126"/>
      <c r="N10" s="127">
        <f t="shared" si="14"/>
        <v>0</v>
      </c>
      <c r="O10" s="126"/>
      <c r="P10" s="248">
        <f t="shared" si="15"/>
        <v>0</v>
      </c>
      <c r="Q10" s="248">
        <f t="shared" si="16"/>
        <v>0</v>
      </c>
      <c r="R10" s="249">
        <f t="shared" si="17"/>
        <v>0</v>
      </c>
      <c r="S10" s="128"/>
      <c r="T10" s="129"/>
      <c r="U10" s="130">
        <f t="shared" si="18"/>
        <v>0</v>
      </c>
      <c r="V10" s="233"/>
      <c r="W10" s="131"/>
      <c r="X10" s="129"/>
      <c r="Y10" s="130">
        <f t="shared" si="19"/>
        <v>0</v>
      </c>
      <c r="Z10" s="126"/>
      <c r="AA10" s="234"/>
      <c r="AB10" s="132">
        <f t="shared" si="20"/>
        <v>0</v>
      </c>
      <c r="AC10" s="133">
        <f t="shared" si="21"/>
        <v>0</v>
      </c>
    </row>
    <row r="11" spans="1:29" x14ac:dyDescent="0.2">
      <c r="A11" s="134"/>
      <c r="B11" s="124"/>
      <c r="C11" s="124"/>
      <c r="D11" s="124"/>
      <c r="E11" s="125"/>
      <c r="F11" s="125"/>
      <c r="G11" s="228"/>
      <c r="H11" s="272">
        <f t="shared" si="10"/>
        <v>0</v>
      </c>
      <c r="I11" s="272">
        <f t="shared" si="11"/>
        <v>0</v>
      </c>
      <c r="J11" s="273">
        <f t="shared" si="12"/>
        <v>0</v>
      </c>
      <c r="K11" s="265"/>
      <c r="L11" s="253">
        <f t="shared" si="13"/>
        <v>0</v>
      </c>
      <c r="M11" s="126"/>
      <c r="N11" s="127">
        <f t="shared" si="14"/>
        <v>0</v>
      </c>
      <c r="O11" s="126"/>
      <c r="P11" s="248">
        <f t="shared" si="15"/>
        <v>0</v>
      </c>
      <c r="Q11" s="248">
        <f t="shared" si="16"/>
        <v>0</v>
      </c>
      <c r="R11" s="249">
        <f t="shared" si="17"/>
        <v>0</v>
      </c>
      <c r="S11" s="128"/>
      <c r="T11" s="129"/>
      <c r="U11" s="130">
        <f t="shared" si="18"/>
        <v>0</v>
      </c>
      <c r="V11" s="233"/>
      <c r="W11" s="131"/>
      <c r="X11" s="129"/>
      <c r="Y11" s="130">
        <f t="shared" si="19"/>
        <v>0</v>
      </c>
      <c r="Z11" s="126"/>
      <c r="AA11" s="234"/>
      <c r="AB11" s="132">
        <f t="shared" si="20"/>
        <v>0</v>
      </c>
      <c r="AC11" s="133">
        <f t="shared" si="21"/>
        <v>0</v>
      </c>
    </row>
    <row r="12" spans="1:29" x14ac:dyDescent="0.2">
      <c r="A12" s="134"/>
      <c r="B12" s="124"/>
      <c r="C12" s="124"/>
      <c r="D12" s="124"/>
      <c r="E12" s="125"/>
      <c r="F12" s="125"/>
      <c r="G12" s="228"/>
      <c r="H12" s="272">
        <f t="shared" si="10"/>
        <v>0</v>
      </c>
      <c r="I12" s="272">
        <f t="shared" si="11"/>
        <v>0</v>
      </c>
      <c r="J12" s="273">
        <f t="shared" si="12"/>
        <v>0</v>
      </c>
      <c r="K12" s="265"/>
      <c r="L12" s="253">
        <f t="shared" si="13"/>
        <v>0</v>
      </c>
      <c r="M12" s="126"/>
      <c r="N12" s="127">
        <f t="shared" si="14"/>
        <v>0</v>
      </c>
      <c r="O12" s="126"/>
      <c r="P12" s="248">
        <f t="shared" si="15"/>
        <v>0</v>
      </c>
      <c r="Q12" s="248">
        <f t="shared" si="16"/>
        <v>0</v>
      </c>
      <c r="R12" s="249">
        <f t="shared" si="17"/>
        <v>0</v>
      </c>
      <c r="S12" s="128"/>
      <c r="T12" s="129"/>
      <c r="U12" s="130">
        <f>T12*S12*H12</f>
        <v>0</v>
      </c>
      <c r="V12" s="233"/>
      <c r="W12" s="131"/>
      <c r="X12" s="129"/>
      <c r="Y12" s="130">
        <f>W12*V12*X12</f>
        <v>0</v>
      </c>
      <c r="Z12" s="126"/>
      <c r="AA12" s="234"/>
      <c r="AB12" s="132">
        <f t="shared" si="20"/>
        <v>0</v>
      </c>
      <c r="AC12" s="133">
        <f t="shared" si="21"/>
        <v>0</v>
      </c>
    </row>
    <row r="13" spans="1:29" x14ac:dyDescent="0.2">
      <c r="A13" s="134"/>
      <c r="B13" s="124"/>
      <c r="C13" s="124"/>
      <c r="D13" s="124"/>
      <c r="E13" s="125"/>
      <c r="F13" s="125"/>
      <c r="G13" s="228"/>
      <c r="H13" s="272">
        <f t="shared" si="10"/>
        <v>0</v>
      </c>
      <c r="I13" s="272">
        <f t="shared" si="11"/>
        <v>0</v>
      </c>
      <c r="J13" s="273">
        <f t="shared" si="12"/>
        <v>0</v>
      </c>
      <c r="K13" s="265"/>
      <c r="L13" s="253">
        <f t="shared" si="13"/>
        <v>0</v>
      </c>
      <c r="M13" s="126"/>
      <c r="N13" s="127">
        <f t="shared" si="14"/>
        <v>0</v>
      </c>
      <c r="O13" s="126"/>
      <c r="P13" s="248">
        <f t="shared" si="15"/>
        <v>0</v>
      </c>
      <c r="Q13" s="248">
        <f t="shared" si="16"/>
        <v>0</v>
      </c>
      <c r="R13" s="249">
        <f t="shared" si="17"/>
        <v>0</v>
      </c>
      <c r="S13" s="128"/>
      <c r="T13" s="129"/>
      <c r="U13" s="130">
        <f t="shared" ref="U13:U15" si="22">T13*S13*H13</f>
        <v>0</v>
      </c>
      <c r="V13" s="233"/>
      <c r="W13" s="131"/>
      <c r="X13" s="129"/>
      <c r="Y13" s="130">
        <f t="shared" ref="Y13:Y15" si="23">W13*V13*X13</f>
        <v>0</v>
      </c>
      <c r="Z13" s="126"/>
      <c r="AA13" s="234"/>
      <c r="AB13" s="132">
        <f t="shared" si="20"/>
        <v>0</v>
      </c>
      <c r="AC13" s="133">
        <f t="shared" si="21"/>
        <v>0</v>
      </c>
    </row>
    <row r="14" spans="1:29" x14ac:dyDescent="0.2">
      <c r="A14" s="134"/>
      <c r="B14" s="124"/>
      <c r="C14" s="124"/>
      <c r="D14" s="124"/>
      <c r="E14" s="125"/>
      <c r="F14" s="125"/>
      <c r="G14" s="228"/>
      <c r="H14" s="272">
        <f t="shared" si="10"/>
        <v>0</v>
      </c>
      <c r="I14" s="272">
        <f t="shared" si="11"/>
        <v>0</v>
      </c>
      <c r="J14" s="273">
        <f t="shared" si="12"/>
        <v>0</v>
      </c>
      <c r="K14" s="265"/>
      <c r="L14" s="253">
        <f t="shared" si="13"/>
        <v>0</v>
      </c>
      <c r="M14" s="126"/>
      <c r="N14" s="127">
        <f t="shared" si="14"/>
        <v>0</v>
      </c>
      <c r="O14" s="126"/>
      <c r="P14" s="248">
        <f t="shared" si="15"/>
        <v>0</v>
      </c>
      <c r="Q14" s="248">
        <f t="shared" si="16"/>
        <v>0</v>
      </c>
      <c r="R14" s="249">
        <f t="shared" si="17"/>
        <v>0</v>
      </c>
      <c r="S14" s="128"/>
      <c r="T14" s="129"/>
      <c r="U14" s="130">
        <f t="shared" si="22"/>
        <v>0</v>
      </c>
      <c r="V14" s="233"/>
      <c r="W14" s="131"/>
      <c r="X14" s="129"/>
      <c r="Y14" s="130">
        <f t="shared" si="23"/>
        <v>0</v>
      </c>
      <c r="Z14" s="126"/>
      <c r="AA14" s="234"/>
      <c r="AB14" s="132">
        <f t="shared" si="20"/>
        <v>0</v>
      </c>
      <c r="AC14" s="133">
        <f t="shared" si="21"/>
        <v>0</v>
      </c>
    </row>
    <row r="15" spans="1:29" x14ac:dyDescent="0.2">
      <c r="A15" s="134"/>
      <c r="B15" s="124"/>
      <c r="C15" s="124"/>
      <c r="D15" s="124"/>
      <c r="E15" s="125"/>
      <c r="F15" s="125"/>
      <c r="G15" s="228"/>
      <c r="H15" s="272">
        <f t="shared" si="10"/>
        <v>0</v>
      </c>
      <c r="I15" s="272">
        <f t="shared" si="11"/>
        <v>0</v>
      </c>
      <c r="J15" s="273">
        <f t="shared" si="12"/>
        <v>0</v>
      </c>
      <c r="K15" s="265"/>
      <c r="L15" s="253">
        <f t="shared" si="13"/>
        <v>0</v>
      </c>
      <c r="M15" s="126"/>
      <c r="N15" s="127">
        <f t="shared" si="14"/>
        <v>0</v>
      </c>
      <c r="O15" s="126"/>
      <c r="P15" s="248">
        <f t="shared" si="15"/>
        <v>0</v>
      </c>
      <c r="Q15" s="248">
        <f t="shared" si="16"/>
        <v>0</v>
      </c>
      <c r="R15" s="249">
        <f t="shared" si="17"/>
        <v>0</v>
      </c>
      <c r="S15" s="128"/>
      <c r="T15" s="129"/>
      <c r="U15" s="130">
        <f t="shared" si="22"/>
        <v>0</v>
      </c>
      <c r="V15" s="233"/>
      <c r="W15" s="131"/>
      <c r="X15" s="129"/>
      <c r="Y15" s="130">
        <f t="shared" si="23"/>
        <v>0</v>
      </c>
      <c r="Z15" s="126"/>
      <c r="AA15" s="234"/>
      <c r="AB15" s="132">
        <f t="shared" si="20"/>
        <v>0</v>
      </c>
      <c r="AC15" s="133">
        <f t="shared" si="21"/>
        <v>0</v>
      </c>
    </row>
    <row r="16" spans="1:29" x14ac:dyDescent="0.2">
      <c r="A16" s="134"/>
      <c r="B16" s="124"/>
      <c r="C16" s="124"/>
      <c r="D16" s="124"/>
      <c r="E16" s="125"/>
      <c r="F16" s="125"/>
      <c r="G16" s="228"/>
      <c r="H16" s="272">
        <f t="shared" si="10"/>
        <v>0</v>
      </c>
      <c r="I16" s="272">
        <f t="shared" si="11"/>
        <v>0</v>
      </c>
      <c r="J16" s="273">
        <f t="shared" si="12"/>
        <v>0</v>
      </c>
      <c r="K16" s="265"/>
      <c r="L16" s="253">
        <f t="shared" si="13"/>
        <v>0</v>
      </c>
      <c r="M16" s="126"/>
      <c r="N16" s="127">
        <f t="shared" si="14"/>
        <v>0</v>
      </c>
      <c r="O16" s="126"/>
      <c r="P16" s="248">
        <f t="shared" si="15"/>
        <v>0</v>
      </c>
      <c r="Q16" s="248">
        <f t="shared" si="16"/>
        <v>0</v>
      </c>
      <c r="R16" s="249">
        <f t="shared" si="17"/>
        <v>0</v>
      </c>
      <c r="S16" s="128"/>
      <c r="T16" s="129"/>
      <c r="U16" s="130">
        <f>T16*S16*H16</f>
        <v>0</v>
      </c>
      <c r="V16" s="233"/>
      <c r="W16" s="131"/>
      <c r="X16" s="129"/>
      <c r="Y16" s="130">
        <f>W16*V16*X16</f>
        <v>0</v>
      </c>
      <c r="Z16" s="126"/>
      <c r="AA16" s="234"/>
      <c r="AB16" s="132">
        <f t="shared" si="20"/>
        <v>0</v>
      </c>
      <c r="AC16" s="133">
        <f t="shared" si="21"/>
        <v>0</v>
      </c>
    </row>
    <row r="17" spans="1:31" x14ac:dyDescent="0.2">
      <c r="A17" s="134"/>
      <c r="B17" s="124"/>
      <c r="C17" s="124"/>
      <c r="D17" s="124"/>
      <c r="E17" s="125"/>
      <c r="F17" s="125"/>
      <c r="G17" s="228"/>
      <c r="H17" s="272">
        <f t="shared" si="10"/>
        <v>0</v>
      </c>
      <c r="I17" s="272">
        <f t="shared" si="11"/>
        <v>0</v>
      </c>
      <c r="J17" s="273">
        <f t="shared" si="12"/>
        <v>0</v>
      </c>
      <c r="K17" s="265"/>
      <c r="L17" s="253">
        <f t="shared" si="13"/>
        <v>0</v>
      </c>
      <c r="M17" s="126"/>
      <c r="N17" s="127">
        <f t="shared" si="14"/>
        <v>0</v>
      </c>
      <c r="O17" s="120"/>
      <c r="P17" s="248">
        <f t="shared" si="15"/>
        <v>0</v>
      </c>
      <c r="Q17" s="248">
        <f t="shared" si="16"/>
        <v>0</v>
      </c>
      <c r="R17" s="249">
        <f t="shared" si="17"/>
        <v>0</v>
      </c>
      <c r="S17" s="128"/>
      <c r="T17" s="129"/>
      <c r="U17" s="130">
        <f t="shared" ref="U17:U19" si="24">T17*S17*H17</f>
        <v>0</v>
      </c>
      <c r="V17" s="233"/>
      <c r="W17" s="131"/>
      <c r="X17" s="129"/>
      <c r="Y17" s="130">
        <f t="shared" ref="Y17:Y19" si="25">W17*V17*X17</f>
        <v>0</v>
      </c>
      <c r="Z17" s="126"/>
      <c r="AA17" s="234"/>
      <c r="AB17" s="132">
        <f t="shared" si="20"/>
        <v>0</v>
      </c>
      <c r="AC17" s="133">
        <f t="shared" si="21"/>
        <v>0</v>
      </c>
    </row>
    <row r="18" spans="1:31" x14ac:dyDescent="0.2">
      <c r="A18" s="134"/>
      <c r="B18" s="124"/>
      <c r="C18" s="124"/>
      <c r="D18" s="124"/>
      <c r="E18" s="125"/>
      <c r="F18" s="125"/>
      <c r="G18" s="228"/>
      <c r="H18" s="272">
        <f t="shared" si="10"/>
        <v>0</v>
      </c>
      <c r="I18" s="272">
        <f t="shared" si="11"/>
        <v>0</v>
      </c>
      <c r="J18" s="273">
        <f t="shared" si="12"/>
        <v>0</v>
      </c>
      <c r="K18" s="265"/>
      <c r="L18" s="253">
        <f t="shared" si="13"/>
        <v>0</v>
      </c>
      <c r="M18" s="126"/>
      <c r="N18" s="127">
        <f t="shared" si="14"/>
        <v>0</v>
      </c>
      <c r="O18" s="126"/>
      <c r="P18" s="248">
        <f t="shared" si="15"/>
        <v>0</v>
      </c>
      <c r="Q18" s="248">
        <f t="shared" si="16"/>
        <v>0</v>
      </c>
      <c r="R18" s="249">
        <f t="shared" si="17"/>
        <v>0</v>
      </c>
      <c r="S18" s="128"/>
      <c r="T18" s="129"/>
      <c r="U18" s="130">
        <f t="shared" si="24"/>
        <v>0</v>
      </c>
      <c r="V18" s="233"/>
      <c r="W18" s="131"/>
      <c r="X18" s="129"/>
      <c r="Y18" s="130">
        <f t="shared" si="25"/>
        <v>0</v>
      </c>
      <c r="Z18" s="126"/>
      <c r="AA18" s="234"/>
      <c r="AB18" s="132">
        <f t="shared" si="20"/>
        <v>0</v>
      </c>
      <c r="AC18" s="133">
        <f t="shared" si="21"/>
        <v>0</v>
      </c>
    </row>
    <row r="19" spans="1:31" x14ac:dyDescent="0.2">
      <c r="A19" s="134"/>
      <c r="B19" s="124"/>
      <c r="C19" s="124"/>
      <c r="D19" s="124"/>
      <c r="E19" s="125"/>
      <c r="F19" s="125"/>
      <c r="G19" s="228"/>
      <c r="H19" s="272">
        <f t="shared" si="10"/>
        <v>0</v>
      </c>
      <c r="I19" s="272">
        <f t="shared" si="11"/>
        <v>0</v>
      </c>
      <c r="J19" s="273">
        <f t="shared" si="12"/>
        <v>0</v>
      </c>
      <c r="K19" s="265"/>
      <c r="L19" s="253">
        <f t="shared" si="13"/>
        <v>0</v>
      </c>
      <c r="M19" s="259"/>
      <c r="N19" s="127">
        <f t="shared" si="14"/>
        <v>0</v>
      </c>
      <c r="O19" s="259"/>
      <c r="P19" s="248">
        <f t="shared" si="15"/>
        <v>0</v>
      </c>
      <c r="Q19" s="248">
        <f t="shared" si="16"/>
        <v>0</v>
      </c>
      <c r="R19" s="249">
        <f t="shared" si="17"/>
        <v>0</v>
      </c>
      <c r="S19" s="260"/>
      <c r="T19" s="129"/>
      <c r="U19" s="130">
        <f t="shared" si="24"/>
        <v>0</v>
      </c>
      <c r="V19" s="261"/>
      <c r="W19" s="131"/>
      <c r="X19" s="129"/>
      <c r="Y19" s="130">
        <f t="shared" si="25"/>
        <v>0</v>
      </c>
      <c r="Z19" s="259"/>
      <c r="AA19" s="263"/>
      <c r="AB19" s="262">
        <f t="shared" si="20"/>
        <v>0</v>
      </c>
      <c r="AC19" s="133">
        <f t="shared" si="21"/>
        <v>0</v>
      </c>
    </row>
    <row r="20" spans="1:31" x14ac:dyDescent="0.2">
      <c r="A20" s="466"/>
      <c r="B20" s="467"/>
      <c r="C20" s="134"/>
      <c r="D20" s="134"/>
      <c r="E20" s="135"/>
      <c r="F20" s="135"/>
      <c r="G20" s="271">
        <f>SUM(G8:G19)</f>
        <v>0</v>
      </c>
      <c r="H20" s="135"/>
      <c r="I20" s="135"/>
      <c r="J20" s="250"/>
      <c r="K20" s="235"/>
      <c r="L20" s="254"/>
      <c r="M20" s="266"/>
      <c r="N20" s="254"/>
      <c r="O20" s="266"/>
      <c r="P20" s="255"/>
      <c r="Q20" s="235"/>
      <c r="R20" s="252"/>
      <c r="S20" s="267"/>
      <c r="T20" s="256"/>
      <c r="U20" s="251"/>
      <c r="V20" s="268"/>
      <c r="W20" s="257"/>
      <c r="X20" s="136"/>
      <c r="Y20" s="251"/>
      <c r="Z20" s="266"/>
      <c r="AA20" s="270"/>
      <c r="AB20" s="269"/>
      <c r="AC20" s="133">
        <f>SUM(AC8:AC19)</f>
        <v>0</v>
      </c>
    </row>
    <row r="21" spans="1:31" s="236" customFormat="1" x14ac:dyDescent="0.2">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row>
    <row r="22" spans="1:31" ht="12.75" thickBot="1" x14ac:dyDescent="0.25"/>
    <row r="23" spans="1:31" ht="72.75" thickBot="1" x14ac:dyDescent="0.25">
      <c r="A23" s="334" t="str">
        <f>'Proposal Data'!N63</f>
        <v/>
      </c>
      <c r="B23" s="239" t="s">
        <v>32</v>
      </c>
      <c r="C23" s="238" t="s">
        <v>33</v>
      </c>
      <c r="D23" s="238" t="s">
        <v>34</v>
      </c>
      <c r="E23" s="238" t="s">
        <v>35</v>
      </c>
      <c r="F23" s="238" t="s">
        <v>36</v>
      </c>
      <c r="G23" s="240" t="s">
        <v>37</v>
      </c>
      <c r="H23" s="238" t="s">
        <v>38</v>
      </c>
      <c r="I23" s="238" t="s">
        <v>39</v>
      </c>
      <c r="J23" s="238" t="s">
        <v>40</v>
      </c>
      <c r="K23" s="258" t="s">
        <v>41</v>
      </c>
      <c r="L23" s="242" t="s">
        <v>42</v>
      </c>
      <c r="M23" s="241" t="s">
        <v>43</v>
      </c>
      <c r="N23" s="242" t="s">
        <v>44</v>
      </c>
      <c r="O23" s="241" t="s">
        <v>45</v>
      </c>
      <c r="P23" s="238" t="s">
        <v>46</v>
      </c>
      <c r="Q23" s="238" t="s">
        <v>47</v>
      </c>
      <c r="R23" s="242" t="s">
        <v>48</v>
      </c>
      <c r="S23" s="241" t="s">
        <v>49</v>
      </c>
      <c r="T23" s="238" t="s">
        <v>50</v>
      </c>
      <c r="U23" s="242" t="s">
        <v>51</v>
      </c>
      <c r="V23" s="241" t="s">
        <v>52</v>
      </c>
      <c r="W23" s="243" t="s">
        <v>53</v>
      </c>
      <c r="X23" s="243" t="s">
        <v>54</v>
      </c>
      <c r="Y23" s="244" t="s">
        <v>55</v>
      </c>
      <c r="Z23" s="241" t="s">
        <v>56</v>
      </c>
      <c r="AA23" s="245" t="s">
        <v>57</v>
      </c>
      <c r="AB23" s="246" t="s">
        <v>58</v>
      </c>
      <c r="AC23" s="247" t="s">
        <v>59</v>
      </c>
    </row>
    <row r="24" spans="1:31" x14ac:dyDescent="0.2">
      <c r="A24" s="123"/>
      <c r="B24" s="124"/>
      <c r="C24" s="124"/>
      <c r="D24" s="124"/>
      <c r="E24" s="125"/>
      <c r="F24" s="125"/>
      <c r="G24" s="229"/>
      <c r="H24" s="272">
        <f t="shared" ref="H24" si="26">IF((F24&gt;0),F24-1,0)</f>
        <v>0</v>
      </c>
      <c r="I24" s="272">
        <f t="shared" ref="I24" si="27">IF(F24&gt;2,F24-2,0)</f>
        <v>0</v>
      </c>
      <c r="J24" s="273">
        <f t="shared" ref="J24" si="28">IF(F24&lt;=2,F24,F24-I24)</f>
        <v>0</v>
      </c>
      <c r="K24" s="264"/>
      <c r="L24" s="253">
        <f t="shared" ref="L24" si="29">+K24*E24</f>
        <v>0</v>
      </c>
      <c r="M24" s="126"/>
      <c r="N24" s="127">
        <f t="shared" ref="N24" si="30">M24*E24*H24</f>
        <v>0</v>
      </c>
      <c r="O24" s="126"/>
      <c r="P24" s="248">
        <f t="shared" ref="P24" si="31">+O24*E24*I24</f>
        <v>0</v>
      </c>
      <c r="Q24" s="248">
        <f t="shared" ref="Q24" si="32">(+O24*E24*J24)*0.75</f>
        <v>0</v>
      </c>
      <c r="R24" s="249">
        <f t="shared" ref="R24" si="33">SUM(P24:Q24)</f>
        <v>0</v>
      </c>
      <c r="S24" s="128"/>
      <c r="T24" s="129"/>
      <c r="U24" s="130">
        <f>T24*S24*F24</f>
        <v>0</v>
      </c>
      <c r="V24" s="233"/>
      <c r="W24" s="230"/>
      <c r="X24" s="231"/>
      <c r="Y24" s="130">
        <f>W24*V24*X24</f>
        <v>0</v>
      </c>
      <c r="Z24" s="126"/>
      <c r="AA24" s="234"/>
      <c r="AB24" s="132">
        <f t="shared" ref="AB24" si="34">+Y24+U24+R24+N24+L24+Z24+AA24</f>
        <v>0</v>
      </c>
      <c r="AC24" s="133">
        <f t="shared" ref="AC24" si="35">+AB24*G24</f>
        <v>0</v>
      </c>
    </row>
    <row r="25" spans="1:31" x14ac:dyDescent="0.2">
      <c r="A25" s="134"/>
      <c r="B25" s="124"/>
      <c r="C25" s="124"/>
      <c r="D25" s="124"/>
      <c r="E25" s="125"/>
      <c r="F25" s="125"/>
      <c r="G25" s="228"/>
      <c r="H25" s="272">
        <f t="shared" ref="H25:H35" si="36">IF((F25&gt;0),F25-1,0)</f>
        <v>0</v>
      </c>
      <c r="I25" s="272">
        <f t="shared" ref="I25:I35" si="37">IF(F25&gt;2,F25-2,0)</f>
        <v>0</v>
      </c>
      <c r="J25" s="273">
        <f t="shared" ref="J25:J35" si="38">IF(F25&lt;=2,F25,F25-I25)</f>
        <v>0</v>
      </c>
      <c r="K25" s="265"/>
      <c r="L25" s="253">
        <f t="shared" ref="L25:L35" si="39">+K25*E25</f>
        <v>0</v>
      </c>
      <c r="M25" s="126"/>
      <c r="N25" s="127">
        <f t="shared" ref="N25:N35" si="40">M25*E25*H25</f>
        <v>0</v>
      </c>
      <c r="O25" s="126"/>
      <c r="P25" s="248">
        <f t="shared" ref="P25:P35" si="41">+O25*E25*I25</f>
        <v>0</v>
      </c>
      <c r="Q25" s="248">
        <f t="shared" ref="Q25:Q35" si="42">(+O25*E25*J25)*0.75</f>
        <v>0</v>
      </c>
      <c r="R25" s="249">
        <f t="shared" ref="R25:R35" si="43">SUM(P25:Q25)</f>
        <v>0</v>
      </c>
      <c r="S25" s="128"/>
      <c r="T25" s="129"/>
      <c r="U25" s="130">
        <f t="shared" ref="U25:U27" si="44">T25*S25*H25</f>
        <v>0</v>
      </c>
      <c r="V25" s="233"/>
      <c r="W25" s="131"/>
      <c r="X25" s="129"/>
      <c r="Y25" s="130">
        <f t="shared" ref="Y25:Y27" si="45">W25*V25*X25</f>
        <v>0</v>
      </c>
      <c r="Z25" s="126"/>
      <c r="AA25" s="234"/>
      <c r="AB25" s="132">
        <f t="shared" ref="AB25:AB35" si="46">+Y25+U25+R25+N25+L25+Z25+AA25</f>
        <v>0</v>
      </c>
      <c r="AC25" s="133">
        <f t="shared" ref="AC25:AC35" si="47">+AB25*G25</f>
        <v>0</v>
      </c>
    </row>
    <row r="26" spans="1:31" x14ac:dyDescent="0.2">
      <c r="A26" s="134"/>
      <c r="B26" s="124"/>
      <c r="C26" s="124"/>
      <c r="D26" s="124"/>
      <c r="E26" s="125"/>
      <c r="F26" s="125"/>
      <c r="G26" s="228"/>
      <c r="H26" s="272">
        <f t="shared" si="36"/>
        <v>0</v>
      </c>
      <c r="I26" s="272">
        <f t="shared" si="37"/>
        <v>0</v>
      </c>
      <c r="J26" s="273">
        <f t="shared" si="38"/>
        <v>0</v>
      </c>
      <c r="K26" s="265"/>
      <c r="L26" s="253">
        <f t="shared" si="39"/>
        <v>0</v>
      </c>
      <c r="M26" s="126"/>
      <c r="N26" s="127">
        <f t="shared" si="40"/>
        <v>0</v>
      </c>
      <c r="O26" s="126"/>
      <c r="P26" s="248">
        <f t="shared" si="41"/>
        <v>0</v>
      </c>
      <c r="Q26" s="248">
        <f t="shared" si="42"/>
        <v>0</v>
      </c>
      <c r="R26" s="249">
        <f t="shared" si="43"/>
        <v>0</v>
      </c>
      <c r="S26" s="128"/>
      <c r="T26" s="129"/>
      <c r="U26" s="130">
        <f t="shared" si="44"/>
        <v>0</v>
      </c>
      <c r="V26" s="233"/>
      <c r="W26" s="131"/>
      <c r="X26" s="129"/>
      <c r="Y26" s="130">
        <f t="shared" si="45"/>
        <v>0</v>
      </c>
      <c r="Z26" s="126"/>
      <c r="AA26" s="234"/>
      <c r="AB26" s="132">
        <f t="shared" si="46"/>
        <v>0</v>
      </c>
      <c r="AC26" s="133">
        <f t="shared" si="47"/>
        <v>0</v>
      </c>
    </row>
    <row r="27" spans="1:31" x14ac:dyDescent="0.2">
      <c r="A27" s="134"/>
      <c r="B27" s="124"/>
      <c r="C27" s="124"/>
      <c r="D27" s="124"/>
      <c r="E27" s="125"/>
      <c r="F27" s="125"/>
      <c r="G27" s="228"/>
      <c r="H27" s="272">
        <f t="shared" si="36"/>
        <v>0</v>
      </c>
      <c r="I27" s="272">
        <f t="shared" si="37"/>
        <v>0</v>
      </c>
      <c r="J27" s="273">
        <f t="shared" si="38"/>
        <v>0</v>
      </c>
      <c r="K27" s="265"/>
      <c r="L27" s="253">
        <f t="shared" si="39"/>
        <v>0</v>
      </c>
      <c r="M27" s="126"/>
      <c r="N27" s="127">
        <f t="shared" si="40"/>
        <v>0</v>
      </c>
      <c r="O27" s="126"/>
      <c r="P27" s="248">
        <f t="shared" si="41"/>
        <v>0</v>
      </c>
      <c r="Q27" s="248">
        <f t="shared" si="42"/>
        <v>0</v>
      </c>
      <c r="R27" s="249">
        <f t="shared" si="43"/>
        <v>0</v>
      </c>
      <c r="S27" s="128"/>
      <c r="T27" s="129"/>
      <c r="U27" s="130">
        <f t="shared" si="44"/>
        <v>0</v>
      </c>
      <c r="V27" s="233"/>
      <c r="W27" s="131"/>
      <c r="X27" s="129"/>
      <c r="Y27" s="130">
        <f t="shared" si="45"/>
        <v>0</v>
      </c>
      <c r="Z27" s="126"/>
      <c r="AA27" s="234"/>
      <c r="AB27" s="132">
        <f t="shared" si="46"/>
        <v>0</v>
      </c>
      <c r="AC27" s="133">
        <f t="shared" si="47"/>
        <v>0</v>
      </c>
    </row>
    <row r="28" spans="1:31" x14ac:dyDescent="0.2">
      <c r="A28" s="134"/>
      <c r="B28" s="124"/>
      <c r="C28" s="124"/>
      <c r="D28" s="124"/>
      <c r="E28" s="125"/>
      <c r="F28" s="125"/>
      <c r="G28" s="228"/>
      <c r="H28" s="272">
        <f t="shared" si="36"/>
        <v>0</v>
      </c>
      <c r="I28" s="272">
        <f t="shared" si="37"/>
        <v>0</v>
      </c>
      <c r="J28" s="273">
        <f t="shared" si="38"/>
        <v>0</v>
      </c>
      <c r="K28" s="265"/>
      <c r="L28" s="253">
        <f t="shared" si="39"/>
        <v>0</v>
      </c>
      <c r="M28" s="126"/>
      <c r="N28" s="127">
        <f t="shared" si="40"/>
        <v>0</v>
      </c>
      <c r="O28" s="126"/>
      <c r="P28" s="248">
        <f t="shared" si="41"/>
        <v>0</v>
      </c>
      <c r="Q28" s="248">
        <f t="shared" si="42"/>
        <v>0</v>
      </c>
      <c r="R28" s="249">
        <f t="shared" si="43"/>
        <v>0</v>
      </c>
      <c r="S28" s="128"/>
      <c r="T28" s="129"/>
      <c r="U28" s="130">
        <f>T28*S28*H28</f>
        <v>0</v>
      </c>
      <c r="V28" s="233"/>
      <c r="W28" s="131"/>
      <c r="X28" s="129"/>
      <c r="Y28" s="130">
        <f>W28*V28*X28</f>
        <v>0</v>
      </c>
      <c r="Z28" s="126"/>
      <c r="AA28" s="234"/>
      <c r="AB28" s="132">
        <f t="shared" si="46"/>
        <v>0</v>
      </c>
      <c r="AC28" s="133">
        <f t="shared" si="47"/>
        <v>0</v>
      </c>
    </row>
    <row r="29" spans="1:31" x14ac:dyDescent="0.2">
      <c r="A29" s="134"/>
      <c r="B29" s="124"/>
      <c r="C29" s="124"/>
      <c r="D29" s="124"/>
      <c r="E29" s="125"/>
      <c r="F29" s="125"/>
      <c r="G29" s="228"/>
      <c r="H29" s="272">
        <f t="shared" si="36"/>
        <v>0</v>
      </c>
      <c r="I29" s="272">
        <f t="shared" si="37"/>
        <v>0</v>
      </c>
      <c r="J29" s="273">
        <f t="shared" si="38"/>
        <v>0</v>
      </c>
      <c r="K29" s="265"/>
      <c r="L29" s="253">
        <f t="shared" si="39"/>
        <v>0</v>
      </c>
      <c r="M29" s="126"/>
      <c r="N29" s="127">
        <f t="shared" si="40"/>
        <v>0</v>
      </c>
      <c r="O29" s="126"/>
      <c r="P29" s="248">
        <f t="shared" si="41"/>
        <v>0</v>
      </c>
      <c r="Q29" s="248">
        <f t="shared" si="42"/>
        <v>0</v>
      </c>
      <c r="R29" s="249">
        <f t="shared" si="43"/>
        <v>0</v>
      </c>
      <c r="S29" s="128"/>
      <c r="T29" s="129"/>
      <c r="U29" s="130">
        <f t="shared" ref="U29:U31" si="48">T29*S29*H29</f>
        <v>0</v>
      </c>
      <c r="V29" s="233"/>
      <c r="W29" s="131"/>
      <c r="X29" s="129"/>
      <c r="Y29" s="130">
        <f t="shared" ref="Y29:Y31" si="49">W29*V29*X29</f>
        <v>0</v>
      </c>
      <c r="Z29" s="126"/>
      <c r="AA29" s="234"/>
      <c r="AB29" s="132">
        <f t="shared" si="46"/>
        <v>0</v>
      </c>
      <c r="AC29" s="133">
        <f t="shared" si="47"/>
        <v>0</v>
      </c>
    </row>
    <row r="30" spans="1:31" x14ac:dyDescent="0.2">
      <c r="A30" s="134"/>
      <c r="B30" s="124"/>
      <c r="C30" s="124"/>
      <c r="D30" s="124"/>
      <c r="E30" s="125"/>
      <c r="F30" s="125"/>
      <c r="G30" s="228"/>
      <c r="H30" s="272">
        <f t="shared" si="36"/>
        <v>0</v>
      </c>
      <c r="I30" s="272">
        <f t="shared" si="37"/>
        <v>0</v>
      </c>
      <c r="J30" s="273">
        <f t="shared" si="38"/>
        <v>0</v>
      </c>
      <c r="K30" s="265"/>
      <c r="L30" s="253">
        <f t="shared" si="39"/>
        <v>0</v>
      </c>
      <c r="M30" s="126"/>
      <c r="N30" s="127">
        <f t="shared" si="40"/>
        <v>0</v>
      </c>
      <c r="O30" s="126"/>
      <c r="P30" s="248">
        <f t="shared" si="41"/>
        <v>0</v>
      </c>
      <c r="Q30" s="248">
        <f t="shared" si="42"/>
        <v>0</v>
      </c>
      <c r="R30" s="249">
        <f t="shared" si="43"/>
        <v>0</v>
      </c>
      <c r="S30" s="128"/>
      <c r="T30" s="129"/>
      <c r="U30" s="130">
        <f t="shared" si="48"/>
        <v>0</v>
      </c>
      <c r="V30" s="233"/>
      <c r="W30" s="131"/>
      <c r="X30" s="129"/>
      <c r="Y30" s="130">
        <f t="shared" si="49"/>
        <v>0</v>
      </c>
      <c r="Z30" s="126"/>
      <c r="AA30" s="234"/>
      <c r="AB30" s="132">
        <f t="shared" si="46"/>
        <v>0</v>
      </c>
      <c r="AC30" s="133">
        <f t="shared" si="47"/>
        <v>0</v>
      </c>
    </row>
    <row r="31" spans="1:31" x14ac:dyDescent="0.2">
      <c r="A31" s="134"/>
      <c r="B31" s="124"/>
      <c r="C31" s="124"/>
      <c r="D31" s="124"/>
      <c r="E31" s="125"/>
      <c r="F31" s="125"/>
      <c r="G31" s="228"/>
      <c r="H31" s="272">
        <f t="shared" si="36"/>
        <v>0</v>
      </c>
      <c r="I31" s="272">
        <f t="shared" si="37"/>
        <v>0</v>
      </c>
      <c r="J31" s="273">
        <f t="shared" si="38"/>
        <v>0</v>
      </c>
      <c r="K31" s="265"/>
      <c r="L31" s="253">
        <f t="shared" si="39"/>
        <v>0</v>
      </c>
      <c r="M31" s="126"/>
      <c r="N31" s="127">
        <f t="shared" si="40"/>
        <v>0</v>
      </c>
      <c r="O31" s="126"/>
      <c r="P31" s="248">
        <f t="shared" si="41"/>
        <v>0</v>
      </c>
      <c r="Q31" s="248">
        <f t="shared" si="42"/>
        <v>0</v>
      </c>
      <c r="R31" s="249">
        <f t="shared" si="43"/>
        <v>0</v>
      </c>
      <c r="S31" s="128"/>
      <c r="T31" s="129"/>
      <c r="U31" s="130">
        <f t="shared" si="48"/>
        <v>0</v>
      </c>
      <c r="V31" s="233"/>
      <c r="W31" s="131"/>
      <c r="X31" s="129"/>
      <c r="Y31" s="130">
        <f t="shared" si="49"/>
        <v>0</v>
      </c>
      <c r="Z31" s="126"/>
      <c r="AA31" s="234"/>
      <c r="AB31" s="132">
        <f t="shared" si="46"/>
        <v>0</v>
      </c>
      <c r="AC31" s="133">
        <f t="shared" si="47"/>
        <v>0</v>
      </c>
    </row>
    <row r="32" spans="1:31" x14ac:dyDescent="0.2">
      <c r="A32" s="134"/>
      <c r="B32" s="124"/>
      <c r="C32" s="124"/>
      <c r="D32" s="124"/>
      <c r="E32" s="125"/>
      <c r="F32" s="125"/>
      <c r="G32" s="228"/>
      <c r="H32" s="272">
        <f t="shared" si="36"/>
        <v>0</v>
      </c>
      <c r="I32" s="272">
        <f t="shared" si="37"/>
        <v>0</v>
      </c>
      <c r="J32" s="273">
        <f t="shared" si="38"/>
        <v>0</v>
      </c>
      <c r="K32" s="265"/>
      <c r="L32" s="253">
        <f t="shared" si="39"/>
        <v>0</v>
      </c>
      <c r="M32" s="126"/>
      <c r="N32" s="127">
        <f t="shared" si="40"/>
        <v>0</v>
      </c>
      <c r="O32" s="126"/>
      <c r="P32" s="248">
        <f t="shared" si="41"/>
        <v>0</v>
      </c>
      <c r="Q32" s="248">
        <f t="shared" si="42"/>
        <v>0</v>
      </c>
      <c r="R32" s="249">
        <f t="shared" si="43"/>
        <v>0</v>
      </c>
      <c r="S32" s="128"/>
      <c r="T32" s="129"/>
      <c r="U32" s="130">
        <f>T32*S32*H32</f>
        <v>0</v>
      </c>
      <c r="V32" s="233"/>
      <c r="W32" s="131"/>
      <c r="X32" s="129"/>
      <c r="Y32" s="130">
        <f>W32*V32*X32</f>
        <v>0</v>
      </c>
      <c r="Z32" s="126"/>
      <c r="AA32" s="234"/>
      <c r="AB32" s="132">
        <f t="shared" si="46"/>
        <v>0</v>
      </c>
      <c r="AC32" s="133">
        <f t="shared" si="47"/>
        <v>0</v>
      </c>
    </row>
    <row r="33" spans="1:31" x14ac:dyDescent="0.2">
      <c r="A33" s="134"/>
      <c r="B33" s="124"/>
      <c r="C33" s="124"/>
      <c r="D33" s="124"/>
      <c r="E33" s="125"/>
      <c r="F33" s="125"/>
      <c r="G33" s="228"/>
      <c r="H33" s="272">
        <f t="shared" si="36"/>
        <v>0</v>
      </c>
      <c r="I33" s="272">
        <f t="shared" si="37"/>
        <v>0</v>
      </c>
      <c r="J33" s="273">
        <f t="shared" si="38"/>
        <v>0</v>
      </c>
      <c r="K33" s="265"/>
      <c r="L33" s="253">
        <f t="shared" si="39"/>
        <v>0</v>
      </c>
      <c r="M33" s="126"/>
      <c r="N33" s="127">
        <f t="shared" si="40"/>
        <v>0</v>
      </c>
      <c r="O33" s="120"/>
      <c r="P33" s="248">
        <f t="shared" si="41"/>
        <v>0</v>
      </c>
      <c r="Q33" s="248">
        <f t="shared" si="42"/>
        <v>0</v>
      </c>
      <c r="R33" s="249">
        <f t="shared" si="43"/>
        <v>0</v>
      </c>
      <c r="S33" s="128"/>
      <c r="T33" s="129"/>
      <c r="U33" s="130">
        <f t="shared" ref="U33:U35" si="50">T33*S33*H33</f>
        <v>0</v>
      </c>
      <c r="V33" s="233"/>
      <c r="W33" s="131"/>
      <c r="X33" s="129"/>
      <c r="Y33" s="130">
        <f t="shared" ref="Y33:Y35" si="51">W33*V33*X33</f>
        <v>0</v>
      </c>
      <c r="Z33" s="126"/>
      <c r="AA33" s="234"/>
      <c r="AB33" s="132">
        <f t="shared" si="46"/>
        <v>0</v>
      </c>
      <c r="AC33" s="133">
        <f t="shared" si="47"/>
        <v>0</v>
      </c>
    </row>
    <row r="34" spans="1:31" x14ac:dyDescent="0.2">
      <c r="A34" s="134"/>
      <c r="B34" s="124"/>
      <c r="C34" s="124"/>
      <c r="D34" s="124"/>
      <c r="E34" s="125"/>
      <c r="F34" s="125"/>
      <c r="G34" s="228"/>
      <c r="H34" s="272">
        <f t="shared" si="36"/>
        <v>0</v>
      </c>
      <c r="I34" s="272">
        <f t="shared" si="37"/>
        <v>0</v>
      </c>
      <c r="J34" s="273">
        <f t="shared" si="38"/>
        <v>0</v>
      </c>
      <c r="K34" s="265"/>
      <c r="L34" s="253">
        <f t="shared" si="39"/>
        <v>0</v>
      </c>
      <c r="M34" s="126"/>
      <c r="N34" s="127">
        <f t="shared" si="40"/>
        <v>0</v>
      </c>
      <c r="O34" s="126"/>
      <c r="P34" s="248">
        <f t="shared" si="41"/>
        <v>0</v>
      </c>
      <c r="Q34" s="248">
        <f t="shared" si="42"/>
        <v>0</v>
      </c>
      <c r="R34" s="249">
        <f t="shared" si="43"/>
        <v>0</v>
      </c>
      <c r="S34" s="128"/>
      <c r="T34" s="129"/>
      <c r="U34" s="130">
        <f t="shared" si="50"/>
        <v>0</v>
      </c>
      <c r="V34" s="233"/>
      <c r="W34" s="131"/>
      <c r="X34" s="129"/>
      <c r="Y34" s="130">
        <f t="shared" si="51"/>
        <v>0</v>
      </c>
      <c r="Z34" s="126"/>
      <c r="AA34" s="234"/>
      <c r="AB34" s="132">
        <f t="shared" si="46"/>
        <v>0</v>
      </c>
      <c r="AC34" s="133">
        <f t="shared" si="47"/>
        <v>0</v>
      </c>
    </row>
    <row r="35" spans="1:31" x14ac:dyDescent="0.2">
      <c r="A35" s="134"/>
      <c r="B35" s="124"/>
      <c r="C35" s="124"/>
      <c r="D35" s="124"/>
      <c r="E35" s="125"/>
      <c r="F35" s="125"/>
      <c r="G35" s="228"/>
      <c r="H35" s="272">
        <f t="shared" si="36"/>
        <v>0</v>
      </c>
      <c r="I35" s="272">
        <f t="shared" si="37"/>
        <v>0</v>
      </c>
      <c r="J35" s="273">
        <f t="shared" si="38"/>
        <v>0</v>
      </c>
      <c r="K35" s="265"/>
      <c r="L35" s="253">
        <f t="shared" si="39"/>
        <v>0</v>
      </c>
      <c r="M35" s="259"/>
      <c r="N35" s="127">
        <f t="shared" si="40"/>
        <v>0</v>
      </c>
      <c r="O35" s="259"/>
      <c r="P35" s="248">
        <f t="shared" si="41"/>
        <v>0</v>
      </c>
      <c r="Q35" s="248">
        <f t="shared" si="42"/>
        <v>0</v>
      </c>
      <c r="R35" s="249">
        <f t="shared" si="43"/>
        <v>0</v>
      </c>
      <c r="S35" s="260"/>
      <c r="T35" s="129"/>
      <c r="U35" s="130">
        <f t="shared" si="50"/>
        <v>0</v>
      </c>
      <c r="V35" s="261"/>
      <c r="W35" s="131"/>
      <c r="X35" s="129"/>
      <c r="Y35" s="130">
        <f t="shared" si="51"/>
        <v>0</v>
      </c>
      <c r="Z35" s="259"/>
      <c r="AA35" s="263"/>
      <c r="AB35" s="262">
        <f t="shared" si="46"/>
        <v>0</v>
      </c>
      <c r="AC35" s="133">
        <f t="shared" si="47"/>
        <v>0</v>
      </c>
    </row>
    <row r="36" spans="1:31" x14ac:dyDescent="0.2">
      <c r="A36" s="466"/>
      <c r="B36" s="467"/>
      <c r="C36" s="134"/>
      <c r="D36" s="134"/>
      <c r="E36" s="135"/>
      <c r="F36" s="135"/>
      <c r="G36" s="271">
        <f>SUM(G24:G35)</f>
        <v>0</v>
      </c>
      <c r="H36" s="135"/>
      <c r="I36" s="135"/>
      <c r="J36" s="250"/>
      <c r="K36" s="235"/>
      <c r="L36" s="254"/>
      <c r="M36" s="266"/>
      <c r="N36" s="254"/>
      <c r="O36" s="266"/>
      <c r="P36" s="255"/>
      <c r="Q36" s="235"/>
      <c r="R36" s="252"/>
      <c r="S36" s="267"/>
      <c r="T36" s="256"/>
      <c r="U36" s="251"/>
      <c r="V36" s="268"/>
      <c r="W36" s="257"/>
      <c r="X36" s="136"/>
      <c r="Y36" s="251"/>
      <c r="Z36" s="266"/>
      <c r="AA36" s="270"/>
      <c r="AB36" s="269"/>
      <c r="AC36" s="133">
        <f>SUM(AC24:AC35)</f>
        <v>0</v>
      </c>
    </row>
    <row r="37" spans="1:31" s="236" customFormat="1" x14ac:dyDescent="0.2">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row>
    <row r="38" spans="1:31" ht="12.75" thickBot="1" x14ac:dyDescent="0.25"/>
    <row r="39" spans="1:31" ht="72.75" thickBot="1" x14ac:dyDescent="0.25">
      <c r="A39" s="334" t="str">
        <f>'Proposal Data'!O63</f>
        <v/>
      </c>
      <c r="B39" s="239" t="s">
        <v>32</v>
      </c>
      <c r="C39" s="238" t="s">
        <v>33</v>
      </c>
      <c r="D39" s="238" t="s">
        <v>34</v>
      </c>
      <c r="E39" s="238" t="s">
        <v>35</v>
      </c>
      <c r="F39" s="238" t="s">
        <v>36</v>
      </c>
      <c r="G39" s="240" t="s">
        <v>37</v>
      </c>
      <c r="H39" s="238" t="s">
        <v>38</v>
      </c>
      <c r="I39" s="238" t="s">
        <v>39</v>
      </c>
      <c r="J39" s="238" t="s">
        <v>40</v>
      </c>
      <c r="K39" s="258" t="s">
        <v>41</v>
      </c>
      <c r="L39" s="242" t="s">
        <v>42</v>
      </c>
      <c r="M39" s="241" t="s">
        <v>43</v>
      </c>
      <c r="N39" s="242" t="s">
        <v>44</v>
      </c>
      <c r="O39" s="241" t="s">
        <v>45</v>
      </c>
      <c r="P39" s="238" t="s">
        <v>46</v>
      </c>
      <c r="Q39" s="238" t="s">
        <v>47</v>
      </c>
      <c r="R39" s="242" t="s">
        <v>48</v>
      </c>
      <c r="S39" s="241" t="s">
        <v>49</v>
      </c>
      <c r="T39" s="238" t="s">
        <v>50</v>
      </c>
      <c r="U39" s="242" t="s">
        <v>51</v>
      </c>
      <c r="V39" s="241" t="s">
        <v>52</v>
      </c>
      <c r="W39" s="243" t="s">
        <v>53</v>
      </c>
      <c r="X39" s="243" t="s">
        <v>54</v>
      </c>
      <c r="Y39" s="244" t="s">
        <v>55</v>
      </c>
      <c r="Z39" s="241" t="s">
        <v>56</v>
      </c>
      <c r="AA39" s="245" t="s">
        <v>57</v>
      </c>
      <c r="AB39" s="246" t="s">
        <v>58</v>
      </c>
      <c r="AC39" s="247" t="s">
        <v>59</v>
      </c>
    </row>
    <row r="40" spans="1:31" x14ac:dyDescent="0.2">
      <c r="A40" s="123"/>
      <c r="B40" s="124"/>
      <c r="C40" s="124"/>
      <c r="D40" s="124"/>
      <c r="E40" s="125"/>
      <c r="F40" s="125"/>
      <c r="G40" s="229"/>
      <c r="H40" s="272">
        <f t="shared" ref="H40" si="52">IF((F40&gt;0),F40-1,0)</f>
        <v>0</v>
      </c>
      <c r="I40" s="272">
        <f t="shared" ref="I40" si="53">IF(F40&gt;2,F40-2,0)</f>
        <v>0</v>
      </c>
      <c r="J40" s="273">
        <f t="shared" ref="J40" si="54">IF(F40&lt;=2,F40,F40-I40)</f>
        <v>0</v>
      </c>
      <c r="K40" s="264"/>
      <c r="L40" s="253">
        <f t="shared" ref="L40" si="55">+K40*E40</f>
        <v>0</v>
      </c>
      <c r="M40" s="126"/>
      <c r="N40" s="127">
        <f t="shared" ref="N40" si="56">M40*E40*H40</f>
        <v>0</v>
      </c>
      <c r="O40" s="126"/>
      <c r="P40" s="248">
        <f t="shared" ref="P40" si="57">+O40*E40*I40</f>
        <v>0</v>
      </c>
      <c r="Q40" s="248">
        <f t="shared" ref="Q40" si="58">(+O40*E40*J40)*0.75</f>
        <v>0</v>
      </c>
      <c r="R40" s="249">
        <f t="shared" ref="R40" si="59">SUM(P40:Q40)</f>
        <v>0</v>
      </c>
      <c r="S40" s="128"/>
      <c r="T40" s="129"/>
      <c r="U40" s="130">
        <f>T40*S40*F40</f>
        <v>0</v>
      </c>
      <c r="V40" s="233"/>
      <c r="W40" s="230"/>
      <c r="X40" s="231"/>
      <c r="Y40" s="130">
        <f>W40*V40*X40</f>
        <v>0</v>
      </c>
      <c r="Z40" s="126"/>
      <c r="AA40" s="234"/>
      <c r="AB40" s="132">
        <f t="shared" ref="AB40" si="60">+Y40+U40+R40+N40+L40+Z40+AA40</f>
        <v>0</v>
      </c>
      <c r="AC40" s="133">
        <f t="shared" ref="AC40" si="61">+AB40*G40</f>
        <v>0</v>
      </c>
    </row>
    <row r="41" spans="1:31" x14ac:dyDescent="0.2">
      <c r="A41" s="134"/>
      <c r="B41" s="124"/>
      <c r="C41" s="124"/>
      <c r="D41" s="124"/>
      <c r="E41" s="125"/>
      <c r="F41" s="125"/>
      <c r="G41" s="228"/>
      <c r="H41" s="272">
        <f t="shared" ref="H41:H51" si="62">IF((F41&gt;0),F41-1,0)</f>
        <v>0</v>
      </c>
      <c r="I41" s="272">
        <f t="shared" ref="I41:I51" si="63">IF(F41&gt;2,F41-2,0)</f>
        <v>0</v>
      </c>
      <c r="J41" s="273">
        <f t="shared" ref="J41:J51" si="64">IF(F41&lt;=2,F41,F41-I41)</f>
        <v>0</v>
      </c>
      <c r="K41" s="265"/>
      <c r="L41" s="253">
        <f t="shared" ref="L41:L51" si="65">+K41*E41</f>
        <v>0</v>
      </c>
      <c r="M41" s="126"/>
      <c r="N41" s="127">
        <f t="shared" ref="N41:N51" si="66">M41*E41*H41</f>
        <v>0</v>
      </c>
      <c r="O41" s="126"/>
      <c r="P41" s="248">
        <f t="shared" ref="P41:P51" si="67">+O41*E41*I41</f>
        <v>0</v>
      </c>
      <c r="Q41" s="248">
        <f t="shared" ref="Q41:Q51" si="68">(+O41*E41*J41)*0.75</f>
        <v>0</v>
      </c>
      <c r="R41" s="249">
        <f t="shared" ref="R41:R51" si="69">SUM(P41:Q41)</f>
        <v>0</v>
      </c>
      <c r="S41" s="128"/>
      <c r="T41" s="129"/>
      <c r="U41" s="130">
        <f t="shared" ref="U41:U43" si="70">T41*S41*H41</f>
        <v>0</v>
      </c>
      <c r="V41" s="233"/>
      <c r="W41" s="131"/>
      <c r="X41" s="129"/>
      <c r="Y41" s="130">
        <f t="shared" ref="Y41:Y43" si="71">W41*V41*X41</f>
        <v>0</v>
      </c>
      <c r="Z41" s="126"/>
      <c r="AA41" s="234"/>
      <c r="AB41" s="132">
        <f t="shared" ref="AB41:AB51" si="72">+Y41+U41+R41+N41+L41+Z41+AA41</f>
        <v>0</v>
      </c>
      <c r="AC41" s="133">
        <f t="shared" ref="AC41:AC51" si="73">+AB41*G41</f>
        <v>0</v>
      </c>
    </row>
    <row r="42" spans="1:31" x14ac:dyDescent="0.2">
      <c r="A42" s="134"/>
      <c r="B42" s="124"/>
      <c r="C42" s="124"/>
      <c r="D42" s="124"/>
      <c r="E42" s="125"/>
      <c r="F42" s="125"/>
      <c r="G42" s="228"/>
      <c r="H42" s="272">
        <f t="shared" si="62"/>
        <v>0</v>
      </c>
      <c r="I42" s="272">
        <f t="shared" si="63"/>
        <v>0</v>
      </c>
      <c r="J42" s="273">
        <f t="shared" si="64"/>
        <v>0</v>
      </c>
      <c r="K42" s="265"/>
      <c r="L42" s="253">
        <f t="shared" si="65"/>
        <v>0</v>
      </c>
      <c r="M42" s="126"/>
      <c r="N42" s="127">
        <f t="shared" si="66"/>
        <v>0</v>
      </c>
      <c r="O42" s="126"/>
      <c r="P42" s="248">
        <f t="shared" si="67"/>
        <v>0</v>
      </c>
      <c r="Q42" s="248">
        <f t="shared" si="68"/>
        <v>0</v>
      </c>
      <c r="R42" s="249">
        <f t="shared" si="69"/>
        <v>0</v>
      </c>
      <c r="S42" s="128"/>
      <c r="T42" s="129"/>
      <c r="U42" s="130">
        <f t="shared" si="70"/>
        <v>0</v>
      </c>
      <c r="V42" s="233"/>
      <c r="W42" s="131"/>
      <c r="X42" s="129"/>
      <c r="Y42" s="130">
        <f t="shared" si="71"/>
        <v>0</v>
      </c>
      <c r="Z42" s="126"/>
      <c r="AA42" s="234"/>
      <c r="AB42" s="132">
        <f t="shared" si="72"/>
        <v>0</v>
      </c>
      <c r="AC42" s="133">
        <f t="shared" si="73"/>
        <v>0</v>
      </c>
    </row>
    <row r="43" spans="1:31" x14ac:dyDescent="0.2">
      <c r="A43" s="134"/>
      <c r="B43" s="124"/>
      <c r="C43" s="124"/>
      <c r="D43" s="124"/>
      <c r="E43" s="125"/>
      <c r="F43" s="125"/>
      <c r="G43" s="228"/>
      <c r="H43" s="272">
        <f t="shared" si="62"/>
        <v>0</v>
      </c>
      <c r="I43" s="272">
        <f t="shared" si="63"/>
        <v>0</v>
      </c>
      <c r="J43" s="273">
        <f t="shared" si="64"/>
        <v>0</v>
      </c>
      <c r="K43" s="265"/>
      <c r="L43" s="253">
        <f t="shared" si="65"/>
        <v>0</v>
      </c>
      <c r="M43" s="126"/>
      <c r="N43" s="127">
        <f t="shared" si="66"/>
        <v>0</v>
      </c>
      <c r="O43" s="126"/>
      <c r="P43" s="248">
        <f t="shared" si="67"/>
        <v>0</v>
      </c>
      <c r="Q43" s="248">
        <f t="shared" si="68"/>
        <v>0</v>
      </c>
      <c r="R43" s="249">
        <f t="shared" si="69"/>
        <v>0</v>
      </c>
      <c r="S43" s="128"/>
      <c r="T43" s="129"/>
      <c r="U43" s="130">
        <f t="shared" si="70"/>
        <v>0</v>
      </c>
      <c r="V43" s="233"/>
      <c r="W43" s="131"/>
      <c r="X43" s="129"/>
      <c r="Y43" s="130">
        <f t="shared" si="71"/>
        <v>0</v>
      </c>
      <c r="Z43" s="126"/>
      <c r="AA43" s="234"/>
      <c r="AB43" s="132">
        <f t="shared" si="72"/>
        <v>0</v>
      </c>
      <c r="AC43" s="133">
        <f t="shared" si="73"/>
        <v>0</v>
      </c>
    </row>
    <row r="44" spans="1:31" x14ac:dyDescent="0.2">
      <c r="A44" s="134"/>
      <c r="B44" s="124"/>
      <c r="C44" s="124"/>
      <c r="D44" s="124"/>
      <c r="E44" s="125"/>
      <c r="F44" s="125"/>
      <c r="G44" s="228"/>
      <c r="H44" s="272">
        <f t="shared" si="62"/>
        <v>0</v>
      </c>
      <c r="I44" s="272">
        <f t="shared" si="63"/>
        <v>0</v>
      </c>
      <c r="J44" s="273">
        <f t="shared" si="64"/>
        <v>0</v>
      </c>
      <c r="K44" s="265"/>
      <c r="L44" s="253">
        <f t="shared" si="65"/>
        <v>0</v>
      </c>
      <c r="M44" s="126"/>
      <c r="N44" s="127">
        <f t="shared" si="66"/>
        <v>0</v>
      </c>
      <c r="O44" s="126"/>
      <c r="P44" s="248">
        <f t="shared" si="67"/>
        <v>0</v>
      </c>
      <c r="Q44" s="248">
        <f t="shared" si="68"/>
        <v>0</v>
      </c>
      <c r="R44" s="249">
        <f t="shared" si="69"/>
        <v>0</v>
      </c>
      <c r="S44" s="128"/>
      <c r="T44" s="129"/>
      <c r="U44" s="130">
        <f>T44*S44*H44</f>
        <v>0</v>
      </c>
      <c r="V44" s="233"/>
      <c r="W44" s="131"/>
      <c r="X44" s="129"/>
      <c r="Y44" s="130">
        <f>W44*V44*X44</f>
        <v>0</v>
      </c>
      <c r="Z44" s="126"/>
      <c r="AA44" s="234"/>
      <c r="AB44" s="132">
        <f t="shared" si="72"/>
        <v>0</v>
      </c>
      <c r="AC44" s="133">
        <f t="shared" si="73"/>
        <v>0</v>
      </c>
    </row>
    <row r="45" spans="1:31" x14ac:dyDescent="0.2">
      <c r="A45" s="134"/>
      <c r="B45" s="124"/>
      <c r="C45" s="124"/>
      <c r="D45" s="124"/>
      <c r="E45" s="125"/>
      <c r="F45" s="125"/>
      <c r="G45" s="228"/>
      <c r="H45" s="272">
        <f t="shared" si="62"/>
        <v>0</v>
      </c>
      <c r="I45" s="272">
        <f t="shared" si="63"/>
        <v>0</v>
      </c>
      <c r="J45" s="273">
        <f t="shared" si="64"/>
        <v>0</v>
      </c>
      <c r="K45" s="265"/>
      <c r="L45" s="253">
        <f t="shared" si="65"/>
        <v>0</v>
      </c>
      <c r="M45" s="126"/>
      <c r="N45" s="127">
        <f t="shared" si="66"/>
        <v>0</v>
      </c>
      <c r="O45" s="126"/>
      <c r="P45" s="248">
        <f t="shared" si="67"/>
        <v>0</v>
      </c>
      <c r="Q45" s="248">
        <f t="shared" si="68"/>
        <v>0</v>
      </c>
      <c r="R45" s="249">
        <f t="shared" si="69"/>
        <v>0</v>
      </c>
      <c r="S45" s="128"/>
      <c r="T45" s="129"/>
      <c r="U45" s="130">
        <f t="shared" ref="U45:U47" si="74">T45*S45*H45</f>
        <v>0</v>
      </c>
      <c r="V45" s="233"/>
      <c r="W45" s="131"/>
      <c r="X45" s="129"/>
      <c r="Y45" s="130">
        <f t="shared" ref="Y45:Y47" si="75">W45*V45*X45</f>
        <v>0</v>
      </c>
      <c r="Z45" s="126"/>
      <c r="AA45" s="234"/>
      <c r="AB45" s="132">
        <f t="shared" si="72"/>
        <v>0</v>
      </c>
      <c r="AC45" s="133">
        <f t="shared" si="73"/>
        <v>0</v>
      </c>
    </row>
    <row r="46" spans="1:31" x14ac:dyDescent="0.2">
      <c r="A46" s="134"/>
      <c r="B46" s="124"/>
      <c r="C46" s="124"/>
      <c r="D46" s="124"/>
      <c r="E46" s="125"/>
      <c r="F46" s="125"/>
      <c r="G46" s="228"/>
      <c r="H46" s="272">
        <f t="shared" si="62"/>
        <v>0</v>
      </c>
      <c r="I46" s="272">
        <f t="shared" si="63"/>
        <v>0</v>
      </c>
      <c r="J46" s="273">
        <f t="shared" si="64"/>
        <v>0</v>
      </c>
      <c r="K46" s="265"/>
      <c r="L46" s="253">
        <f t="shared" si="65"/>
        <v>0</v>
      </c>
      <c r="M46" s="126"/>
      <c r="N46" s="127">
        <f t="shared" si="66"/>
        <v>0</v>
      </c>
      <c r="O46" s="126"/>
      <c r="P46" s="248">
        <f t="shared" si="67"/>
        <v>0</v>
      </c>
      <c r="Q46" s="248">
        <f t="shared" si="68"/>
        <v>0</v>
      </c>
      <c r="R46" s="249">
        <f t="shared" si="69"/>
        <v>0</v>
      </c>
      <c r="S46" s="128"/>
      <c r="T46" s="129"/>
      <c r="U46" s="130">
        <f t="shared" si="74"/>
        <v>0</v>
      </c>
      <c r="V46" s="233"/>
      <c r="W46" s="131"/>
      <c r="X46" s="129"/>
      <c r="Y46" s="130">
        <f t="shared" si="75"/>
        <v>0</v>
      </c>
      <c r="Z46" s="126"/>
      <c r="AA46" s="234"/>
      <c r="AB46" s="132">
        <f t="shared" si="72"/>
        <v>0</v>
      </c>
      <c r="AC46" s="133">
        <f t="shared" si="73"/>
        <v>0</v>
      </c>
    </row>
    <row r="47" spans="1:31" x14ac:dyDescent="0.2">
      <c r="A47" s="134"/>
      <c r="B47" s="124"/>
      <c r="C47" s="124"/>
      <c r="D47" s="124"/>
      <c r="E47" s="125"/>
      <c r="F47" s="125"/>
      <c r="G47" s="228"/>
      <c r="H47" s="272">
        <f t="shared" si="62"/>
        <v>0</v>
      </c>
      <c r="I47" s="272">
        <f t="shared" si="63"/>
        <v>0</v>
      </c>
      <c r="J47" s="273">
        <f t="shared" si="64"/>
        <v>0</v>
      </c>
      <c r="K47" s="265"/>
      <c r="L47" s="253">
        <f t="shared" si="65"/>
        <v>0</v>
      </c>
      <c r="M47" s="126"/>
      <c r="N47" s="127">
        <f t="shared" si="66"/>
        <v>0</v>
      </c>
      <c r="O47" s="126"/>
      <c r="P47" s="248">
        <f t="shared" si="67"/>
        <v>0</v>
      </c>
      <c r="Q47" s="248">
        <f t="shared" si="68"/>
        <v>0</v>
      </c>
      <c r="R47" s="249">
        <f t="shared" si="69"/>
        <v>0</v>
      </c>
      <c r="S47" s="128"/>
      <c r="T47" s="129"/>
      <c r="U47" s="130">
        <f t="shared" si="74"/>
        <v>0</v>
      </c>
      <c r="V47" s="233"/>
      <c r="W47" s="131"/>
      <c r="X47" s="129"/>
      <c r="Y47" s="130">
        <f t="shared" si="75"/>
        <v>0</v>
      </c>
      <c r="Z47" s="126"/>
      <c r="AA47" s="234"/>
      <c r="AB47" s="132">
        <f t="shared" si="72"/>
        <v>0</v>
      </c>
      <c r="AC47" s="133">
        <f t="shared" si="73"/>
        <v>0</v>
      </c>
    </row>
    <row r="48" spans="1:31" x14ac:dyDescent="0.2">
      <c r="A48" s="134"/>
      <c r="B48" s="124"/>
      <c r="C48" s="124"/>
      <c r="D48" s="124"/>
      <c r="E48" s="125"/>
      <c r="F48" s="125"/>
      <c r="G48" s="228"/>
      <c r="H48" s="272">
        <f t="shared" si="62"/>
        <v>0</v>
      </c>
      <c r="I48" s="272">
        <f t="shared" si="63"/>
        <v>0</v>
      </c>
      <c r="J48" s="273">
        <f t="shared" si="64"/>
        <v>0</v>
      </c>
      <c r="K48" s="265"/>
      <c r="L48" s="253">
        <f t="shared" si="65"/>
        <v>0</v>
      </c>
      <c r="M48" s="126"/>
      <c r="N48" s="127">
        <f t="shared" si="66"/>
        <v>0</v>
      </c>
      <c r="O48" s="126"/>
      <c r="P48" s="248">
        <f t="shared" si="67"/>
        <v>0</v>
      </c>
      <c r="Q48" s="248">
        <f t="shared" si="68"/>
        <v>0</v>
      </c>
      <c r="R48" s="249">
        <f t="shared" si="69"/>
        <v>0</v>
      </c>
      <c r="S48" s="128"/>
      <c r="T48" s="129"/>
      <c r="U48" s="130">
        <f>T48*S48*H48</f>
        <v>0</v>
      </c>
      <c r="V48" s="233"/>
      <c r="W48" s="131"/>
      <c r="X48" s="129"/>
      <c r="Y48" s="130">
        <f>W48*V48*X48</f>
        <v>0</v>
      </c>
      <c r="Z48" s="126"/>
      <c r="AA48" s="234"/>
      <c r="AB48" s="132">
        <f t="shared" si="72"/>
        <v>0</v>
      </c>
      <c r="AC48" s="133">
        <f t="shared" si="73"/>
        <v>0</v>
      </c>
    </row>
    <row r="49" spans="1:31" x14ac:dyDescent="0.2">
      <c r="A49" s="134"/>
      <c r="B49" s="124"/>
      <c r="C49" s="124"/>
      <c r="D49" s="124"/>
      <c r="E49" s="125"/>
      <c r="F49" s="125"/>
      <c r="G49" s="228"/>
      <c r="H49" s="272">
        <f t="shared" si="62"/>
        <v>0</v>
      </c>
      <c r="I49" s="272">
        <f t="shared" si="63"/>
        <v>0</v>
      </c>
      <c r="J49" s="273">
        <f t="shared" si="64"/>
        <v>0</v>
      </c>
      <c r="K49" s="265"/>
      <c r="L49" s="253">
        <f t="shared" si="65"/>
        <v>0</v>
      </c>
      <c r="M49" s="126"/>
      <c r="N49" s="127">
        <f t="shared" si="66"/>
        <v>0</v>
      </c>
      <c r="O49" s="120"/>
      <c r="P49" s="248">
        <f t="shared" si="67"/>
        <v>0</v>
      </c>
      <c r="Q49" s="248">
        <f t="shared" si="68"/>
        <v>0</v>
      </c>
      <c r="R49" s="249">
        <f t="shared" si="69"/>
        <v>0</v>
      </c>
      <c r="S49" s="128"/>
      <c r="T49" s="129"/>
      <c r="U49" s="130">
        <f t="shared" ref="U49:U51" si="76">T49*S49*H49</f>
        <v>0</v>
      </c>
      <c r="V49" s="233"/>
      <c r="W49" s="131"/>
      <c r="X49" s="129"/>
      <c r="Y49" s="130">
        <f t="shared" ref="Y49:Y51" si="77">W49*V49*X49</f>
        <v>0</v>
      </c>
      <c r="Z49" s="126"/>
      <c r="AA49" s="234"/>
      <c r="AB49" s="132">
        <f t="shared" si="72"/>
        <v>0</v>
      </c>
      <c r="AC49" s="133">
        <f t="shared" si="73"/>
        <v>0</v>
      </c>
    </row>
    <row r="50" spans="1:31" x14ac:dyDescent="0.2">
      <c r="A50" s="134"/>
      <c r="B50" s="124"/>
      <c r="C50" s="124"/>
      <c r="D50" s="124"/>
      <c r="E50" s="125"/>
      <c r="F50" s="125"/>
      <c r="G50" s="228"/>
      <c r="H50" s="272">
        <f t="shared" si="62"/>
        <v>0</v>
      </c>
      <c r="I50" s="272">
        <f t="shared" si="63"/>
        <v>0</v>
      </c>
      <c r="J50" s="273">
        <f t="shared" si="64"/>
        <v>0</v>
      </c>
      <c r="K50" s="265"/>
      <c r="L50" s="253">
        <f t="shared" si="65"/>
        <v>0</v>
      </c>
      <c r="M50" s="126"/>
      <c r="N50" s="127">
        <f t="shared" si="66"/>
        <v>0</v>
      </c>
      <c r="O50" s="126"/>
      <c r="P50" s="248">
        <f t="shared" si="67"/>
        <v>0</v>
      </c>
      <c r="Q50" s="248">
        <f t="shared" si="68"/>
        <v>0</v>
      </c>
      <c r="R50" s="249">
        <f t="shared" si="69"/>
        <v>0</v>
      </c>
      <c r="S50" s="128"/>
      <c r="T50" s="129"/>
      <c r="U50" s="130">
        <f t="shared" si="76"/>
        <v>0</v>
      </c>
      <c r="V50" s="233"/>
      <c r="W50" s="131"/>
      <c r="X50" s="129"/>
      <c r="Y50" s="130">
        <f t="shared" si="77"/>
        <v>0</v>
      </c>
      <c r="Z50" s="126"/>
      <c r="AA50" s="234"/>
      <c r="AB50" s="132">
        <f t="shared" si="72"/>
        <v>0</v>
      </c>
      <c r="AC50" s="133">
        <f t="shared" si="73"/>
        <v>0</v>
      </c>
    </row>
    <row r="51" spans="1:31" x14ac:dyDescent="0.2">
      <c r="A51" s="134"/>
      <c r="B51" s="124"/>
      <c r="C51" s="124"/>
      <c r="D51" s="124"/>
      <c r="E51" s="125"/>
      <c r="F51" s="125"/>
      <c r="G51" s="228"/>
      <c r="H51" s="272">
        <f t="shared" si="62"/>
        <v>0</v>
      </c>
      <c r="I51" s="272">
        <f t="shared" si="63"/>
        <v>0</v>
      </c>
      <c r="J51" s="273">
        <f t="shared" si="64"/>
        <v>0</v>
      </c>
      <c r="K51" s="265"/>
      <c r="L51" s="253">
        <f t="shared" si="65"/>
        <v>0</v>
      </c>
      <c r="M51" s="259"/>
      <c r="N51" s="127">
        <f t="shared" si="66"/>
        <v>0</v>
      </c>
      <c r="O51" s="259"/>
      <c r="P51" s="248">
        <f t="shared" si="67"/>
        <v>0</v>
      </c>
      <c r="Q51" s="248">
        <f t="shared" si="68"/>
        <v>0</v>
      </c>
      <c r="R51" s="249">
        <f t="shared" si="69"/>
        <v>0</v>
      </c>
      <c r="S51" s="260"/>
      <c r="T51" s="129"/>
      <c r="U51" s="130">
        <f t="shared" si="76"/>
        <v>0</v>
      </c>
      <c r="V51" s="261"/>
      <c r="W51" s="131"/>
      <c r="X51" s="129"/>
      <c r="Y51" s="130">
        <f t="shared" si="77"/>
        <v>0</v>
      </c>
      <c r="Z51" s="259"/>
      <c r="AA51" s="263"/>
      <c r="AB51" s="262">
        <f t="shared" si="72"/>
        <v>0</v>
      </c>
      <c r="AC51" s="133">
        <f t="shared" si="73"/>
        <v>0</v>
      </c>
    </row>
    <row r="52" spans="1:31" x14ac:dyDescent="0.2">
      <c r="A52" s="466"/>
      <c r="B52" s="467"/>
      <c r="C52" s="134"/>
      <c r="D52" s="134"/>
      <c r="E52" s="135"/>
      <c r="F52" s="135"/>
      <c r="G52" s="271">
        <f>SUM(G40:G51)</f>
        <v>0</v>
      </c>
      <c r="H52" s="135"/>
      <c r="I52" s="135"/>
      <c r="J52" s="250"/>
      <c r="K52" s="235"/>
      <c r="L52" s="254"/>
      <c r="M52" s="266"/>
      <c r="N52" s="254"/>
      <c r="O52" s="266"/>
      <c r="P52" s="255"/>
      <c r="Q52" s="235"/>
      <c r="R52" s="252"/>
      <c r="S52" s="267"/>
      <c r="T52" s="256"/>
      <c r="U52" s="251"/>
      <c r="V52" s="268"/>
      <c r="W52" s="257"/>
      <c r="X52" s="136"/>
      <c r="Y52" s="251"/>
      <c r="Z52" s="266"/>
      <c r="AA52" s="270"/>
      <c r="AB52" s="269"/>
      <c r="AC52" s="133">
        <f>SUM(AC40:AC51)</f>
        <v>0</v>
      </c>
    </row>
    <row r="53" spans="1:31" s="236" customFormat="1" x14ac:dyDescent="0.2">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row>
    <row r="54" spans="1:31" ht="12.75" thickBot="1" x14ac:dyDescent="0.25"/>
    <row r="55" spans="1:31" ht="72.75" thickBot="1" x14ac:dyDescent="0.25">
      <c r="A55" s="334" t="str">
        <f>'Proposal Data'!P63</f>
        <v/>
      </c>
      <c r="B55" s="239" t="s">
        <v>32</v>
      </c>
      <c r="C55" s="238" t="s">
        <v>33</v>
      </c>
      <c r="D55" s="238" t="s">
        <v>34</v>
      </c>
      <c r="E55" s="238" t="s">
        <v>35</v>
      </c>
      <c r="F55" s="238" t="s">
        <v>36</v>
      </c>
      <c r="G55" s="240" t="s">
        <v>37</v>
      </c>
      <c r="H55" s="238" t="s">
        <v>38</v>
      </c>
      <c r="I55" s="238" t="s">
        <v>39</v>
      </c>
      <c r="J55" s="238" t="s">
        <v>40</v>
      </c>
      <c r="K55" s="258" t="s">
        <v>41</v>
      </c>
      <c r="L55" s="242" t="s">
        <v>42</v>
      </c>
      <c r="M55" s="241" t="s">
        <v>43</v>
      </c>
      <c r="N55" s="242" t="s">
        <v>44</v>
      </c>
      <c r="O55" s="241" t="s">
        <v>45</v>
      </c>
      <c r="P55" s="238" t="s">
        <v>46</v>
      </c>
      <c r="Q55" s="238" t="s">
        <v>47</v>
      </c>
      <c r="R55" s="242" t="s">
        <v>48</v>
      </c>
      <c r="S55" s="241" t="s">
        <v>49</v>
      </c>
      <c r="T55" s="238" t="s">
        <v>50</v>
      </c>
      <c r="U55" s="242" t="s">
        <v>51</v>
      </c>
      <c r="V55" s="241" t="s">
        <v>52</v>
      </c>
      <c r="W55" s="243" t="s">
        <v>53</v>
      </c>
      <c r="X55" s="243" t="s">
        <v>54</v>
      </c>
      <c r="Y55" s="244" t="s">
        <v>55</v>
      </c>
      <c r="Z55" s="241" t="s">
        <v>56</v>
      </c>
      <c r="AA55" s="245" t="s">
        <v>57</v>
      </c>
      <c r="AB55" s="246" t="s">
        <v>58</v>
      </c>
      <c r="AC55" s="247" t="s">
        <v>59</v>
      </c>
    </row>
    <row r="56" spans="1:31" x14ac:dyDescent="0.2">
      <c r="A56" s="123"/>
      <c r="B56" s="124"/>
      <c r="C56" s="124"/>
      <c r="D56" s="124"/>
      <c r="E56" s="125"/>
      <c r="F56" s="125"/>
      <c r="G56" s="229"/>
      <c r="H56" s="272">
        <f t="shared" ref="H56" si="78">IF((F56&gt;0),F56-1,0)</f>
        <v>0</v>
      </c>
      <c r="I56" s="272">
        <f t="shared" ref="I56" si="79">IF(F56&gt;2,F56-2,0)</f>
        <v>0</v>
      </c>
      <c r="J56" s="273">
        <f t="shared" ref="J56" si="80">IF(F56&lt;=2,F56,F56-I56)</f>
        <v>0</v>
      </c>
      <c r="K56" s="264"/>
      <c r="L56" s="253">
        <f t="shared" ref="L56" si="81">+K56*E56</f>
        <v>0</v>
      </c>
      <c r="M56" s="126"/>
      <c r="N56" s="127">
        <f t="shared" ref="N56" si="82">M56*E56*H56</f>
        <v>0</v>
      </c>
      <c r="O56" s="126"/>
      <c r="P56" s="248">
        <f t="shared" ref="P56" si="83">+O56*E56*I56</f>
        <v>0</v>
      </c>
      <c r="Q56" s="248">
        <f t="shared" ref="Q56" si="84">(+O56*E56*J56)*0.75</f>
        <v>0</v>
      </c>
      <c r="R56" s="249">
        <f t="shared" ref="R56" si="85">SUM(P56:Q56)</f>
        <v>0</v>
      </c>
      <c r="S56" s="128"/>
      <c r="T56" s="129"/>
      <c r="U56" s="130">
        <f>T56*S56*F56</f>
        <v>0</v>
      </c>
      <c r="V56" s="233"/>
      <c r="W56" s="230"/>
      <c r="X56" s="231"/>
      <c r="Y56" s="130">
        <f>W56*V56*X56</f>
        <v>0</v>
      </c>
      <c r="Z56" s="126"/>
      <c r="AA56" s="234"/>
      <c r="AB56" s="132">
        <f t="shared" ref="AB56" si="86">+Y56+U56+R56+N56+L56+Z56+AA56</f>
        <v>0</v>
      </c>
      <c r="AC56" s="133">
        <f t="shared" ref="AC56" si="87">+AB56*G56</f>
        <v>0</v>
      </c>
    </row>
    <row r="57" spans="1:31" x14ac:dyDescent="0.2">
      <c r="A57" s="134"/>
      <c r="B57" s="124"/>
      <c r="C57" s="124"/>
      <c r="D57" s="124"/>
      <c r="E57" s="125"/>
      <c r="F57" s="125"/>
      <c r="G57" s="228"/>
      <c r="H57" s="272">
        <f t="shared" ref="H57:H67" si="88">IF((F57&gt;0),F57-1,0)</f>
        <v>0</v>
      </c>
      <c r="I57" s="272">
        <f t="shared" ref="I57:I67" si="89">IF(F57&gt;2,F57-2,0)</f>
        <v>0</v>
      </c>
      <c r="J57" s="273">
        <f t="shared" ref="J57:J67" si="90">IF(F57&lt;=2,F57,F57-I57)</f>
        <v>0</v>
      </c>
      <c r="K57" s="265"/>
      <c r="L57" s="253">
        <f t="shared" ref="L57:L67" si="91">+K57*E57</f>
        <v>0</v>
      </c>
      <c r="M57" s="126"/>
      <c r="N57" s="127">
        <f t="shared" ref="N57:N67" si="92">M57*E57*H57</f>
        <v>0</v>
      </c>
      <c r="O57" s="126"/>
      <c r="P57" s="248">
        <f t="shared" ref="P57:P67" si="93">+O57*E57*I57</f>
        <v>0</v>
      </c>
      <c r="Q57" s="248">
        <f t="shared" ref="Q57:Q67" si="94">(+O57*E57*J57)*0.75</f>
        <v>0</v>
      </c>
      <c r="R57" s="249">
        <f t="shared" ref="R57:R67" si="95">SUM(P57:Q57)</f>
        <v>0</v>
      </c>
      <c r="S57" s="128"/>
      <c r="T57" s="129"/>
      <c r="U57" s="130">
        <f t="shared" ref="U57:U59" si="96">T57*S57*H57</f>
        <v>0</v>
      </c>
      <c r="V57" s="233"/>
      <c r="W57" s="131"/>
      <c r="X57" s="129"/>
      <c r="Y57" s="130">
        <f t="shared" ref="Y57:Y59" si="97">W57*V57*X57</f>
        <v>0</v>
      </c>
      <c r="Z57" s="126"/>
      <c r="AA57" s="234"/>
      <c r="AB57" s="132">
        <f t="shared" ref="AB57:AB67" si="98">+Y57+U57+R57+N57+L57+Z57+AA57</f>
        <v>0</v>
      </c>
      <c r="AC57" s="133">
        <f t="shared" ref="AC57:AC67" si="99">+AB57*G57</f>
        <v>0</v>
      </c>
    </row>
    <row r="58" spans="1:31" x14ac:dyDescent="0.2">
      <c r="A58" s="134"/>
      <c r="B58" s="124"/>
      <c r="C58" s="124"/>
      <c r="D58" s="124"/>
      <c r="E58" s="125"/>
      <c r="F58" s="125"/>
      <c r="G58" s="228"/>
      <c r="H58" s="272">
        <f t="shared" si="88"/>
        <v>0</v>
      </c>
      <c r="I58" s="272">
        <f t="shared" si="89"/>
        <v>0</v>
      </c>
      <c r="J58" s="273">
        <f t="shared" si="90"/>
        <v>0</v>
      </c>
      <c r="K58" s="265"/>
      <c r="L58" s="253">
        <f t="shared" si="91"/>
        <v>0</v>
      </c>
      <c r="M58" s="126"/>
      <c r="N58" s="127">
        <f t="shared" si="92"/>
        <v>0</v>
      </c>
      <c r="O58" s="126"/>
      <c r="P58" s="248">
        <f t="shared" si="93"/>
        <v>0</v>
      </c>
      <c r="Q58" s="248">
        <f t="shared" si="94"/>
        <v>0</v>
      </c>
      <c r="R58" s="249">
        <f t="shared" si="95"/>
        <v>0</v>
      </c>
      <c r="S58" s="128"/>
      <c r="T58" s="129"/>
      <c r="U58" s="130">
        <f t="shared" si="96"/>
        <v>0</v>
      </c>
      <c r="V58" s="233"/>
      <c r="W58" s="131"/>
      <c r="X58" s="129"/>
      <c r="Y58" s="130">
        <f t="shared" si="97"/>
        <v>0</v>
      </c>
      <c r="Z58" s="126"/>
      <c r="AA58" s="234"/>
      <c r="AB58" s="132">
        <f t="shared" si="98"/>
        <v>0</v>
      </c>
      <c r="AC58" s="133">
        <f t="shared" si="99"/>
        <v>0</v>
      </c>
    </row>
    <row r="59" spans="1:31" x14ac:dyDescent="0.2">
      <c r="A59" s="134"/>
      <c r="B59" s="124"/>
      <c r="C59" s="124"/>
      <c r="D59" s="124"/>
      <c r="E59" s="125"/>
      <c r="F59" s="125"/>
      <c r="G59" s="228"/>
      <c r="H59" s="272">
        <f t="shared" si="88"/>
        <v>0</v>
      </c>
      <c r="I59" s="272">
        <f t="shared" si="89"/>
        <v>0</v>
      </c>
      <c r="J59" s="273">
        <f t="shared" si="90"/>
        <v>0</v>
      </c>
      <c r="K59" s="265"/>
      <c r="L59" s="253">
        <f t="shared" si="91"/>
        <v>0</v>
      </c>
      <c r="M59" s="126"/>
      <c r="N59" s="127">
        <f t="shared" si="92"/>
        <v>0</v>
      </c>
      <c r="O59" s="126"/>
      <c r="P59" s="248">
        <f t="shared" si="93"/>
        <v>0</v>
      </c>
      <c r="Q59" s="248">
        <f t="shared" si="94"/>
        <v>0</v>
      </c>
      <c r="R59" s="249">
        <f t="shared" si="95"/>
        <v>0</v>
      </c>
      <c r="S59" s="128"/>
      <c r="T59" s="129"/>
      <c r="U59" s="130">
        <f t="shared" si="96"/>
        <v>0</v>
      </c>
      <c r="V59" s="233"/>
      <c r="W59" s="131"/>
      <c r="X59" s="129"/>
      <c r="Y59" s="130">
        <f t="shared" si="97"/>
        <v>0</v>
      </c>
      <c r="Z59" s="126"/>
      <c r="AA59" s="234"/>
      <c r="AB59" s="132">
        <f t="shared" si="98"/>
        <v>0</v>
      </c>
      <c r="AC59" s="133">
        <f t="shared" si="99"/>
        <v>0</v>
      </c>
    </row>
    <row r="60" spans="1:31" x14ac:dyDescent="0.2">
      <c r="A60" s="134"/>
      <c r="B60" s="124"/>
      <c r="C60" s="124"/>
      <c r="D60" s="124"/>
      <c r="E60" s="125"/>
      <c r="F60" s="125"/>
      <c r="G60" s="228"/>
      <c r="H60" s="272">
        <f t="shared" si="88"/>
        <v>0</v>
      </c>
      <c r="I60" s="272">
        <f t="shared" si="89"/>
        <v>0</v>
      </c>
      <c r="J60" s="273">
        <f t="shared" si="90"/>
        <v>0</v>
      </c>
      <c r="K60" s="265"/>
      <c r="L60" s="253">
        <f t="shared" si="91"/>
        <v>0</v>
      </c>
      <c r="M60" s="126"/>
      <c r="N60" s="127">
        <f t="shared" si="92"/>
        <v>0</v>
      </c>
      <c r="O60" s="126"/>
      <c r="P60" s="248">
        <f t="shared" si="93"/>
        <v>0</v>
      </c>
      <c r="Q60" s="248">
        <f t="shared" si="94"/>
        <v>0</v>
      </c>
      <c r="R60" s="249">
        <f t="shared" si="95"/>
        <v>0</v>
      </c>
      <c r="S60" s="128"/>
      <c r="T60" s="129"/>
      <c r="U60" s="130">
        <f>T60*S60*H60</f>
        <v>0</v>
      </c>
      <c r="V60" s="233"/>
      <c r="W60" s="131"/>
      <c r="X60" s="129"/>
      <c r="Y60" s="130">
        <f>W60*V60*X60</f>
        <v>0</v>
      </c>
      <c r="Z60" s="126"/>
      <c r="AA60" s="234"/>
      <c r="AB60" s="132">
        <f t="shared" si="98"/>
        <v>0</v>
      </c>
      <c r="AC60" s="133">
        <f t="shared" si="99"/>
        <v>0</v>
      </c>
    </row>
    <row r="61" spans="1:31" x14ac:dyDescent="0.2">
      <c r="A61" s="134"/>
      <c r="B61" s="124"/>
      <c r="C61" s="124"/>
      <c r="D61" s="124"/>
      <c r="E61" s="125"/>
      <c r="F61" s="125"/>
      <c r="G61" s="228"/>
      <c r="H61" s="272">
        <f t="shared" si="88"/>
        <v>0</v>
      </c>
      <c r="I61" s="272">
        <f t="shared" si="89"/>
        <v>0</v>
      </c>
      <c r="J61" s="273">
        <f t="shared" si="90"/>
        <v>0</v>
      </c>
      <c r="K61" s="265"/>
      <c r="L61" s="253">
        <f t="shared" si="91"/>
        <v>0</v>
      </c>
      <c r="M61" s="126"/>
      <c r="N61" s="127">
        <f t="shared" si="92"/>
        <v>0</v>
      </c>
      <c r="O61" s="126"/>
      <c r="P61" s="248">
        <f t="shared" si="93"/>
        <v>0</v>
      </c>
      <c r="Q61" s="248">
        <f t="shared" si="94"/>
        <v>0</v>
      </c>
      <c r="R61" s="249">
        <f t="shared" si="95"/>
        <v>0</v>
      </c>
      <c r="S61" s="128"/>
      <c r="T61" s="129"/>
      <c r="U61" s="130">
        <f t="shared" ref="U61:U63" si="100">T61*S61*H61</f>
        <v>0</v>
      </c>
      <c r="V61" s="233"/>
      <c r="W61" s="131"/>
      <c r="X61" s="129"/>
      <c r="Y61" s="130">
        <f t="shared" ref="Y61:Y63" si="101">W61*V61*X61</f>
        <v>0</v>
      </c>
      <c r="Z61" s="126"/>
      <c r="AA61" s="234"/>
      <c r="AB61" s="132">
        <f t="shared" si="98"/>
        <v>0</v>
      </c>
      <c r="AC61" s="133">
        <f t="shared" si="99"/>
        <v>0</v>
      </c>
    </row>
    <row r="62" spans="1:31" x14ac:dyDescent="0.2">
      <c r="A62" s="134"/>
      <c r="B62" s="124"/>
      <c r="C62" s="124"/>
      <c r="D62" s="124"/>
      <c r="E62" s="125"/>
      <c r="F62" s="125"/>
      <c r="G62" s="228"/>
      <c r="H62" s="272">
        <f t="shared" si="88"/>
        <v>0</v>
      </c>
      <c r="I62" s="272">
        <f t="shared" si="89"/>
        <v>0</v>
      </c>
      <c r="J62" s="273">
        <f t="shared" si="90"/>
        <v>0</v>
      </c>
      <c r="K62" s="265"/>
      <c r="L62" s="253">
        <f t="shared" si="91"/>
        <v>0</v>
      </c>
      <c r="M62" s="126"/>
      <c r="N62" s="127">
        <f t="shared" si="92"/>
        <v>0</v>
      </c>
      <c r="O62" s="126"/>
      <c r="P62" s="248">
        <f t="shared" si="93"/>
        <v>0</v>
      </c>
      <c r="Q62" s="248">
        <f t="shared" si="94"/>
        <v>0</v>
      </c>
      <c r="R62" s="249">
        <f t="shared" si="95"/>
        <v>0</v>
      </c>
      <c r="S62" s="128"/>
      <c r="T62" s="129"/>
      <c r="U62" s="130">
        <f t="shared" si="100"/>
        <v>0</v>
      </c>
      <c r="V62" s="233"/>
      <c r="W62" s="131"/>
      <c r="X62" s="129"/>
      <c r="Y62" s="130">
        <f t="shared" si="101"/>
        <v>0</v>
      </c>
      <c r="Z62" s="126"/>
      <c r="AA62" s="234"/>
      <c r="AB62" s="132">
        <f t="shared" si="98"/>
        <v>0</v>
      </c>
      <c r="AC62" s="133">
        <f t="shared" si="99"/>
        <v>0</v>
      </c>
    </row>
    <row r="63" spans="1:31" x14ac:dyDescent="0.2">
      <c r="A63" s="134"/>
      <c r="B63" s="124"/>
      <c r="C63" s="124"/>
      <c r="D63" s="124"/>
      <c r="E63" s="125"/>
      <c r="F63" s="125"/>
      <c r="G63" s="228"/>
      <c r="H63" s="272">
        <f t="shared" si="88"/>
        <v>0</v>
      </c>
      <c r="I63" s="272">
        <f t="shared" si="89"/>
        <v>0</v>
      </c>
      <c r="J63" s="273">
        <f t="shared" si="90"/>
        <v>0</v>
      </c>
      <c r="K63" s="265"/>
      <c r="L63" s="253">
        <f t="shared" si="91"/>
        <v>0</v>
      </c>
      <c r="M63" s="126"/>
      <c r="N63" s="127">
        <f t="shared" si="92"/>
        <v>0</v>
      </c>
      <c r="O63" s="126"/>
      <c r="P63" s="248">
        <f t="shared" si="93"/>
        <v>0</v>
      </c>
      <c r="Q63" s="248">
        <f t="shared" si="94"/>
        <v>0</v>
      </c>
      <c r="R63" s="249">
        <f t="shared" si="95"/>
        <v>0</v>
      </c>
      <c r="S63" s="128"/>
      <c r="T63" s="129"/>
      <c r="U63" s="130">
        <f t="shared" si="100"/>
        <v>0</v>
      </c>
      <c r="V63" s="233"/>
      <c r="W63" s="131"/>
      <c r="X63" s="129"/>
      <c r="Y63" s="130">
        <f t="shared" si="101"/>
        <v>0</v>
      </c>
      <c r="Z63" s="126"/>
      <c r="AA63" s="234"/>
      <c r="AB63" s="132">
        <f t="shared" si="98"/>
        <v>0</v>
      </c>
      <c r="AC63" s="133">
        <f t="shared" si="99"/>
        <v>0</v>
      </c>
    </row>
    <row r="64" spans="1:31" x14ac:dyDescent="0.2">
      <c r="A64" s="134"/>
      <c r="B64" s="124"/>
      <c r="C64" s="124"/>
      <c r="D64" s="124"/>
      <c r="E64" s="125"/>
      <c r="F64" s="125"/>
      <c r="G64" s="228"/>
      <c r="H64" s="272">
        <f t="shared" si="88"/>
        <v>0</v>
      </c>
      <c r="I64" s="272">
        <f t="shared" si="89"/>
        <v>0</v>
      </c>
      <c r="J64" s="273">
        <f t="shared" si="90"/>
        <v>0</v>
      </c>
      <c r="K64" s="265"/>
      <c r="L64" s="253">
        <f t="shared" si="91"/>
        <v>0</v>
      </c>
      <c r="M64" s="126"/>
      <c r="N64" s="127">
        <f t="shared" si="92"/>
        <v>0</v>
      </c>
      <c r="O64" s="126"/>
      <c r="P64" s="248">
        <f t="shared" si="93"/>
        <v>0</v>
      </c>
      <c r="Q64" s="248">
        <f t="shared" si="94"/>
        <v>0</v>
      </c>
      <c r="R64" s="249">
        <f t="shared" si="95"/>
        <v>0</v>
      </c>
      <c r="S64" s="128"/>
      <c r="T64" s="129"/>
      <c r="U64" s="130">
        <f>T64*S64*H64</f>
        <v>0</v>
      </c>
      <c r="V64" s="233"/>
      <c r="W64" s="131"/>
      <c r="X64" s="129"/>
      <c r="Y64" s="130">
        <f>W64*V64*X64</f>
        <v>0</v>
      </c>
      <c r="Z64" s="126"/>
      <c r="AA64" s="234"/>
      <c r="AB64" s="132">
        <f t="shared" si="98"/>
        <v>0</v>
      </c>
      <c r="AC64" s="133">
        <f t="shared" si="99"/>
        <v>0</v>
      </c>
    </row>
    <row r="65" spans="1:31" x14ac:dyDescent="0.2">
      <c r="A65" s="134"/>
      <c r="B65" s="124"/>
      <c r="C65" s="124"/>
      <c r="D65" s="124"/>
      <c r="E65" s="125"/>
      <c r="F65" s="125"/>
      <c r="G65" s="228"/>
      <c r="H65" s="272">
        <f t="shared" si="88"/>
        <v>0</v>
      </c>
      <c r="I65" s="272">
        <f t="shared" si="89"/>
        <v>0</v>
      </c>
      <c r="J65" s="273">
        <f t="shared" si="90"/>
        <v>0</v>
      </c>
      <c r="K65" s="265"/>
      <c r="L65" s="253">
        <f t="shared" si="91"/>
        <v>0</v>
      </c>
      <c r="M65" s="126"/>
      <c r="N65" s="127">
        <f t="shared" si="92"/>
        <v>0</v>
      </c>
      <c r="O65" s="120"/>
      <c r="P65" s="248">
        <f t="shared" si="93"/>
        <v>0</v>
      </c>
      <c r="Q65" s="248">
        <f t="shared" si="94"/>
        <v>0</v>
      </c>
      <c r="R65" s="249">
        <f t="shared" si="95"/>
        <v>0</v>
      </c>
      <c r="S65" s="128"/>
      <c r="T65" s="129"/>
      <c r="U65" s="130">
        <f t="shared" ref="U65:U67" si="102">T65*S65*H65</f>
        <v>0</v>
      </c>
      <c r="V65" s="233"/>
      <c r="W65" s="131"/>
      <c r="X65" s="129"/>
      <c r="Y65" s="130">
        <f t="shared" ref="Y65:Y67" si="103">W65*V65*X65</f>
        <v>0</v>
      </c>
      <c r="Z65" s="126"/>
      <c r="AA65" s="234"/>
      <c r="AB65" s="132">
        <f t="shared" si="98"/>
        <v>0</v>
      </c>
      <c r="AC65" s="133">
        <f t="shared" si="99"/>
        <v>0</v>
      </c>
    </row>
    <row r="66" spans="1:31" x14ac:dyDescent="0.2">
      <c r="A66" s="134"/>
      <c r="B66" s="124"/>
      <c r="C66" s="124"/>
      <c r="D66" s="124"/>
      <c r="E66" s="125"/>
      <c r="F66" s="125"/>
      <c r="G66" s="228"/>
      <c r="H66" s="272">
        <f t="shared" si="88"/>
        <v>0</v>
      </c>
      <c r="I66" s="272">
        <f t="shared" si="89"/>
        <v>0</v>
      </c>
      <c r="J66" s="273">
        <f t="shared" si="90"/>
        <v>0</v>
      </c>
      <c r="K66" s="265"/>
      <c r="L66" s="253">
        <f t="shared" si="91"/>
        <v>0</v>
      </c>
      <c r="M66" s="126"/>
      <c r="N66" s="127">
        <f t="shared" si="92"/>
        <v>0</v>
      </c>
      <c r="O66" s="126"/>
      <c r="P66" s="248">
        <f t="shared" si="93"/>
        <v>0</v>
      </c>
      <c r="Q66" s="248">
        <f t="shared" si="94"/>
        <v>0</v>
      </c>
      <c r="R66" s="249">
        <f t="shared" si="95"/>
        <v>0</v>
      </c>
      <c r="S66" s="128"/>
      <c r="T66" s="129"/>
      <c r="U66" s="130">
        <f t="shared" si="102"/>
        <v>0</v>
      </c>
      <c r="V66" s="233"/>
      <c r="W66" s="131"/>
      <c r="X66" s="129"/>
      <c r="Y66" s="130">
        <f t="shared" si="103"/>
        <v>0</v>
      </c>
      <c r="Z66" s="126"/>
      <c r="AA66" s="234"/>
      <c r="AB66" s="132">
        <f t="shared" si="98"/>
        <v>0</v>
      </c>
      <c r="AC66" s="133">
        <f t="shared" si="99"/>
        <v>0</v>
      </c>
    </row>
    <row r="67" spans="1:31" x14ac:dyDescent="0.2">
      <c r="A67" s="134"/>
      <c r="B67" s="124"/>
      <c r="C67" s="124"/>
      <c r="D67" s="124"/>
      <c r="E67" s="125"/>
      <c r="F67" s="125"/>
      <c r="G67" s="228"/>
      <c r="H67" s="272">
        <f t="shared" si="88"/>
        <v>0</v>
      </c>
      <c r="I67" s="272">
        <f t="shared" si="89"/>
        <v>0</v>
      </c>
      <c r="J67" s="273">
        <f t="shared" si="90"/>
        <v>0</v>
      </c>
      <c r="K67" s="265"/>
      <c r="L67" s="253">
        <f t="shared" si="91"/>
        <v>0</v>
      </c>
      <c r="M67" s="259"/>
      <c r="N67" s="127">
        <f t="shared" si="92"/>
        <v>0</v>
      </c>
      <c r="O67" s="259"/>
      <c r="P67" s="248">
        <f t="shared" si="93"/>
        <v>0</v>
      </c>
      <c r="Q67" s="248">
        <f t="shared" si="94"/>
        <v>0</v>
      </c>
      <c r="R67" s="249">
        <f t="shared" si="95"/>
        <v>0</v>
      </c>
      <c r="S67" s="260"/>
      <c r="T67" s="129"/>
      <c r="U67" s="130">
        <f t="shared" si="102"/>
        <v>0</v>
      </c>
      <c r="V67" s="261"/>
      <c r="W67" s="131"/>
      <c r="X67" s="129"/>
      <c r="Y67" s="130">
        <f t="shared" si="103"/>
        <v>0</v>
      </c>
      <c r="Z67" s="259"/>
      <c r="AA67" s="263"/>
      <c r="AB67" s="262">
        <f t="shared" si="98"/>
        <v>0</v>
      </c>
      <c r="AC67" s="133">
        <f t="shared" si="99"/>
        <v>0</v>
      </c>
    </row>
    <row r="68" spans="1:31" x14ac:dyDescent="0.2">
      <c r="A68" s="466"/>
      <c r="B68" s="467"/>
      <c r="C68" s="134"/>
      <c r="D68" s="134"/>
      <c r="E68" s="135"/>
      <c r="F68" s="135"/>
      <c r="G68" s="271">
        <f>SUM(G56:G67)</f>
        <v>0</v>
      </c>
      <c r="H68" s="135"/>
      <c r="I68" s="135"/>
      <c r="J68" s="250"/>
      <c r="K68" s="235"/>
      <c r="L68" s="254"/>
      <c r="M68" s="266"/>
      <c r="N68" s="254"/>
      <c r="O68" s="266"/>
      <c r="P68" s="255"/>
      <c r="Q68" s="235"/>
      <c r="R68" s="252"/>
      <c r="S68" s="267"/>
      <c r="T68" s="256"/>
      <c r="U68" s="251"/>
      <c r="V68" s="268"/>
      <c r="W68" s="257"/>
      <c r="X68" s="136"/>
      <c r="Y68" s="251"/>
      <c r="Z68" s="266"/>
      <c r="AA68" s="270"/>
      <c r="AB68" s="269"/>
      <c r="AC68" s="133">
        <f>SUM(AC56:AC67)</f>
        <v>0</v>
      </c>
    </row>
    <row r="69" spans="1:31" s="236" customFormat="1" x14ac:dyDescent="0.2">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row>
    <row r="70" spans="1:31" ht="12.75" thickBot="1" x14ac:dyDescent="0.25"/>
    <row r="71" spans="1:31" ht="72.75" thickBot="1" x14ac:dyDescent="0.25">
      <c r="A71" s="334" t="str">
        <f>'Proposal Data'!Q63</f>
        <v/>
      </c>
      <c r="B71" s="239" t="s">
        <v>32</v>
      </c>
      <c r="C71" s="238" t="s">
        <v>33</v>
      </c>
      <c r="D71" s="238" t="s">
        <v>34</v>
      </c>
      <c r="E71" s="238" t="s">
        <v>35</v>
      </c>
      <c r="F71" s="238" t="s">
        <v>36</v>
      </c>
      <c r="G71" s="240" t="s">
        <v>37</v>
      </c>
      <c r="H71" s="238" t="s">
        <v>38</v>
      </c>
      <c r="I71" s="238" t="s">
        <v>39</v>
      </c>
      <c r="J71" s="238" t="s">
        <v>40</v>
      </c>
      <c r="K71" s="258" t="s">
        <v>41</v>
      </c>
      <c r="L71" s="242" t="s">
        <v>42</v>
      </c>
      <c r="M71" s="241" t="s">
        <v>43</v>
      </c>
      <c r="N71" s="242" t="s">
        <v>44</v>
      </c>
      <c r="O71" s="241" t="s">
        <v>45</v>
      </c>
      <c r="P71" s="238" t="s">
        <v>46</v>
      </c>
      <c r="Q71" s="238" t="s">
        <v>47</v>
      </c>
      <c r="R71" s="242" t="s">
        <v>48</v>
      </c>
      <c r="S71" s="241" t="s">
        <v>49</v>
      </c>
      <c r="T71" s="238" t="s">
        <v>50</v>
      </c>
      <c r="U71" s="242" t="s">
        <v>51</v>
      </c>
      <c r="V71" s="241" t="s">
        <v>52</v>
      </c>
      <c r="W71" s="243" t="s">
        <v>53</v>
      </c>
      <c r="X71" s="243" t="s">
        <v>54</v>
      </c>
      <c r="Y71" s="244" t="s">
        <v>55</v>
      </c>
      <c r="Z71" s="241" t="s">
        <v>56</v>
      </c>
      <c r="AA71" s="245" t="s">
        <v>57</v>
      </c>
      <c r="AB71" s="246" t="s">
        <v>58</v>
      </c>
      <c r="AC71" s="247" t="s">
        <v>59</v>
      </c>
    </row>
    <row r="72" spans="1:31" x14ac:dyDescent="0.2">
      <c r="A72" s="123"/>
      <c r="B72" s="124"/>
      <c r="C72" s="124"/>
      <c r="D72" s="124"/>
      <c r="E72" s="125"/>
      <c r="F72" s="125"/>
      <c r="G72" s="229"/>
      <c r="H72" s="272">
        <f t="shared" ref="H72" si="104">IF((F72&gt;0),F72-1,0)</f>
        <v>0</v>
      </c>
      <c r="I72" s="272">
        <f t="shared" ref="I72" si="105">IF(F72&gt;2,F72-2,0)</f>
        <v>0</v>
      </c>
      <c r="J72" s="273">
        <f t="shared" ref="J72" si="106">IF(F72&lt;=2,F72,F72-I72)</f>
        <v>0</v>
      </c>
      <c r="K72" s="264"/>
      <c r="L72" s="253">
        <f t="shared" ref="L72" si="107">+K72*E72</f>
        <v>0</v>
      </c>
      <c r="M72" s="126"/>
      <c r="N72" s="127">
        <f t="shared" ref="N72" si="108">M72*E72*H72</f>
        <v>0</v>
      </c>
      <c r="O72" s="126"/>
      <c r="P72" s="248">
        <f t="shared" ref="P72" si="109">+O72*E72*I72</f>
        <v>0</v>
      </c>
      <c r="Q72" s="248">
        <f t="shared" ref="Q72" si="110">(+O72*E72*J72)*0.75</f>
        <v>0</v>
      </c>
      <c r="R72" s="249">
        <f t="shared" ref="R72" si="111">SUM(P72:Q72)</f>
        <v>0</v>
      </c>
      <c r="S72" s="128"/>
      <c r="T72" s="129"/>
      <c r="U72" s="130">
        <f>T72*S72*F72</f>
        <v>0</v>
      </c>
      <c r="V72" s="233"/>
      <c r="W72" s="230"/>
      <c r="X72" s="231"/>
      <c r="Y72" s="130">
        <f>W72*V72*X72</f>
        <v>0</v>
      </c>
      <c r="Z72" s="126"/>
      <c r="AA72" s="234"/>
      <c r="AB72" s="132">
        <f t="shared" ref="AB72" si="112">+Y72+U72+R72+N72+L72+Z72+AA72</f>
        <v>0</v>
      </c>
      <c r="AC72" s="133">
        <f t="shared" ref="AC72" si="113">+AB72*G72</f>
        <v>0</v>
      </c>
    </row>
    <row r="73" spans="1:31" x14ac:dyDescent="0.2">
      <c r="A73" s="134"/>
      <c r="B73" s="124"/>
      <c r="C73" s="124"/>
      <c r="D73" s="124"/>
      <c r="E73" s="125"/>
      <c r="F73" s="125"/>
      <c r="G73" s="228"/>
      <c r="H73" s="272">
        <f t="shared" ref="H73:H83" si="114">IF((F73&gt;0),F73-1,0)</f>
        <v>0</v>
      </c>
      <c r="I73" s="272">
        <f t="shared" ref="I73:I83" si="115">IF(F73&gt;2,F73-2,0)</f>
        <v>0</v>
      </c>
      <c r="J73" s="273">
        <f t="shared" ref="J73:J83" si="116">IF(F73&lt;=2,F73,F73-I73)</f>
        <v>0</v>
      </c>
      <c r="K73" s="265"/>
      <c r="L73" s="253">
        <f t="shared" ref="L73:L83" si="117">+K73*E73</f>
        <v>0</v>
      </c>
      <c r="M73" s="126"/>
      <c r="N73" s="127">
        <f t="shared" ref="N73:N83" si="118">M73*E73*H73</f>
        <v>0</v>
      </c>
      <c r="O73" s="126"/>
      <c r="P73" s="248">
        <f t="shared" ref="P73:P83" si="119">+O73*E73*I73</f>
        <v>0</v>
      </c>
      <c r="Q73" s="248">
        <f t="shared" ref="Q73:Q83" si="120">(+O73*E73*J73)*0.75</f>
        <v>0</v>
      </c>
      <c r="R73" s="249">
        <f t="shared" ref="R73:R83" si="121">SUM(P73:Q73)</f>
        <v>0</v>
      </c>
      <c r="S73" s="128"/>
      <c r="T73" s="129"/>
      <c r="U73" s="130">
        <f t="shared" ref="U73:U75" si="122">T73*S73*H73</f>
        <v>0</v>
      </c>
      <c r="V73" s="233"/>
      <c r="W73" s="131"/>
      <c r="X73" s="129"/>
      <c r="Y73" s="130">
        <f t="shared" ref="Y73:Y75" si="123">W73*V73*X73</f>
        <v>0</v>
      </c>
      <c r="Z73" s="126"/>
      <c r="AA73" s="234"/>
      <c r="AB73" s="132">
        <f t="shared" ref="AB73:AB83" si="124">+Y73+U73+R73+N73+L73+Z73+AA73</f>
        <v>0</v>
      </c>
      <c r="AC73" s="133">
        <f t="shared" ref="AC73:AC83" si="125">+AB73*G73</f>
        <v>0</v>
      </c>
    </row>
    <row r="74" spans="1:31" x14ac:dyDescent="0.2">
      <c r="A74" s="134"/>
      <c r="B74" s="124"/>
      <c r="C74" s="124"/>
      <c r="D74" s="124"/>
      <c r="E74" s="125"/>
      <c r="F74" s="125"/>
      <c r="G74" s="228"/>
      <c r="H74" s="272">
        <f t="shared" si="114"/>
        <v>0</v>
      </c>
      <c r="I74" s="272">
        <f t="shared" si="115"/>
        <v>0</v>
      </c>
      <c r="J74" s="273">
        <f t="shared" si="116"/>
        <v>0</v>
      </c>
      <c r="K74" s="265"/>
      <c r="L74" s="253">
        <f t="shared" si="117"/>
        <v>0</v>
      </c>
      <c r="M74" s="126"/>
      <c r="N74" s="127">
        <f t="shared" si="118"/>
        <v>0</v>
      </c>
      <c r="O74" s="126"/>
      <c r="P74" s="248">
        <f t="shared" si="119"/>
        <v>0</v>
      </c>
      <c r="Q74" s="248">
        <f t="shared" si="120"/>
        <v>0</v>
      </c>
      <c r="R74" s="249">
        <f t="shared" si="121"/>
        <v>0</v>
      </c>
      <c r="S74" s="128"/>
      <c r="T74" s="129"/>
      <c r="U74" s="130">
        <f t="shared" si="122"/>
        <v>0</v>
      </c>
      <c r="V74" s="233"/>
      <c r="W74" s="131"/>
      <c r="X74" s="129"/>
      <c r="Y74" s="130">
        <f t="shared" si="123"/>
        <v>0</v>
      </c>
      <c r="Z74" s="126"/>
      <c r="AA74" s="234"/>
      <c r="AB74" s="132">
        <f t="shared" si="124"/>
        <v>0</v>
      </c>
      <c r="AC74" s="133">
        <f t="shared" si="125"/>
        <v>0</v>
      </c>
    </row>
    <row r="75" spans="1:31" x14ac:dyDescent="0.2">
      <c r="A75" s="134"/>
      <c r="B75" s="124"/>
      <c r="C75" s="124"/>
      <c r="D75" s="124"/>
      <c r="E75" s="125"/>
      <c r="F75" s="125"/>
      <c r="G75" s="228"/>
      <c r="H75" s="272">
        <f t="shared" si="114"/>
        <v>0</v>
      </c>
      <c r="I75" s="272">
        <f t="shared" si="115"/>
        <v>0</v>
      </c>
      <c r="J75" s="273">
        <f t="shared" si="116"/>
        <v>0</v>
      </c>
      <c r="K75" s="265"/>
      <c r="L75" s="253">
        <f t="shared" si="117"/>
        <v>0</v>
      </c>
      <c r="M75" s="126"/>
      <c r="N75" s="127">
        <f t="shared" si="118"/>
        <v>0</v>
      </c>
      <c r="O75" s="126"/>
      <c r="P75" s="248">
        <f t="shared" si="119"/>
        <v>0</v>
      </c>
      <c r="Q75" s="248">
        <f t="shared" si="120"/>
        <v>0</v>
      </c>
      <c r="R75" s="249">
        <f t="shared" si="121"/>
        <v>0</v>
      </c>
      <c r="S75" s="128"/>
      <c r="T75" s="129"/>
      <c r="U75" s="130">
        <f t="shared" si="122"/>
        <v>0</v>
      </c>
      <c r="V75" s="233"/>
      <c r="W75" s="131"/>
      <c r="X75" s="129"/>
      <c r="Y75" s="130">
        <f t="shared" si="123"/>
        <v>0</v>
      </c>
      <c r="Z75" s="126"/>
      <c r="AA75" s="234"/>
      <c r="AB75" s="132">
        <f t="shared" si="124"/>
        <v>0</v>
      </c>
      <c r="AC75" s="133">
        <f t="shared" si="125"/>
        <v>0</v>
      </c>
    </row>
    <row r="76" spans="1:31" x14ac:dyDescent="0.2">
      <c r="A76" s="134"/>
      <c r="B76" s="124"/>
      <c r="C76" s="124"/>
      <c r="D76" s="124"/>
      <c r="E76" s="125"/>
      <c r="F76" s="125"/>
      <c r="G76" s="228"/>
      <c r="H76" s="272">
        <f t="shared" si="114"/>
        <v>0</v>
      </c>
      <c r="I76" s="272">
        <f t="shared" si="115"/>
        <v>0</v>
      </c>
      <c r="J76" s="273">
        <f t="shared" si="116"/>
        <v>0</v>
      </c>
      <c r="K76" s="265"/>
      <c r="L76" s="253">
        <f t="shared" si="117"/>
        <v>0</v>
      </c>
      <c r="M76" s="126"/>
      <c r="N76" s="127">
        <f t="shared" si="118"/>
        <v>0</v>
      </c>
      <c r="O76" s="126"/>
      <c r="P76" s="248">
        <f t="shared" si="119"/>
        <v>0</v>
      </c>
      <c r="Q76" s="248">
        <f t="shared" si="120"/>
        <v>0</v>
      </c>
      <c r="R76" s="249">
        <f t="shared" si="121"/>
        <v>0</v>
      </c>
      <c r="S76" s="128"/>
      <c r="T76" s="129"/>
      <c r="U76" s="130">
        <f>T76*S76*H76</f>
        <v>0</v>
      </c>
      <c r="V76" s="233"/>
      <c r="W76" s="131"/>
      <c r="X76" s="129"/>
      <c r="Y76" s="130">
        <f>W76*V76*X76</f>
        <v>0</v>
      </c>
      <c r="Z76" s="126"/>
      <c r="AA76" s="234"/>
      <c r="AB76" s="132">
        <f t="shared" si="124"/>
        <v>0</v>
      </c>
      <c r="AC76" s="133">
        <f t="shared" si="125"/>
        <v>0</v>
      </c>
    </row>
    <row r="77" spans="1:31" x14ac:dyDescent="0.2">
      <c r="A77" s="134"/>
      <c r="B77" s="124"/>
      <c r="C77" s="124"/>
      <c r="D77" s="124"/>
      <c r="E77" s="125"/>
      <c r="F77" s="125"/>
      <c r="G77" s="228"/>
      <c r="H77" s="272">
        <f t="shared" si="114"/>
        <v>0</v>
      </c>
      <c r="I77" s="272">
        <f t="shared" si="115"/>
        <v>0</v>
      </c>
      <c r="J77" s="273">
        <f t="shared" si="116"/>
        <v>0</v>
      </c>
      <c r="K77" s="265"/>
      <c r="L77" s="253">
        <f t="shared" si="117"/>
        <v>0</v>
      </c>
      <c r="M77" s="126"/>
      <c r="N77" s="127">
        <f t="shared" si="118"/>
        <v>0</v>
      </c>
      <c r="O77" s="126"/>
      <c r="P77" s="248">
        <f t="shared" si="119"/>
        <v>0</v>
      </c>
      <c r="Q77" s="248">
        <f t="shared" si="120"/>
        <v>0</v>
      </c>
      <c r="R77" s="249">
        <f t="shared" si="121"/>
        <v>0</v>
      </c>
      <c r="S77" s="128"/>
      <c r="T77" s="129"/>
      <c r="U77" s="130">
        <f t="shared" ref="U77:U79" si="126">T77*S77*H77</f>
        <v>0</v>
      </c>
      <c r="V77" s="233"/>
      <c r="W77" s="131"/>
      <c r="X77" s="129"/>
      <c r="Y77" s="130">
        <f t="shared" ref="Y77:Y79" si="127">W77*V77*X77</f>
        <v>0</v>
      </c>
      <c r="Z77" s="126"/>
      <c r="AA77" s="234"/>
      <c r="AB77" s="132">
        <f t="shared" si="124"/>
        <v>0</v>
      </c>
      <c r="AC77" s="133">
        <f t="shared" si="125"/>
        <v>0</v>
      </c>
    </row>
    <row r="78" spans="1:31" x14ac:dyDescent="0.2">
      <c r="A78" s="134"/>
      <c r="B78" s="124"/>
      <c r="C78" s="124"/>
      <c r="D78" s="124"/>
      <c r="E78" s="125"/>
      <c r="F78" s="125"/>
      <c r="G78" s="228"/>
      <c r="H78" s="272">
        <f t="shared" si="114"/>
        <v>0</v>
      </c>
      <c r="I78" s="272">
        <f t="shared" si="115"/>
        <v>0</v>
      </c>
      <c r="J78" s="273">
        <f t="shared" si="116"/>
        <v>0</v>
      </c>
      <c r="K78" s="265"/>
      <c r="L78" s="253">
        <f t="shared" si="117"/>
        <v>0</v>
      </c>
      <c r="M78" s="126"/>
      <c r="N78" s="127">
        <f t="shared" si="118"/>
        <v>0</v>
      </c>
      <c r="O78" s="126"/>
      <c r="P78" s="248">
        <f t="shared" si="119"/>
        <v>0</v>
      </c>
      <c r="Q78" s="248">
        <f t="shared" si="120"/>
        <v>0</v>
      </c>
      <c r="R78" s="249">
        <f t="shared" si="121"/>
        <v>0</v>
      </c>
      <c r="S78" s="128"/>
      <c r="T78" s="129"/>
      <c r="U78" s="130">
        <f t="shared" si="126"/>
        <v>0</v>
      </c>
      <c r="V78" s="233"/>
      <c r="W78" s="131"/>
      <c r="X78" s="129"/>
      <c r="Y78" s="130">
        <f t="shared" si="127"/>
        <v>0</v>
      </c>
      <c r="Z78" s="126"/>
      <c r="AA78" s="234"/>
      <c r="AB78" s="132">
        <f t="shared" si="124"/>
        <v>0</v>
      </c>
      <c r="AC78" s="133">
        <f t="shared" si="125"/>
        <v>0</v>
      </c>
    </row>
    <row r="79" spans="1:31" x14ac:dyDescent="0.2">
      <c r="A79" s="134"/>
      <c r="B79" s="124"/>
      <c r="C79" s="124"/>
      <c r="D79" s="124"/>
      <c r="E79" s="125"/>
      <c r="F79" s="125"/>
      <c r="G79" s="228"/>
      <c r="H79" s="272">
        <f t="shared" si="114"/>
        <v>0</v>
      </c>
      <c r="I79" s="272">
        <f t="shared" si="115"/>
        <v>0</v>
      </c>
      <c r="J79" s="273">
        <f t="shared" si="116"/>
        <v>0</v>
      </c>
      <c r="K79" s="265"/>
      <c r="L79" s="253">
        <f t="shared" si="117"/>
        <v>0</v>
      </c>
      <c r="M79" s="126"/>
      <c r="N79" s="127">
        <f t="shared" si="118"/>
        <v>0</v>
      </c>
      <c r="O79" s="126"/>
      <c r="P79" s="248">
        <f t="shared" si="119"/>
        <v>0</v>
      </c>
      <c r="Q79" s="248">
        <f t="shared" si="120"/>
        <v>0</v>
      </c>
      <c r="R79" s="249">
        <f t="shared" si="121"/>
        <v>0</v>
      </c>
      <c r="S79" s="128"/>
      <c r="T79" s="129"/>
      <c r="U79" s="130">
        <f t="shared" si="126"/>
        <v>0</v>
      </c>
      <c r="V79" s="233"/>
      <c r="W79" s="131"/>
      <c r="X79" s="129"/>
      <c r="Y79" s="130">
        <f t="shared" si="127"/>
        <v>0</v>
      </c>
      <c r="Z79" s="126"/>
      <c r="AA79" s="234"/>
      <c r="AB79" s="132">
        <f t="shared" si="124"/>
        <v>0</v>
      </c>
      <c r="AC79" s="133">
        <f t="shared" si="125"/>
        <v>0</v>
      </c>
    </row>
    <row r="80" spans="1:31" x14ac:dyDescent="0.2">
      <c r="A80" s="134"/>
      <c r="B80" s="124"/>
      <c r="C80" s="124"/>
      <c r="D80" s="124"/>
      <c r="E80" s="125"/>
      <c r="F80" s="125"/>
      <c r="G80" s="228"/>
      <c r="H80" s="272">
        <f t="shared" si="114"/>
        <v>0</v>
      </c>
      <c r="I80" s="272">
        <f t="shared" si="115"/>
        <v>0</v>
      </c>
      <c r="J80" s="273">
        <f t="shared" si="116"/>
        <v>0</v>
      </c>
      <c r="K80" s="265"/>
      <c r="L80" s="253">
        <f t="shared" si="117"/>
        <v>0</v>
      </c>
      <c r="M80" s="126"/>
      <c r="N80" s="127">
        <f t="shared" si="118"/>
        <v>0</v>
      </c>
      <c r="O80" s="126"/>
      <c r="P80" s="248">
        <f t="shared" si="119"/>
        <v>0</v>
      </c>
      <c r="Q80" s="248">
        <f t="shared" si="120"/>
        <v>0</v>
      </c>
      <c r="R80" s="249">
        <f t="shared" si="121"/>
        <v>0</v>
      </c>
      <c r="S80" s="128"/>
      <c r="T80" s="129"/>
      <c r="U80" s="130">
        <f>T80*S80*H80</f>
        <v>0</v>
      </c>
      <c r="V80" s="233"/>
      <c r="W80" s="131"/>
      <c r="X80" s="129"/>
      <c r="Y80" s="130">
        <f>W80*V80*X80</f>
        <v>0</v>
      </c>
      <c r="Z80" s="126"/>
      <c r="AA80" s="234"/>
      <c r="AB80" s="132">
        <f t="shared" si="124"/>
        <v>0</v>
      </c>
      <c r="AC80" s="133">
        <f t="shared" si="125"/>
        <v>0</v>
      </c>
    </row>
    <row r="81" spans="1:31" x14ac:dyDescent="0.2">
      <c r="A81" s="134"/>
      <c r="B81" s="124"/>
      <c r="C81" s="124"/>
      <c r="D81" s="124"/>
      <c r="E81" s="125"/>
      <c r="F81" s="125"/>
      <c r="G81" s="228"/>
      <c r="H81" s="272">
        <f t="shared" si="114"/>
        <v>0</v>
      </c>
      <c r="I81" s="272">
        <f t="shared" si="115"/>
        <v>0</v>
      </c>
      <c r="J81" s="273">
        <f t="shared" si="116"/>
        <v>0</v>
      </c>
      <c r="K81" s="265"/>
      <c r="L81" s="253">
        <f t="shared" si="117"/>
        <v>0</v>
      </c>
      <c r="M81" s="126"/>
      <c r="N81" s="127">
        <f t="shared" si="118"/>
        <v>0</v>
      </c>
      <c r="O81" s="120"/>
      <c r="P81" s="248">
        <f t="shared" si="119"/>
        <v>0</v>
      </c>
      <c r="Q81" s="248">
        <f t="shared" si="120"/>
        <v>0</v>
      </c>
      <c r="R81" s="249">
        <f t="shared" si="121"/>
        <v>0</v>
      </c>
      <c r="S81" s="128"/>
      <c r="T81" s="129"/>
      <c r="U81" s="130">
        <f t="shared" ref="U81:U83" si="128">T81*S81*H81</f>
        <v>0</v>
      </c>
      <c r="V81" s="233"/>
      <c r="W81" s="131"/>
      <c r="X81" s="129"/>
      <c r="Y81" s="130">
        <f t="shared" ref="Y81:Y83" si="129">W81*V81*X81</f>
        <v>0</v>
      </c>
      <c r="Z81" s="126"/>
      <c r="AA81" s="234"/>
      <c r="AB81" s="132">
        <f t="shared" si="124"/>
        <v>0</v>
      </c>
      <c r="AC81" s="133">
        <f t="shared" si="125"/>
        <v>0</v>
      </c>
    </row>
    <row r="82" spans="1:31" x14ac:dyDescent="0.2">
      <c r="A82" s="134"/>
      <c r="B82" s="124"/>
      <c r="C82" s="124"/>
      <c r="D82" s="124"/>
      <c r="E82" s="125"/>
      <c r="F82" s="125"/>
      <c r="G82" s="228"/>
      <c r="H82" s="272">
        <f t="shared" si="114"/>
        <v>0</v>
      </c>
      <c r="I82" s="272">
        <f t="shared" si="115"/>
        <v>0</v>
      </c>
      <c r="J82" s="273">
        <f t="shared" si="116"/>
        <v>0</v>
      </c>
      <c r="K82" s="265"/>
      <c r="L82" s="253">
        <f t="shared" si="117"/>
        <v>0</v>
      </c>
      <c r="M82" s="126"/>
      <c r="N82" s="127">
        <f t="shared" si="118"/>
        <v>0</v>
      </c>
      <c r="O82" s="126"/>
      <c r="P82" s="248">
        <f t="shared" si="119"/>
        <v>0</v>
      </c>
      <c r="Q82" s="248">
        <f t="shared" si="120"/>
        <v>0</v>
      </c>
      <c r="R82" s="249">
        <f t="shared" si="121"/>
        <v>0</v>
      </c>
      <c r="S82" s="128"/>
      <c r="T82" s="129"/>
      <c r="U82" s="130">
        <f t="shared" si="128"/>
        <v>0</v>
      </c>
      <c r="V82" s="233"/>
      <c r="W82" s="131"/>
      <c r="X82" s="129"/>
      <c r="Y82" s="130">
        <f t="shared" si="129"/>
        <v>0</v>
      </c>
      <c r="Z82" s="126"/>
      <c r="AA82" s="234"/>
      <c r="AB82" s="132">
        <f t="shared" si="124"/>
        <v>0</v>
      </c>
      <c r="AC82" s="133">
        <f t="shared" si="125"/>
        <v>0</v>
      </c>
    </row>
    <row r="83" spans="1:31" x14ac:dyDescent="0.2">
      <c r="A83" s="134"/>
      <c r="B83" s="124"/>
      <c r="C83" s="124"/>
      <c r="D83" s="124"/>
      <c r="E83" s="125"/>
      <c r="F83" s="125"/>
      <c r="G83" s="228"/>
      <c r="H83" s="272">
        <f t="shared" si="114"/>
        <v>0</v>
      </c>
      <c r="I83" s="272">
        <f t="shared" si="115"/>
        <v>0</v>
      </c>
      <c r="J83" s="273">
        <f t="shared" si="116"/>
        <v>0</v>
      </c>
      <c r="K83" s="265"/>
      <c r="L83" s="253">
        <f t="shared" si="117"/>
        <v>0</v>
      </c>
      <c r="M83" s="259"/>
      <c r="N83" s="127">
        <f t="shared" si="118"/>
        <v>0</v>
      </c>
      <c r="O83" s="259"/>
      <c r="P83" s="248">
        <f t="shared" si="119"/>
        <v>0</v>
      </c>
      <c r="Q83" s="248">
        <f t="shared" si="120"/>
        <v>0</v>
      </c>
      <c r="R83" s="249">
        <f t="shared" si="121"/>
        <v>0</v>
      </c>
      <c r="S83" s="260"/>
      <c r="T83" s="129"/>
      <c r="U83" s="130">
        <f t="shared" si="128"/>
        <v>0</v>
      </c>
      <c r="V83" s="261"/>
      <c r="W83" s="131"/>
      <c r="X83" s="129"/>
      <c r="Y83" s="130">
        <f t="shared" si="129"/>
        <v>0</v>
      </c>
      <c r="Z83" s="259"/>
      <c r="AA83" s="263"/>
      <c r="AB83" s="262">
        <f t="shared" si="124"/>
        <v>0</v>
      </c>
      <c r="AC83" s="133">
        <f t="shared" si="125"/>
        <v>0</v>
      </c>
    </row>
    <row r="84" spans="1:31" x14ac:dyDescent="0.2">
      <c r="A84" s="466"/>
      <c r="B84" s="467"/>
      <c r="C84" s="134"/>
      <c r="D84" s="134"/>
      <c r="E84" s="135"/>
      <c r="F84" s="135"/>
      <c r="G84" s="271">
        <f>SUM(G72:G83)</f>
        <v>0</v>
      </c>
      <c r="H84" s="135"/>
      <c r="I84" s="135"/>
      <c r="J84" s="250"/>
      <c r="K84" s="235"/>
      <c r="L84" s="254"/>
      <c r="M84" s="266"/>
      <c r="N84" s="254"/>
      <c r="O84" s="266"/>
      <c r="P84" s="255"/>
      <c r="Q84" s="235"/>
      <c r="R84" s="252"/>
      <c r="S84" s="267"/>
      <c r="T84" s="256"/>
      <c r="U84" s="251"/>
      <c r="V84" s="268"/>
      <c r="W84" s="257"/>
      <c r="X84" s="136"/>
      <c r="Y84" s="251"/>
      <c r="Z84" s="266"/>
      <c r="AA84" s="270"/>
      <c r="AB84" s="269"/>
      <c r="AC84" s="133">
        <f>SUM(AC72:AC83)</f>
        <v>0</v>
      </c>
    </row>
    <row r="85" spans="1:31" s="236" customFormat="1" x14ac:dyDescent="0.2">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row>
    <row r="86" spans="1:31" ht="12.75" thickBot="1" x14ac:dyDescent="0.25"/>
    <row r="87" spans="1:31" ht="72.75" thickBot="1" x14ac:dyDescent="0.25">
      <c r="A87" s="334" t="str">
        <f>'Proposal Data'!R63</f>
        <v/>
      </c>
      <c r="B87" s="239" t="s">
        <v>32</v>
      </c>
      <c r="C87" s="238" t="s">
        <v>33</v>
      </c>
      <c r="D87" s="238" t="s">
        <v>34</v>
      </c>
      <c r="E87" s="238" t="s">
        <v>35</v>
      </c>
      <c r="F87" s="238" t="s">
        <v>36</v>
      </c>
      <c r="G87" s="240" t="s">
        <v>37</v>
      </c>
      <c r="H87" s="238" t="s">
        <v>38</v>
      </c>
      <c r="I87" s="238" t="s">
        <v>39</v>
      </c>
      <c r="J87" s="238" t="s">
        <v>40</v>
      </c>
      <c r="K87" s="258" t="s">
        <v>41</v>
      </c>
      <c r="L87" s="242" t="s">
        <v>42</v>
      </c>
      <c r="M87" s="241" t="s">
        <v>43</v>
      </c>
      <c r="N87" s="242" t="s">
        <v>44</v>
      </c>
      <c r="O87" s="241" t="s">
        <v>45</v>
      </c>
      <c r="P87" s="238" t="s">
        <v>46</v>
      </c>
      <c r="Q87" s="238" t="s">
        <v>47</v>
      </c>
      <c r="R87" s="242" t="s">
        <v>48</v>
      </c>
      <c r="S87" s="241" t="s">
        <v>49</v>
      </c>
      <c r="T87" s="238" t="s">
        <v>50</v>
      </c>
      <c r="U87" s="242" t="s">
        <v>51</v>
      </c>
      <c r="V87" s="241" t="s">
        <v>52</v>
      </c>
      <c r="W87" s="243" t="s">
        <v>53</v>
      </c>
      <c r="X87" s="243" t="s">
        <v>54</v>
      </c>
      <c r="Y87" s="244" t="s">
        <v>55</v>
      </c>
      <c r="Z87" s="241" t="s">
        <v>56</v>
      </c>
      <c r="AA87" s="245" t="s">
        <v>57</v>
      </c>
      <c r="AB87" s="246" t="s">
        <v>58</v>
      </c>
      <c r="AC87" s="247" t="s">
        <v>59</v>
      </c>
    </row>
    <row r="88" spans="1:31" x14ac:dyDescent="0.2">
      <c r="A88" s="123"/>
      <c r="B88" s="124"/>
      <c r="C88" s="124"/>
      <c r="D88" s="124"/>
      <c r="E88" s="125"/>
      <c r="F88" s="125"/>
      <c r="G88" s="229"/>
      <c r="H88" s="272">
        <f t="shared" ref="H88" si="130">IF((F88&gt;0),F88-1,0)</f>
        <v>0</v>
      </c>
      <c r="I88" s="272">
        <f t="shared" ref="I88" si="131">IF(F88&gt;2,F88-2,0)</f>
        <v>0</v>
      </c>
      <c r="J88" s="273">
        <f t="shared" ref="J88" si="132">IF(F88&lt;=2,F88,F88-I88)</f>
        <v>0</v>
      </c>
      <c r="K88" s="264"/>
      <c r="L88" s="253">
        <f t="shared" ref="L88" si="133">+K88*E88</f>
        <v>0</v>
      </c>
      <c r="M88" s="126"/>
      <c r="N88" s="127">
        <f t="shared" ref="N88" si="134">M88*E88*H88</f>
        <v>0</v>
      </c>
      <c r="O88" s="126"/>
      <c r="P88" s="248">
        <f t="shared" ref="P88" si="135">+O88*E88*I88</f>
        <v>0</v>
      </c>
      <c r="Q88" s="248">
        <f t="shared" ref="Q88" si="136">(+O88*E88*J88)*0.75</f>
        <v>0</v>
      </c>
      <c r="R88" s="249">
        <f t="shared" ref="R88" si="137">SUM(P88:Q88)</f>
        <v>0</v>
      </c>
      <c r="S88" s="128"/>
      <c r="T88" s="129"/>
      <c r="U88" s="130">
        <f>T88*S88*F88</f>
        <v>0</v>
      </c>
      <c r="V88" s="233"/>
      <c r="W88" s="230"/>
      <c r="X88" s="231"/>
      <c r="Y88" s="130">
        <f>W88*V88*X88</f>
        <v>0</v>
      </c>
      <c r="Z88" s="126"/>
      <c r="AA88" s="234"/>
      <c r="AB88" s="132">
        <f t="shared" ref="AB88" si="138">+Y88+U88+R88+N88+L88+Z88+AA88</f>
        <v>0</v>
      </c>
      <c r="AC88" s="133">
        <f t="shared" ref="AC88" si="139">+AB88*G88</f>
        <v>0</v>
      </c>
    </row>
    <row r="89" spans="1:31" x14ac:dyDescent="0.2">
      <c r="A89" s="134"/>
      <c r="B89" s="124"/>
      <c r="C89" s="124"/>
      <c r="D89" s="124"/>
      <c r="E89" s="125"/>
      <c r="F89" s="125"/>
      <c r="G89" s="228"/>
      <c r="H89" s="272">
        <f t="shared" ref="H89:H99" si="140">IF((F89&gt;0),F89-1,0)</f>
        <v>0</v>
      </c>
      <c r="I89" s="272">
        <f t="shared" ref="I89:I99" si="141">IF(F89&gt;2,F89-2,0)</f>
        <v>0</v>
      </c>
      <c r="J89" s="273">
        <f t="shared" ref="J89:J99" si="142">IF(F89&lt;=2,F89,F89-I89)</f>
        <v>0</v>
      </c>
      <c r="K89" s="265"/>
      <c r="L89" s="253">
        <f t="shared" ref="L89:L99" si="143">+K89*E89</f>
        <v>0</v>
      </c>
      <c r="M89" s="126"/>
      <c r="N89" s="127">
        <f t="shared" ref="N89:N99" si="144">M89*E89*H89</f>
        <v>0</v>
      </c>
      <c r="O89" s="126"/>
      <c r="P89" s="248">
        <f t="shared" ref="P89:P99" si="145">+O89*E89*I89</f>
        <v>0</v>
      </c>
      <c r="Q89" s="248">
        <f t="shared" ref="Q89:Q99" si="146">(+O89*E89*J89)*0.75</f>
        <v>0</v>
      </c>
      <c r="R89" s="249">
        <f t="shared" ref="R89:R99" si="147">SUM(P89:Q89)</f>
        <v>0</v>
      </c>
      <c r="S89" s="128"/>
      <c r="T89" s="129"/>
      <c r="U89" s="130">
        <f t="shared" ref="U89:U91" si="148">T89*S89*H89</f>
        <v>0</v>
      </c>
      <c r="V89" s="233"/>
      <c r="W89" s="131"/>
      <c r="X89" s="129"/>
      <c r="Y89" s="130">
        <f t="shared" ref="Y89:Y91" si="149">W89*V89*X89</f>
        <v>0</v>
      </c>
      <c r="Z89" s="126"/>
      <c r="AA89" s="234"/>
      <c r="AB89" s="132">
        <f t="shared" ref="AB89:AB99" si="150">+Y89+U89+R89+N89+L89+Z89+AA89</f>
        <v>0</v>
      </c>
      <c r="AC89" s="133">
        <f t="shared" ref="AC89:AC99" si="151">+AB89*G89</f>
        <v>0</v>
      </c>
    </row>
    <row r="90" spans="1:31" x14ac:dyDescent="0.2">
      <c r="A90" s="134"/>
      <c r="B90" s="124"/>
      <c r="C90" s="124"/>
      <c r="D90" s="124"/>
      <c r="E90" s="125"/>
      <c r="F90" s="125"/>
      <c r="G90" s="228"/>
      <c r="H90" s="272">
        <f t="shared" si="140"/>
        <v>0</v>
      </c>
      <c r="I90" s="272">
        <f t="shared" si="141"/>
        <v>0</v>
      </c>
      <c r="J90" s="273">
        <f t="shared" si="142"/>
        <v>0</v>
      </c>
      <c r="K90" s="265"/>
      <c r="L90" s="253">
        <f t="shared" si="143"/>
        <v>0</v>
      </c>
      <c r="M90" s="126"/>
      <c r="N90" s="127">
        <f t="shared" si="144"/>
        <v>0</v>
      </c>
      <c r="O90" s="126"/>
      <c r="P90" s="248">
        <f t="shared" si="145"/>
        <v>0</v>
      </c>
      <c r="Q90" s="248">
        <f t="shared" si="146"/>
        <v>0</v>
      </c>
      <c r="R90" s="249">
        <f t="shared" si="147"/>
        <v>0</v>
      </c>
      <c r="S90" s="128"/>
      <c r="T90" s="129"/>
      <c r="U90" s="130">
        <f t="shared" si="148"/>
        <v>0</v>
      </c>
      <c r="V90" s="233"/>
      <c r="W90" s="131"/>
      <c r="X90" s="129"/>
      <c r="Y90" s="130">
        <f t="shared" si="149"/>
        <v>0</v>
      </c>
      <c r="Z90" s="126"/>
      <c r="AA90" s="234"/>
      <c r="AB90" s="132">
        <f t="shared" si="150"/>
        <v>0</v>
      </c>
      <c r="AC90" s="133">
        <f t="shared" si="151"/>
        <v>0</v>
      </c>
    </row>
    <row r="91" spans="1:31" x14ac:dyDescent="0.2">
      <c r="A91" s="134"/>
      <c r="B91" s="124"/>
      <c r="C91" s="124"/>
      <c r="D91" s="124"/>
      <c r="E91" s="125"/>
      <c r="F91" s="125"/>
      <c r="G91" s="228"/>
      <c r="H91" s="272">
        <f t="shared" si="140"/>
        <v>0</v>
      </c>
      <c r="I91" s="272">
        <f t="shared" si="141"/>
        <v>0</v>
      </c>
      <c r="J91" s="273">
        <f t="shared" si="142"/>
        <v>0</v>
      </c>
      <c r="K91" s="265"/>
      <c r="L91" s="253">
        <f t="shared" si="143"/>
        <v>0</v>
      </c>
      <c r="M91" s="126"/>
      <c r="N91" s="127">
        <f t="shared" si="144"/>
        <v>0</v>
      </c>
      <c r="O91" s="126"/>
      <c r="P91" s="248">
        <f t="shared" si="145"/>
        <v>0</v>
      </c>
      <c r="Q91" s="248">
        <f t="shared" si="146"/>
        <v>0</v>
      </c>
      <c r="R91" s="249">
        <f t="shared" si="147"/>
        <v>0</v>
      </c>
      <c r="S91" s="128"/>
      <c r="T91" s="129"/>
      <c r="U91" s="130">
        <f t="shared" si="148"/>
        <v>0</v>
      </c>
      <c r="V91" s="233"/>
      <c r="W91" s="131"/>
      <c r="X91" s="129"/>
      <c r="Y91" s="130">
        <f t="shared" si="149"/>
        <v>0</v>
      </c>
      <c r="Z91" s="126"/>
      <c r="AA91" s="234"/>
      <c r="AB91" s="132">
        <f t="shared" si="150"/>
        <v>0</v>
      </c>
      <c r="AC91" s="133">
        <f t="shared" si="151"/>
        <v>0</v>
      </c>
    </row>
    <row r="92" spans="1:31" x14ac:dyDescent="0.2">
      <c r="A92" s="134"/>
      <c r="B92" s="124"/>
      <c r="C92" s="124"/>
      <c r="D92" s="124"/>
      <c r="E92" s="125"/>
      <c r="F92" s="125"/>
      <c r="G92" s="228"/>
      <c r="H92" s="272">
        <f t="shared" si="140"/>
        <v>0</v>
      </c>
      <c r="I92" s="272">
        <f t="shared" si="141"/>
        <v>0</v>
      </c>
      <c r="J92" s="273">
        <f t="shared" si="142"/>
        <v>0</v>
      </c>
      <c r="K92" s="265"/>
      <c r="L92" s="253">
        <f t="shared" si="143"/>
        <v>0</v>
      </c>
      <c r="M92" s="126"/>
      <c r="N92" s="127">
        <f t="shared" si="144"/>
        <v>0</v>
      </c>
      <c r="O92" s="126"/>
      <c r="P92" s="248">
        <f t="shared" si="145"/>
        <v>0</v>
      </c>
      <c r="Q92" s="248">
        <f t="shared" si="146"/>
        <v>0</v>
      </c>
      <c r="R92" s="249">
        <f t="shared" si="147"/>
        <v>0</v>
      </c>
      <c r="S92" s="128"/>
      <c r="T92" s="129"/>
      <c r="U92" s="130">
        <f>T92*S92*H92</f>
        <v>0</v>
      </c>
      <c r="V92" s="233"/>
      <c r="W92" s="131"/>
      <c r="X92" s="129"/>
      <c r="Y92" s="130">
        <f>W92*V92*X92</f>
        <v>0</v>
      </c>
      <c r="Z92" s="126"/>
      <c r="AA92" s="234"/>
      <c r="AB92" s="132">
        <f t="shared" si="150"/>
        <v>0</v>
      </c>
      <c r="AC92" s="133">
        <f t="shared" si="151"/>
        <v>0</v>
      </c>
    </row>
    <row r="93" spans="1:31" x14ac:dyDescent="0.2">
      <c r="A93" s="134"/>
      <c r="B93" s="124"/>
      <c r="C93" s="124"/>
      <c r="D93" s="124"/>
      <c r="E93" s="125"/>
      <c r="F93" s="125"/>
      <c r="G93" s="228"/>
      <c r="H93" s="272">
        <f t="shared" si="140"/>
        <v>0</v>
      </c>
      <c r="I93" s="272">
        <f t="shared" si="141"/>
        <v>0</v>
      </c>
      <c r="J93" s="273">
        <f t="shared" si="142"/>
        <v>0</v>
      </c>
      <c r="K93" s="265"/>
      <c r="L93" s="253">
        <f t="shared" si="143"/>
        <v>0</v>
      </c>
      <c r="M93" s="126"/>
      <c r="N93" s="127">
        <f t="shared" si="144"/>
        <v>0</v>
      </c>
      <c r="O93" s="126"/>
      <c r="P93" s="248">
        <f t="shared" si="145"/>
        <v>0</v>
      </c>
      <c r="Q93" s="248">
        <f t="shared" si="146"/>
        <v>0</v>
      </c>
      <c r="R93" s="249">
        <f t="shared" si="147"/>
        <v>0</v>
      </c>
      <c r="S93" s="128"/>
      <c r="T93" s="129"/>
      <c r="U93" s="130">
        <f t="shared" ref="U93:U95" si="152">T93*S93*H93</f>
        <v>0</v>
      </c>
      <c r="V93" s="233"/>
      <c r="W93" s="131"/>
      <c r="X93" s="129"/>
      <c r="Y93" s="130">
        <f t="shared" ref="Y93:Y95" si="153">W93*V93*X93</f>
        <v>0</v>
      </c>
      <c r="Z93" s="126"/>
      <c r="AA93" s="234"/>
      <c r="AB93" s="132">
        <f t="shared" si="150"/>
        <v>0</v>
      </c>
      <c r="AC93" s="133">
        <f t="shared" si="151"/>
        <v>0</v>
      </c>
    </row>
    <row r="94" spans="1:31" x14ac:dyDescent="0.2">
      <c r="A94" s="134"/>
      <c r="B94" s="124"/>
      <c r="C94" s="124"/>
      <c r="D94" s="124"/>
      <c r="E94" s="125"/>
      <c r="F94" s="125"/>
      <c r="G94" s="228"/>
      <c r="H94" s="272">
        <f t="shared" si="140"/>
        <v>0</v>
      </c>
      <c r="I94" s="272">
        <f t="shared" si="141"/>
        <v>0</v>
      </c>
      <c r="J94" s="273">
        <f t="shared" si="142"/>
        <v>0</v>
      </c>
      <c r="K94" s="265"/>
      <c r="L94" s="253">
        <f t="shared" si="143"/>
        <v>0</v>
      </c>
      <c r="M94" s="126"/>
      <c r="N94" s="127">
        <f t="shared" si="144"/>
        <v>0</v>
      </c>
      <c r="O94" s="126"/>
      <c r="P94" s="248">
        <f t="shared" si="145"/>
        <v>0</v>
      </c>
      <c r="Q94" s="248">
        <f t="shared" si="146"/>
        <v>0</v>
      </c>
      <c r="R94" s="249">
        <f t="shared" si="147"/>
        <v>0</v>
      </c>
      <c r="S94" s="128"/>
      <c r="T94" s="129"/>
      <c r="U94" s="130">
        <f t="shared" si="152"/>
        <v>0</v>
      </c>
      <c r="V94" s="233"/>
      <c r="W94" s="131"/>
      <c r="X94" s="129"/>
      <c r="Y94" s="130">
        <f t="shared" si="153"/>
        <v>0</v>
      </c>
      <c r="Z94" s="126"/>
      <c r="AA94" s="234"/>
      <c r="AB94" s="132">
        <f t="shared" si="150"/>
        <v>0</v>
      </c>
      <c r="AC94" s="133">
        <f t="shared" si="151"/>
        <v>0</v>
      </c>
    </row>
    <row r="95" spans="1:31" x14ac:dyDescent="0.2">
      <c r="A95" s="134"/>
      <c r="B95" s="124"/>
      <c r="C95" s="124"/>
      <c r="D95" s="124"/>
      <c r="E95" s="125"/>
      <c r="F95" s="125"/>
      <c r="G95" s="228"/>
      <c r="H95" s="272">
        <f t="shared" si="140"/>
        <v>0</v>
      </c>
      <c r="I95" s="272">
        <f t="shared" si="141"/>
        <v>0</v>
      </c>
      <c r="J95" s="273">
        <f t="shared" si="142"/>
        <v>0</v>
      </c>
      <c r="K95" s="265"/>
      <c r="L95" s="253">
        <f t="shared" si="143"/>
        <v>0</v>
      </c>
      <c r="M95" s="126"/>
      <c r="N95" s="127">
        <f t="shared" si="144"/>
        <v>0</v>
      </c>
      <c r="O95" s="126"/>
      <c r="P95" s="248">
        <f t="shared" si="145"/>
        <v>0</v>
      </c>
      <c r="Q95" s="248">
        <f t="shared" si="146"/>
        <v>0</v>
      </c>
      <c r="R95" s="249">
        <f t="shared" si="147"/>
        <v>0</v>
      </c>
      <c r="S95" s="128"/>
      <c r="T95" s="129"/>
      <c r="U95" s="130">
        <f t="shared" si="152"/>
        <v>0</v>
      </c>
      <c r="V95" s="233"/>
      <c r="W95" s="131"/>
      <c r="X95" s="129"/>
      <c r="Y95" s="130">
        <f t="shared" si="153"/>
        <v>0</v>
      </c>
      <c r="Z95" s="126"/>
      <c r="AA95" s="234"/>
      <c r="AB95" s="132">
        <f t="shared" si="150"/>
        <v>0</v>
      </c>
      <c r="AC95" s="133">
        <f t="shared" si="151"/>
        <v>0</v>
      </c>
    </row>
    <row r="96" spans="1:31" x14ac:dyDescent="0.2">
      <c r="A96" s="134"/>
      <c r="B96" s="124"/>
      <c r="C96" s="124"/>
      <c r="D96" s="124"/>
      <c r="E96" s="125"/>
      <c r="F96" s="125"/>
      <c r="G96" s="228"/>
      <c r="H96" s="272">
        <f t="shared" si="140"/>
        <v>0</v>
      </c>
      <c r="I96" s="272">
        <f t="shared" si="141"/>
        <v>0</v>
      </c>
      <c r="J96" s="273">
        <f t="shared" si="142"/>
        <v>0</v>
      </c>
      <c r="K96" s="265"/>
      <c r="L96" s="253">
        <f t="shared" si="143"/>
        <v>0</v>
      </c>
      <c r="M96" s="126"/>
      <c r="N96" s="127">
        <f t="shared" si="144"/>
        <v>0</v>
      </c>
      <c r="O96" s="126"/>
      <c r="P96" s="248">
        <f t="shared" si="145"/>
        <v>0</v>
      </c>
      <c r="Q96" s="248">
        <f t="shared" si="146"/>
        <v>0</v>
      </c>
      <c r="R96" s="249">
        <f t="shared" si="147"/>
        <v>0</v>
      </c>
      <c r="S96" s="128"/>
      <c r="T96" s="129"/>
      <c r="U96" s="130">
        <f>T96*S96*H96</f>
        <v>0</v>
      </c>
      <c r="V96" s="233"/>
      <c r="W96" s="131"/>
      <c r="X96" s="129"/>
      <c r="Y96" s="130">
        <f>W96*V96*X96</f>
        <v>0</v>
      </c>
      <c r="Z96" s="126"/>
      <c r="AA96" s="234"/>
      <c r="AB96" s="132">
        <f t="shared" si="150"/>
        <v>0</v>
      </c>
      <c r="AC96" s="133">
        <f t="shared" si="151"/>
        <v>0</v>
      </c>
    </row>
    <row r="97" spans="1:29" x14ac:dyDescent="0.2">
      <c r="A97" s="134"/>
      <c r="B97" s="124"/>
      <c r="C97" s="124"/>
      <c r="D97" s="124"/>
      <c r="E97" s="125"/>
      <c r="F97" s="125"/>
      <c r="G97" s="228"/>
      <c r="H97" s="272">
        <f t="shared" si="140"/>
        <v>0</v>
      </c>
      <c r="I97" s="272">
        <f t="shared" si="141"/>
        <v>0</v>
      </c>
      <c r="J97" s="273">
        <f t="shared" si="142"/>
        <v>0</v>
      </c>
      <c r="K97" s="265"/>
      <c r="L97" s="253">
        <f t="shared" si="143"/>
        <v>0</v>
      </c>
      <c r="M97" s="126"/>
      <c r="N97" s="127">
        <f t="shared" si="144"/>
        <v>0</v>
      </c>
      <c r="O97" s="120"/>
      <c r="P97" s="248">
        <f t="shared" si="145"/>
        <v>0</v>
      </c>
      <c r="Q97" s="248">
        <f t="shared" si="146"/>
        <v>0</v>
      </c>
      <c r="R97" s="249">
        <f t="shared" si="147"/>
        <v>0</v>
      </c>
      <c r="S97" s="128"/>
      <c r="T97" s="129"/>
      <c r="U97" s="130">
        <f t="shared" ref="U97:U99" si="154">T97*S97*H97</f>
        <v>0</v>
      </c>
      <c r="V97" s="233"/>
      <c r="W97" s="131"/>
      <c r="X97" s="129"/>
      <c r="Y97" s="130">
        <f t="shared" ref="Y97:Y99" si="155">W97*V97*X97</f>
        <v>0</v>
      </c>
      <c r="Z97" s="126"/>
      <c r="AA97" s="234"/>
      <c r="AB97" s="132">
        <f t="shared" si="150"/>
        <v>0</v>
      </c>
      <c r="AC97" s="133">
        <f t="shared" si="151"/>
        <v>0</v>
      </c>
    </row>
    <row r="98" spans="1:29" x14ac:dyDescent="0.2">
      <c r="A98" s="134"/>
      <c r="B98" s="124"/>
      <c r="C98" s="124"/>
      <c r="D98" s="124"/>
      <c r="E98" s="125"/>
      <c r="F98" s="125"/>
      <c r="G98" s="228"/>
      <c r="H98" s="272">
        <f t="shared" si="140"/>
        <v>0</v>
      </c>
      <c r="I98" s="272">
        <f t="shared" si="141"/>
        <v>0</v>
      </c>
      <c r="J98" s="273">
        <f t="shared" si="142"/>
        <v>0</v>
      </c>
      <c r="K98" s="265"/>
      <c r="L98" s="253">
        <f t="shared" si="143"/>
        <v>0</v>
      </c>
      <c r="M98" s="126"/>
      <c r="N98" s="127">
        <f t="shared" si="144"/>
        <v>0</v>
      </c>
      <c r="O98" s="126"/>
      <c r="P98" s="248">
        <f t="shared" si="145"/>
        <v>0</v>
      </c>
      <c r="Q98" s="248">
        <f t="shared" si="146"/>
        <v>0</v>
      </c>
      <c r="R98" s="249">
        <f t="shared" si="147"/>
        <v>0</v>
      </c>
      <c r="S98" s="128"/>
      <c r="T98" s="129"/>
      <c r="U98" s="130">
        <f t="shared" si="154"/>
        <v>0</v>
      </c>
      <c r="V98" s="233"/>
      <c r="W98" s="131"/>
      <c r="X98" s="129"/>
      <c r="Y98" s="130">
        <f t="shared" si="155"/>
        <v>0</v>
      </c>
      <c r="Z98" s="126"/>
      <c r="AA98" s="234"/>
      <c r="AB98" s="132">
        <f t="shared" si="150"/>
        <v>0</v>
      </c>
      <c r="AC98" s="133">
        <f t="shared" si="151"/>
        <v>0</v>
      </c>
    </row>
    <row r="99" spans="1:29" x14ac:dyDescent="0.2">
      <c r="A99" s="134"/>
      <c r="B99" s="124"/>
      <c r="C99" s="124"/>
      <c r="D99" s="124"/>
      <c r="E99" s="125"/>
      <c r="F99" s="125"/>
      <c r="G99" s="228"/>
      <c r="H99" s="272">
        <f t="shared" si="140"/>
        <v>0</v>
      </c>
      <c r="I99" s="272">
        <f t="shared" si="141"/>
        <v>0</v>
      </c>
      <c r="J99" s="273">
        <f t="shared" si="142"/>
        <v>0</v>
      </c>
      <c r="K99" s="265"/>
      <c r="L99" s="253">
        <f t="shared" si="143"/>
        <v>0</v>
      </c>
      <c r="M99" s="259"/>
      <c r="N99" s="127">
        <f t="shared" si="144"/>
        <v>0</v>
      </c>
      <c r="O99" s="259"/>
      <c r="P99" s="248">
        <f t="shared" si="145"/>
        <v>0</v>
      </c>
      <c r="Q99" s="248">
        <f t="shared" si="146"/>
        <v>0</v>
      </c>
      <c r="R99" s="249">
        <f t="shared" si="147"/>
        <v>0</v>
      </c>
      <c r="S99" s="260"/>
      <c r="T99" s="129"/>
      <c r="U99" s="130">
        <f t="shared" si="154"/>
        <v>0</v>
      </c>
      <c r="V99" s="261"/>
      <c r="W99" s="131"/>
      <c r="X99" s="129"/>
      <c r="Y99" s="130">
        <f t="shared" si="155"/>
        <v>0</v>
      </c>
      <c r="Z99" s="259"/>
      <c r="AA99" s="263"/>
      <c r="AB99" s="262">
        <f t="shared" si="150"/>
        <v>0</v>
      </c>
      <c r="AC99" s="133">
        <f t="shared" si="151"/>
        <v>0</v>
      </c>
    </row>
    <row r="100" spans="1:29" x14ac:dyDescent="0.2">
      <c r="A100" s="466"/>
      <c r="B100" s="467"/>
      <c r="C100" s="134"/>
      <c r="D100" s="134"/>
      <c r="E100" s="135"/>
      <c r="F100" s="135"/>
      <c r="G100" s="271">
        <f>SUM(G88:G99)</f>
        <v>0</v>
      </c>
      <c r="H100" s="135"/>
      <c r="I100" s="135"/>
      <c r="J100" s="250"/>
      <c r="K100" s="235"/>
      <c r="L100" s="254"/>
      <c r="M100" s="266"/>
      <c r="N100" s="254"/>
      <c r="O100" s="266"/>
      <c r="P100" s="255"/>
      <c r="Q100" s="235"/>
      <c r="R100" s="252"/>
      <c r="S100" s="267"/>
      <c r="T100" s="256"/>
      <c r="U100" s="251"/>
      <c r="V100" s="268"/>
      <c r="W100" s="257"/>
      <c r="X100" s="136"/>
      <c r="Y100" s="251"/>
      <c r="Z100" s="266"/>
      <c r="AA100" s="270"/>
      <c r="AB100" s="269"/>
      <c r="AC100" s="133">
        <f>SUM(AC88:AC99)</f>
        <v>0</v>
      </c>
    </row>
    <row r="108" spans="1:29" ht="16.5" customHeight="1" x14ac:dyDescent="0.2">
      <c r="A108" s="469" t="s">
        <v>60</v>
      </c>
      <c r="B108" s="469"/>
      <c r="C108" s="469"/>
    </row>
    <row r="109" spans="1:29" x14ac:dyDescent="0.2">
      <c r="A109" s="336" t="s">
        <v>28</v>
      </c>
      <c r="B109" s="336" t="str">
        <f>G55</f>
        <v># of Trips</v>
      </c>
      <c r="C109" s="335" t="s">
        <v>30</v>
      </c>
    </row>
    <row r="110" spans="1:29" x14ac:dyDescent="0.2">
      <c r="A110" s="290">
        <v>1</v>
      </c>
      <c r="B110" s="274">
        <f>G20</f>
        <v>0</v>
      </c>
      <c r="C110" s="275">
        <f>AC20</f>
        <v>0</v>
      </c>
    </row>
    <row r="111" spans="1:29" x14ac:dyDescent="0.2">
      <c r="A111" s="290">
        <v>2</v>
      </c>
      <c r="B111" s="274">
        <f>G36</f>
        <v>0</v>
      </c>
      <c r="C111" s="275">
        <f>AC36</f>
        <v>0</v>
      </c>
    </row>
    <row r="112" spans="1:29" x14ac:dyDescent="0.2">
      <c r="A112" s="290">
        <v>3</v>
      </c>
      <c r="B112" s="274">
        <f>G52</f>
        <v>0</v>
      </c>
      <c r="C112" s="275">
        <f>AC52</f>
        <v>0</v>
      </c>
    </row>
    <row r="113" spans="1:12" x14ac:dyDescent="0.2">
      <c r="A113" s="290">
        <v>4</v>
      </c>
      <c r="B113" s="274">
        <f>G68</f>
        <v>0</v>
      </c>
      <c r="C113" s="275">
        <f>AC68</f>
        <v>0</v>
      </c>
    </row>
    <row r="114" spans="1:12" x14ac:dyDescent="0.2">
      <c r="A114" s="290">
        <v>5</v>
      </c>
      <c r="B114" s="274">
        <f>G84</f>
        <v>0</v>
      </c>
      <c r="C114" s="275">
        <f>AC84</f>
        <v>0</v>
      </c>
    </row>
    <row r="115" spans="1:12" x14ac:dyDescent="0.2">
      <c r="A115" s="290">
        <v>6</v>
      </c>
      <c r="B115" s="274">
        <f>G100</f>
        <v>0</v>
      </c>
      <c r="C115" s="275">
        <f>AC100</f>
        <v>0</v>
      </c>
    </row>
    <row r="116" spans="1:12" x14ac:dyDescent="0.2">
      <c r="A116" s="276" t="s">
        <v>261</v>
      </c>
      <c r="B116" s="277">
        <f>SUM(B110:B115)</f>
        <v>0</v>
      </c>
      <c r="C116" s="278">
        <f>SUM(C110:C115)</f>
        <v>0</v>
      </c>
    </row>
    <row r="120" spans="1:12" x14ac:dyDescent="0.2">
      <c r="A120" s="106"/>
      <c r="B120" s="468"/>
      <c r="C120" s="468"/>
      <c r="D120" s="468"/>
      <c r="E120" s="468"/>
      <c r="F120" s="468"/>
      <c r="G120" s="468"/>
      <c r="H120" s="468"/>
      <c r="I120" s="468"/>
      <c r="J120" s="468"/>
      <c r="K120" s="468"/>
      <c r="L120" s="468"/>
    </row>
    <row r="121" spans="1:12" x14ac:dyDescent="0.2">
      <c r="A121" s="106"/>
      <c r="B121" s="237"/>
      <c r="C121" s="237"/>
    </row>
    <row r="122" spans="1:12" x14ac:dyDescent="0.2">
      <c r="A122" s="106"/>
      <c r="B122" s="237"/>
      <c r="C122" s="237"/>
    </row>
    <row r="123" spans="1:12" x14ac:dyDescent="0.2">
      <c r="A123" s="106"/>
      <c r="B123" s="106"/>
      <c r="C123" s="237"/>
    </row>
    <row r="124" spans="1:12" x14ac:dyDescent="0.2">
      <c r="A124" s="106"/>
      <c r="B124" s="106"/>
      <c r="C124" s="106"/>
    </row>
    <row r="125" spans="1:12" x14ac:dyDescent="0.2">
      <c r="A125" s="106"/>
      <c r="B125" s="106"/>
      <c r="C125" s="106"/>
    </row>
    <row r="126" spans="1:12" x14ac:dyDescent="0.2">
      <c r="A126" s="106"/>
      <c r="B126" s="106"/>
      <c r="C126" s="106"/>
    </row>
    <row r="127" spans="1:12" x14ac:dyDescent="0.2">
      <c r="A127" s="106"/>
      <c r="B127" s="106"/>
      <c r="C127" s="106"/>
    </row>
    <row r="130" spans="2:2" x14ac:dyDescent="0.2">
      <c r="B130" s="109"/>
    </row>
    <row r="131" spans="2:2" x14ac:dyDescent="0.2">
      <c r="B131" s="109"/>
    </row>
    <row r="132" spans="2:2" x14ac:dyDescent="0.2">
      <c r="B132" s="109"/>
    </row>
    <row r="133" spans="2:2" x14ac:dyDescent="0.2">
      <c r="B133" s="109"/>
    </row>
    <row r="134" spans="2:2" x14ac:dyDescent="0.2">
      <c r="B134" s="109"/>
    </row>
    <row r="135" spans="2:2" x14ac:dyDescent="0.2">
      <c r="B135" s="109"/>
    </row>
  </sheetData>
  <sheetProtection sheet="1" scenarios="1" formatColumns="0" formatRows="0"/>
  <mergeCells count="8">
    <mergeCell ref="A108:C108"/>
    <mergeCell ref="B120:L120"/>
    <mergeCell ref="A20:B20"/>
    <mergeCell ref="A36:B36"/>
    <mergeCell ref="A52:B52"/>
    <mergeCell ref="A68:B68"/>
    <mergeCell ref="A84:B84"/>
    <mergeCell ref="A100:B100"/>
  </mergeCells>
  <conditionalFormatting sqref="A1:XFD1048576">
    <cfRule type="expression" dxfId="13" priority="1">
      <formula>CELL("protect",A1)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4083-BCC4-4F36-96FB-65A625062357}">
  <sheetPr codeName="Sheet11"/>
  <dimension ref="A1:AL64"/>
  <sheetViews>
    <sheetView workbookViewId="0">
      <selection activeCell="B4" sqref="B4"/>
    </sheetView>
  </sheetViews>
  <sheetFormatPr defaultColWidth="8.85546875" defaultRowHeight="12" x14ac:dyDescent="0.2"/>
  <cols>
    <col min="1" max="1" width="14.28515625" style="138" customWidth="1"/>
    <col min="2" max="2" width="30.28515625" style="138" customWidth="1"/>
    <col min="3" max="3" width="9.28515625" style="138" customWidth="1"/>
    <col min="4" max="4" width="15" style="138" customWidth="1"/>
    <col min="5" max="6" width="15.140625" style="138" customWidth="1"/>
    <col min="7" max="7" width="14.28515625" style="138" customWidth="1"/>
    <col min="8" max="8" width="30.140625" style="138" customWidth="1"/>
    <col min="9" max="9" width="8.5703125" style="138" customWidth="1"/>
    <col min="10" max="10" width="15" style="138" customWidth="1"/>
    <col min="11" max="12" width="15.140625" style="138" customWidth="1"/>
    <col min="13" max="13" width="14.28515625" style="138" customWidth="1"/>
    <col min="14" max="14" width="23.140625" style="138" customWidth="1"/>
    <col min="15" max="15" width="13" style="138" customWidth="1"/>
    <col min="16" max="16" width="15" style="138" customWidth="1"/>
    <col min="17" max="18" width="15.140625" style="138" customWidth="1"/>
    <col min="19" max="19" width="14.28515625" style="138" customWidth="1"/>
    <col min="20" max="20" width="23.140625" style="138" customWidth="1"/>
    <col min="21" max="21" width="13" style="138" customWidth="1"/>
    <col min="22" max="22" width="15" style="138" customWidth="1"/>
    <col min="23" max="24" width="15.140625" style="138" customWidth="1"/>
    <col min="25" max="25" width="14.28515625" style="138" customWidth="1"/>
    <col min="26" max="26" width="23.140625" style="138" customWidth="1"/>
    <col min="27" max="27" width="13" style="138" customWidth="1"/>
    <col min="28" max="28" width="15" style="138" customWidth="1"/>
    <col min="29" max="30" width="15.140625" style="138" customWidth="1"/>
    <col min="31" max="31" width="14.28515625" style="138" customWidth="1"/>
    <col min="32" max="32" width="23.140625" style="138" customWidth="1"/>
    <col min="33" max="33" width="13" style="138" customWidth="1"/>
    <col min="34" max="34" width="15" style="138" customWidth="1"/>
    <col min="35" max="36" width="15.140625" style="138" customWidth="1"/>
    <col min="37" max="16384" width="8.85546875" style="138"/>
  </cols>
  <sheetData>
    <row r="1" spans="1:36" ht="18.75" x14ac:dyDescent="0.3">
      <c r="A1" s="411" t="s">
        <v>68</v>
      </c>
      <c r="B1" s="356"/>
      <c r="C1" s="356"/>
      <c r="D1" s="357"/>
      <c r="E1" s="357"/>
      <c r="F1" s="357"/>
      <c r="G1" s="358"/>
      <c r="H1" s="357"/>
      <c r="I1" s="357"/>
      <c r="J1" s="357"/>
      <c r="K1" s="357"/>
      <c r="L1" s="357"/>
      <c r="M1" s="358"/>
      <c r="N1" s="357"/>
      <c r="O1" s="357"/>
      <c r="P1" s="357"/>
      <c r="Q1" s="357"/>
      <c r="R1" s="357"/>
      <c r="S1" s="358"/>
      <c r="T1" s="357"/>
      <c r="U1" s="357"/>
      <c r="V1" s="357"/>
      <c r="W1" s="357"/>
      <c r="X1" s="357"/>
      <c r="Y1" s="358"/>
      <c r="Z1" s="357"/>
      <c r="AA1" s="357"/>
      <c r="AB1" s="357"/>
      <c r="AC1" s="357"/>
      <c r="AD1" s="357"/>
      <c r="AE1" s="358"/>
      <c r="AF1" s="357"/>
      <c r="AG1" s="357"/>
      <c r="AH1" s="357"/>
      <c r="AI1" s="357"/>
      <c r="AJ1" s="357"/>
    </row>
    <row r="2" spans="1:36" ht="16.5" customHeight="1" x14ac:dyDescent="0.2">
      <c r="A2" s="359"/>
      <c r="B2" s="359"/>
      <c r="C2" s="359"/>
      <c r="D2" s="360"/>
    </row>
    <row r="3" spans="1:36" x14ac:dyDescent="0.2">
      <c r="A3" s="202" t="s">
        <v>225</v>
      </c>
      <c r="B3" s="202" t="s">
        <v>277</v>
      </c>
      <c r="C3" s="359"/>
      <c r="D3" s="360"/>
    </row>
    <row r="4" spans="1:36" x14ac:dyDescent="0.2">
      <c r="A4" s="359"/>
      <c r="B4" s="359"/>
      <c r="C4" s="359"/>
      <c r="D4" s="360"/>
    </row>
    <row r="5" spans="1:36" ht="12.75" thickBot="1" x14ac:dyDescent="0.25">
      <c r="A5" s="359"/>
      <c r="B5" s="359"/>
      <c r="C5" s="359"/>
      <c r="D5" s="360"/>
    </row>
    <row r="6" spans="1:36" ht="12.75" thickBot="1" x14ac:dyDescent="0.25">
      <c r="A6" s="473" t="s">
        <v>227</v>
      </c>
      <c r="B6" s="474"/>
      <c r="C6" s="474"/>
      <c r="D6" s="474"/>
      <c r="E6" s="474"/>
      <c r="F6" s="475"/>
      <c r="G6" s="476" t="s">
        <v>228</v>
      </c>
      <c r="H6" s="476"/>
      <c r="I6" s="476"/>
      <c r="J6" s="476"/>
      <c r="K6" s="476"/>
      <c r="L6" s="476"/>
      <c r="M6" s="476" t="s">
        <v>229</v>
      </c>
      <c r="N6" s="476"/>
      <c r="O6" s="476"/>
      <c r="P6" s="476"/>
      <c r="Q6" s="476"/>
      <c r="R6" s="476"/>
      <c r="S6" s="476" t="s">
        <v>230</v>
      </c>
      <c r="T6" s="476"/>
      <c r="U6" s="476"/>
      <c r="V6" s="476"/>
      <c r="W6" s="476"/>
      <c r="X6" s="476"/>
      <c r="Y6" s="476" t="s">
        <v>231</v>
      </c>
      <c r="Z6" s="476"/>
      <c r="AA6" s="476"/>
      <c r="AB6" s="476"/>
      <c r="AC6" s="476"/>
      <c r="AD6" s="476"/>
      <c r="AE6" s="476" t="s">
        <v>232</v>
      </c>
      <c r="AF6" s="476"/>
      <c r="AG6" s="476"/>
      <c r="AH6" s="476"/>
      <c r="AI6" s="476"/>
      <c r="AJ6" s="479"/>
    </row>
    <row r="7" spans="1:36" ht="24" x14ac:dyDescent="0.2">
      <c r="A7" s="205" t="s">
        <v>20</v>
      </c>
      <c r="B7" s="205" t="s">
        <v>21</v>
      </c>
      <c r="C7" s="205" t="s">
        <v>270</v>
      </c>
      <c r="D7" s="205" t="s">
        <v>271</v>
      </c>
      <c r="E7" s="205" t="s">
        <v>24</v>
      </c>
      <c r="F7" s="205" t="s">
        <v>25</v>
      </c>
      <c r="G7" s="205" t="s">
        <v>20</v>
      </c>
      <c r="H7" s="205" t="s">
        <v>26</v>
      </c>
      <c r="I7" s="205" t="s">
        <v>270</v>
      </c>
      <c r="J7" s="205" t="s">
        <v>271</v>
      </c>
      <c r="K7" s="205" t="s">
        <v>24</v>
      </c>
      <c r="L7" s="205" t="s">
        <v>25</v>
      </c>
      <c r="M7" s="205" t="s">
        <v>20</v>
      </c>
      <c r="N7" s="205" t="s">
        <v>26</v>
      </c>
      <c r="O7" s="205" t="s">
        <v>270</v>
      </c>
      <c r="P7" s="205" t="s">
        <v>271</v>
      </c>
      <c r="Q7" s="205" t="s">
        <v>24</v>
      </c>
      <c r="R7" s="205" t="s">
        <v>25</v>
      </c>
      <c r="S7" s="205" t="s">
        <v>20</v>
      </c>
      <c r="T7" s="205" t="s">
        <v>26</v>
      </c>
      <c r="U7" s="205" t="s">
        <v>270</v>
      </c>
      <c r="V7" s="205" t="s">
        <v>271</v>
      </c>
      <c r="W7" s="205" t="s">
        <v>24</v>
      </c>
      <c r="X7" s="205" t="s">
        <v>25</v>
      </c>
      <c r="Y7" s="205" t="s">
        <v>20</v>
      </c>
      <c r="Z7" s="205" t="s">
        <v>26</v>
      </c>
      <c r="AA7" s="205" t="s">
        <v>270</v>
      </c>
      <c r="AB7" s="205" t="s">
        <v>271</v>
      </c>
      <c r="AC7" s="205" t="s">
        <v>24</v>
      </c>
      <c r="AD7" s="205" t="s">
        <v>25</v>
      </c>
      <c r="AE7" s="205" t="s">
        <v>20</v>
      </c>
      <c r="AF7" s="205" t="s">
        <v>26</v>
      </c>
      <c r="AG7" s="205" t="s">
        <v>270</v>
      </c>
      <c r="AH7" s="205" t="s">
        <v>271</v>
      </c>
      <c r="AI7" s="205" t="s">
        <v>24</v>
      </c>
      <c r="AJ7" s="205" t="s">
        <v>25</v>
      </c>
    </row>
    <row r="8" spans="1:36" s="361" customFormat="1" x14ac:dyDescent="0.2">
      <c r="A8" s="472" t="str">
        <f>'Proposal Data'!M45</f>
        <v/>
      </c>
      <c r="B8" s="472"/>
      <c r="C8" s="472"/>
      <c r="D8" s="472"/>
      <c r="E8" s="472"/>
      <c r="F8" s="472"/>
      <c r="G8" s="472" t="str">
        <f>'Proposal Data'!N45</f>
        <v/>
      </c>
      <c r="H8" s="472"/>
      <c r="I8" s="472"/>
      <c r="J8" s="472"/>
      <c r="K8" s="472"/>
      <c r="L8" s="472"/>
      <c r="M8" s="472" t="str">
        <f>'Proposal Data'!O45</f>
        <v/>
      </c>
      <c r="N8" s="472"/>
      <c r="O8" s="472"/>
      <c r="P8" s="472"/>
      <c r="Q8" s="472"/>
      <c r="R8" s="472"/>
      <c r="S8" s="472" t="str">
        <f>'Proposal Data'!P45</f>
        <v/>
      </c>
      <c r="T8" s="472"/>
      <c r="U8" s="472"/>
      <c r="V8" s="472"/>
      <c r="W8" s="472"/>
      <c r="X8" s="472"/>
      <c r="Y8" s="472" t="str">
        <f>'Proposal Data'!Q45</f>
        <v/>
      </c>
      <c r="Z8" s="472"/>
      <c r="AA8" s="472"/>
      <c r="AB8" s="472"/>
      <c r="AC8" s="472"/>
      <c r="AD8" s="472"/>
      <c r="AE8" s="472" t="str">
        <f>'Proposal Data'!R45</f>
        <v/>
      </c>
      <c r="AF8" s="472"/>
      <c r="AG8" s="472"/>
      <c r="AH8" s="472"/>
      <c r="AI8" s="472"/>
      <c r="AJ8" s="472"/>
    </row>
    <row r="9" spans="1:36" x14ac:dyDescent="0.2">
      <c r="A9" s="362">
        <v>1</v>
      </c>
      <c r="B9" s="286"/>
      <c r="C9" s="363"/>
      <c r="D9" s="364"/>
      <c r="E9" s="365">
        <f t="shared" ref="E9:E18" si="0">C9*D9</f>
        <v>0</v>
      </c>
      <c r="F9" s="366"/>
      <c r="G9" s="362">
        <v>1</v>
      </c>
      <c r="H9" s="286"/>
      <c r="I9" s="363"/>
      <c r="J9" s="364"/>
      <c r="K9" s="365">
        <f t="shared" ref="K9:K18" si="1">I9*J9</f>
        <v>0</v>
      </c>
      <c r="L9" s="366"/>
      <c r="M9" s="362">
        <v>1</v>
      </c>
      <c r="N9" s="286"/>
      <c r="O9" s="363"/>
      <c r="P9" s="364"/>
      <c r="Q9" s="365">
        <f t="shared" ref="Q9:Q18" si="2">O9*P9</f>
        <v>0</v>
      </c>
      <c r="R9" s="364"/>
      <c r="S9" s="362">
        <v>1</v>
      </c>
      <c r="T9" s="286"/>
      <c r="U9" s="363"/>
      <c r="V9" s="364"/>
      <c r="W9" s="365">
        <f t="shared" ref="W9:W18" si="3">U9*V9</f>
        <v>0</v>
      </c>
      <c r="X9" s="363"/>
      <c r="Y9" s="362">
        <v>3</v>
      </c>
      <c r="Z9" s="286"/>
      <c r="AA9" s="363"/>
      <c r="AB9" s="364"/>
      <c r="AC9" s="365">
        <f t="shared" ref="AC9:AC18" si="4">AA9*AB9</f>
        <v>0</v>
      </c>
      <c r="AD9" s="366"/>
      <c r="AE9" s="362">
        <v>1</v>
      </c>
      <c r="AF9" s="286"/>
      <c r="AG9" s="363"/>
      <c r="AH9" s="364"/>
      <c r="AI9" s="365">
        <f t="shared" ref="AI9:AI18" si="5">AG9*AH9</f>
        <v>0</v>
      </c>
      <c r="AJ9" s="366"/>
    </row>
    <row r="10" spans="1:36" x14ac:dyDescent="0.2">
      <c r="A10" s="362">
        <v>2</v>
      </c>
      <c r="B10" s="286"/>
      <c r="C10" s="363"/>
      <c r="D10" s="364"/>
      <c r="E10" s="365">
        <f t="shared" si="0"/>
        <v>0</v>
      </c>
      <c r="F10" s="366"/>
      <c r="G10" s="362">
        <v>2</v>
      </c>
      <c r="H10" s="286"/>
      <c r="I10" s="363"/>
      <c r="J10" s="364"/>
      <c r="K10" s="365">
        <f t="shared" si="1"/>
        <v>0</v>
      </c>
      <c r="L10" s="366"/>
      <c r="M10" s="362">
        <v>2</v>
      </c>
      <c r="N10" s="286"/>
      <c r="O10" s="363"/>
      <c r="P10" s="364"/>
      <c r="Q10" s="365">
        <f t="shared" si="2"/>
        <v>0</v>
      </c>
      <c r="R10" s="364"/>
      <c r="S10" s="362">
        <v>2</v>
      </c>
      <c r="T10" s="286"/>
      <c r="U10" s="363"/>
      <c r="V10" s="364"/>
      <c r="W10" s="365">
        <f t="shared" si="3"/>
        <v>0</v>
      </c>
      <c r="X10" s="363"/>
      <c r="Y10" s="362">
        <v>3</v>
      </c>
      <c r="Z10" s="286"/>
      <c r="AA10" s="363"/>
      <c r="AB10" s="364"/>
      <c r="AC10" s="365">
        <f t="shared" si="4"/>
        <v>0</v>
      </c>
      <c r="AD10" s="366"/>
      <c r="AE10" s="362">
        <v>2</v>
      </c>
      <c r="AF10" s="286"/>
      <c r="AG10" s="363"/>
      <c r="AH10" s="364"/>
      <c r="AI10" s="365">
        <f t="shared" si="5"/>
        <v>0</v>
      </c>
      <c r="AJ10" s="366"/>
    </row>
    <row r="11" spans="1:36" x14ac:dyDescent="0.2">
      <c r="A11" s="362">
        <v>3</v>
      </c>
      <c r="B11" s="286"/>
      <c r="C11" s="363"/>
      <c r="D11" s="364"/>
      <c r="E11" s="365">
        <f t="shared" si="0"/>
        <v>0</v>
      </c>
      <c r="F11" s="366"/>
      <c r="G11" s="362">
        <v>3</v>
      </c>
      <c r="H11" s="286"/>
      <c r="I11" s="367"/>
      <c r="J11" s="364"/>
      <c r="K11" s="365">
        <f t="shared" si="1"/>
        <v>0</v>
      </c>
      <c r="L11" s="366"/>
      <c r="M11" s="362">
        <v>3</v>
      </c>
      <c r="N11" s="286"/>
      <c r="O11" s="367"/>
      <c r="P11" s="364"/>
      <c r="Q11" s="365">
        <f t="shared" si="2"/>
        <v>0</v>
      </c>
      <c r="R11" s="366"/>
      <c r="S11" s="362">
        <v>3</v>
      </c>
      <c r="T11" s="286"/>
      <c r="U11" s="367"/>
      <c r="V11" s="364"/>
      <c r="W11" s="365">
        <f t="shared" si="3"/>
        <v>0</v>
      </c>
      <c r="X11" s="366"/>
      <c r="Y11" s="362">
        <v>3</v>
      </c>
      <c r="Z11" s="286"/>
      <c r="AA11" s="367"/>
      <c r="AB11" s="364"/>
      <c r="AC11" s="365">
        <f t="shared" si="4"/>
        <v>0</v>
      </c>
      <c r="AD11" s="366"/>
      <c r="AE11" s="362">
        <v>3</v>
      </c>
      <c r="AF11" s="286"/>
      <c r="AG11" s="367"/>
      <c r="AH11" s="364"/>
      <c r="AI11" s="365">
        <f t="shared" si="5"/>
        <v>0</v>
      </c>
      <c r="AJ11" s="366"/>
    </row>
    <row r="12" spans="1:36" x14ac:dyDescent="0.2">
      <c r="A12" s="362">
        <v>4</v>
      </c>
      <c r="B12" s="286"/>
      <c r="C12" s="363"/>
      <c r="D12" s="364"/>
      <c r="E12" s="365">
        <f t="shared" si="0"/>
        <v>0</v>
      </c>
      <c r="F12" s="366"/>
      <c r="G12" s="362">
        <v>4</v>
      </c>
      <c r="H12" s="286"/>
      <c r="I12" s="367"/>
      <c r="J12" s="364"/>
      <c r="K12" s="365">
        <f t="shared" si="1"/>
        <v>0</v>
      </c>
      <c r="L12" s="366"/>
      <c r="M12" s="362">
        <v>4</v>
      </c>
      <c r="N12" s="286"/>
      <c r="O12" s="367"/>
      <c r="P12" s="364"/>
      <c r="Q12" s="365">
        <f t="shared" si="2"/>
        <v>0</v>
      </c>
      <c r="R12" s="366"/>
      <c r="S12" s="362">
        <v>4</v>
      </c>
      <c r="T12" s="286"/>
      <c r="U12" s="367"/>
      <c r="V12" s="364"/>
      <c r="W12" s="365">
        <f t="shared" si="3"/>
        <v>0</v>
      </c>
      <c r="X12" s="366"/>
      <c r="Y12" s="362">
        <v>4</v>
      </c>
      <c r="Z12" s="286"/>
      <c r="AA12" s="367"/>
      <c r="AB12" s="364"/>
      <c r="AC12" s="365">
        <f t="shared" si="4"/>
        <v>0</v>
      </c>
      <c r="AD12" s="366"/>
      <c r="AE12" s="362">
        <v>4</v>
      </c>
      <c r="AF12" s="286"/>
      <c r="AG12" s="367"/>
      <c r="AH12" s="364"/>
      <c r="AI12" s="365">
        <f t="shared" si="5"/>
        <v>0</v>
      </c>
      <c r="AJ12" s="366"/>
    </row>
    <row r="13" spans="1:36" x14ac:dyDescent="0.2">
      <c r="A13" s="362">
        <v>5</v>
      </c>
      <c r="B13" s="286"/>
      <c r="C13" s="363"/>
      <c r="D13" s="364"/>
      <c r="E13" s="365">
        <f t="shared" si="0"/>
        <v>0</v>
      </c>
      <c r="F13" s="366"/>
      <c r="G13" s="362">
        <v>5</v>
      </c>
      <c r="H13" s="286"/>
      <c r="I13" s="367"/>
      <c r="J13" s="364"/>
      <c r="K13" s="365">
        <f t="shared" si="1"/>
        <v>0</v>
      </c>
      <c r="L13" s="366"/>
      <c r="M13" s="362">
        <v>5</v>
      </c>
      <c r="N13" s="286"/>
      <c r="O13" s="367"/>
      <c r="P13" s="364"/>
      <c r="Q13" s="365">
        <f t="shared" si="2"/>
        <v>0</v>
      </c>
      <c r="R13" s="366"/>
      <c r="S13" s="362">
        <v>5</v>
      </c>
      <c r="T13" s="286"/>
      <c r="U13" s="367"/>
      <c r="V13" s="364"/>
      <c r="W13" s="365">
        <f t="shared" si="3"/>
        <v>0</v>
      </c>
      <c r="X13" s="366"/>
      <c r="Y13" s="362">
        <v>5</v>
      </c>
      <c r="Z13" s="286"/>
      <c r="AA13" s="367"/>
      <c r="AB13" s="364"/>
      <c r="AC13" s="365">
        <f t="shared" si="4"/>
        <v>0</v>
      </c>
      <c r="AD13" s="366"/>
      <c r="AE13" s="362">
        <v>5</v>
      </c>
      <c r="AF13" s="286"/>
      <c r="AG13" s="367"/>
      <c r="AH13" s="364"/>
      <c r="AI13" s="365">
        <f t="shared" si="5"/>
        <v>0</v>
      </c>
      <c r="AJ13" s="366"/>
    </row>
    <row r="14" spans="1:36" x14ac:dyDescent="0.2">
      <c r="A14" s="362">
        <v>6</v>
      </c>
      <c r="B14" s="286"/>
      <c r="C14" s="363"/>
      <c r="D14" s="364"/>
      <c r="E14" s="365">
        <f t="shared" si="0"/>
        <v>0</v>
      </c>
      <c r="F14" s="366"/>
      <c r="G14" s="362">
        <v>6</v>
      </c>
      <c r="H14" s="286"/>
      <c r="I14" s="367"/>
      <c r="J14" s="364"/>
      <c r="K14" s="365">
        <f t="shared" si="1"/>
        <v>0</v>
      </c>
      <c r="L14" s="366"/>
      <c r="M14" s="362">
        <v>6</v>
      </c>
      <c r="N14" s="286"/>
      <c r="O14" s="367"/>
      <c r="P14" s="364"/>
      <c r="Q14" s="365">
        <f t="shared" si="2"/>
        <v>0</v>
      </c>
      <c r="R14" s="366"/>
      <c r="S14" s="362">
        <v>6</v>
      </c>
      <c r="T14" s="286"/>
      <c r="U14" s="367"/>
      <c r="V14" s="364"/>
      <c r="W14" s="365">
        <f t="shared" si="3"/>
        <v>0</v>
      </c>
      <c r="X14" s="366"/>
      <c r="Y14" s="362">
        <v>6</v>
      </c>
      <c r="Z14" s="286"/>
      <c r="AA14" s="367"/>
      <c r="AB14" s="364"/>
      <c r="AC14" s="365">
        <f t="shared" si="4"/>
        <v>0</v>
      </c>
      <c r="AD14" s="366"/>
      <c r="AE14" s="362">
        <v>6</v>
      </c>
      <c r="AF14" s="286"/>
      <c r="AG14" s="367"/>
      <c r="AH14" s="364"/>
      <c r="AI14" s="365">
        <f t="shared" si="5"/>
        <v>0</v>
      </c>
      <c r="AJ14" s="366"/>
    </row>
    <row r="15" spans="1:36" x14ac:dyDescent="0.2">
      <c r="A15" s="362">
        <v>7</v>
      </c>
      <c r="B15" s="286"/>
      <c r="C15" s="363"/>
      <c r="D15" s="364"/>
      <c r="E15" s="365">
        <f t="shared" si="0"/>
        <v>0</v>
      </c>
      <c r="F15" s="366"/>
      <c r="G15" s="362">
        <v>7</v>
      </c>
      <c r="H15" s="286"/>
      <c r="I15" s="367"/>
      <c r="J15" s="364"/>
      <c r="K15" s="365">
        <f t="shared" si="1"/>
        <v>0</v>
      </c>
      <c r="L15" s="366"/>
      <c r="M15" s="362">
        <v>7</v>
      </c>
      <c r="N15" s="286"/>
      <c r="O15" s="367"/>
      <c r="P15" s="364"/>
      <c r="Q15" s="365">
        <f t="shared" si="2"/>
        <v>0</v>
      </c>
      <c r="R15" s="366"/>
      <c r="S15" s="362">
        <v>7</v>
      </c>
      <c r="T15" s="286"/>
      <c r="U15" s="367"/>
      <c r="V15" s="364"/>
      <c r="W15" s="365">
        <f t="shared" si="3"/>
        <v>0</v>
      </c>
      <c r="X15" s="366"/>
      <c r="Y15" s="362">
        <v>7</v>
      </c>
      <c r="Z15" s="286"/>
      <c r="AA15" s="367"/>
      <c r="AB15" s="364"/>
      <c r="AC15" s="365">
        <f t="shared" si="4"/>
        <v>0</v>
      </c>
      <c r="AD15" s="366"/>
      <c r="AE15" s="362">
        <v>7</v>
      </c>
      <c r="AF15" s="286"/>
      <c r="AG15" s="367"/>
      <c r="AH15" s="364"/>
      <c r="AI15" s="365">
        <f t="shared" si="5"/>
        <v>0</v>
      </c>
      <c r="AJ15" s="366"/>
    </row>
    <row r="16" spans="1:36" x14ac:dyDescent="0.2">
      <c r="A16" s="362">
        <v>8</v>
      </c>
      <c r="B16" s="286"/>
      <c r="C16" s="363"/>
      <c r="D16" s="364"/>
      <c r="E16" s="365">
        <f t="shared" si="0"/>
        <v>0</v>
      </c>
      <c r="F16" s="366"/>
      <c r="G16" s="362">
        <v>8</v>
      </c>
      <c r="H16" s="286"/>
      <c r="I16" s="367"/>
      <c r="J16" s="364"/>
      <c r="K16" s="365">
        <f t="shared" si="1"/>
        <v>0</v>
      </c>
      <c r="L16" s="366"/>
      <c r="M16" s="362">
        <v>8</v>
      </c>
      <c r="N16" s="286"/>
      <c r="O16" s="367"/>
      <c r="P16" s="364"/>
      <c r="Q16" s="365">
        <f t="shared" si="2"/>
        <v>0</v>
      </c>
      <c r="R16" s="366"/>
      <c r="S16" s="362">
        <v>8</v>
      </c>
      <c r="T16" s="286"/>
      <c r="U16" s="367"/>
      <c r="V16" s="364"/>
      <c r="W16" s="365">
        <f t="shared" si="3"/>
        <v>0</v>
      </c>
      <c r="X16" s="366"/>
      <c r="Y16" s="362">
        <v>8</v>
      </c>
      <c r="Z16" s="286"/>
      <c r="AA16" s="367"/>
      <c r="AB16" s="364"/>
      <c r="AC16" s="365">
        <f t="shared" si="4"/>
        <v>0</v>
      </c>
      <c r="AD16" s="366"/>
      <c r="AE16" s="362">
        <v>8</v>
      </c>
      <c r="AF16" s="286"/>
      <c r="AG16" s="367"/>
      <c r="AH16" s="364"/>
      <c r="AI16" s="365">
        <f t="shared" si="5"/>
        <v>0</v>
      </c>
      <c r="AJ16" s="366"/>
    </row>
    <row r="17" spans="1:36" x14ac:dyDescent="0.2">
      <c r="A17" s="362">
        <v>9</v>
      </c>
      <c r="B17" s="286"/>
      <c r="C17" s="363"/>
      <c r="D17" s="364"/>
      <c r="E17" s="365">
        <f t="shared" si="0"/>
        <v>0</v>
      </c>
      <c r="F17" s="366"/>
      <c r="G17" s="362">
        <v>9</v>
      </c>
      <c r="H17" s="286"/>
      <c r="I17" s="367"/>
      <c r="J17" s="364"/>
      <c r="K17" s="365">
        <f t="shared" si="1"/>
        <v>0</v>
      </c>
      <c r="L17" s="366"/>
      <c r="M17" s="362">
        <v>9</v>
      </c>
      <c r="N17" s="286"/>
      <c r="O17" s="367"/>
      <c r="P17" s="364"/>
      <c r="Q17" s="365">
        <f t="shared" si="2"/>
        <v>0</v>
      </c>
      <c r="R17" s="366"/>
      <c r="S17" s="362">
        <v>9</v>
      </c>
      <c r="T17" s="286"/>
      <c r="U17" s="367"/>
      <c r="V17" s="364"/>
      <c r="W17" s="365">
        <f t="shared" si="3"/>
        <v>0</v>
      </c>
      <c r="X17" s="366"/>
      <c r="Y17" s="362">
        <v>9</v>
      </c>
      <c r="Z17" s="286"/>
      <c r="AA17" s="367"/>
      <c r="AB17" s="364"/>
      <c r="AC17" s="365">
        <f t="shared" si="4"/>
        <v>0</v>
      </c>
      <c r="AD17" s="366"/>
      <c r="AE17" s="362">
        <v>9</v>
      </c>
      <c r="AF17" s="286"/>
      <c r="AG17" s="367"/>
      <c r="AH17" s="364"/>
      <c r="AI17" s="365">
        <f t="shared" si="5"/>
        <v>0</v>
      </c>
      <c r="AJ17" s="366"/>
    </row>
    <row r="18" spans="1:36" x14ac:dyDescent="0.2">
      <c r="A18" s="362">
        <v>10</v>
      </c>
      <c r="B18" s="286"/>
      <c r="C18" s="363"/>
      <c r="D18" s="364"/>
      <c r="E18" s="365">
        <f t="shared" si="0"/>
        <v>0</v>
      </c>
      <c r="F18" s="366"/>
      <c r="G18" s="362">
        <v>10</v>
      </c>
      <c r="H18" s="286"/>
      <c r="I18" s="367"/>
      <c r="J18" s="364"/>
      <c r="K18" s="365">
        <f t="shared" si="1"/>
        <v>0</v>
      </c>
      <c r="L18" s="366"/>
      <c r="M18" s="362">
        <v>10</v>
      </c>
      <c r="N18" s="286"/>
      <c r="O18" s="368"/>
      <c r="P18" s="364"/>
      <c r="Q18" s="365">
        <f t="shared" si="2"/>
        <v>0</v>
      </c>
      <c r="R18" s="366"/>
      <c r="S18" s="362">
        <v>10</v>
      </c>
      <c r="T18" s="286"/>
      <c r="U18" s="367"/>
      <c r="V18" s="364"/>
      <c r="W18" s="365">
        <f t="shared" si="3"/>
        <v>0</v>
      </c>
      <c r="X18" s="366"/>
      <c r="Y18" s="362">
        <v>10</v>
      </c>
      <c r="Z18" s="286"/>
      <c r="AA18" s="367"/>
      <c r="AB18" s="364"/>
      <c r="AC18" s="365">
        <f t="shared" si="4"/>
        <v>0</v>
      </c>
      <c r="AD18" s="366"/>
      <c r="AE18" s="362">
        <v>10</v>
      </c>
      <c r="AF18" s="286"/>
      <c r="AG18" s="367"/>
      <c r="AH18" s="364"/>
      <c r="AI18" s="365">
        <f t="shared" si="5"/>
        <v>0</v>
      </c>
      <c r="AJ18" s="366"/>
    </row>
    <row r="19" spans="1:36" x14ac:dyDescent="0.2">
      <c r="A19" s="362"/>
      <c r="B19" s="369"/>
      <c r="C19" s="370"/>
      <c r="D19" s="371" t="str">
        <f>_xlfn.CONCAT(A8," Total")</f>
        <v xml:space="preserve"> Total</v>
      </c>
      <c r="E19" s="372">
        <f>SUM(E9:E18)</f>
        <v>0</v>
      </c>
      <c r="F19" s="373"/>
      <c r="G19" s="362"/>
      <c r="H19" s="369"/>
      <c r="I19" s="370"/>
      <c r="J19" s="371" t="str">
        <f>_xlfn.CONCAT(G8," Total")</f>
        <v xml:space="preserve"> Total</v>
      </c>
      <c r="K19" s="372">
        <f>SUM(K9:K18)</f>
        <v>0</v>
      </c>
      <c r="L19" s="373"/>
      <c r="M19" s="362"/>
      <c r="N19" s="369"/>
      <c r="O19" s="370"/>
      <c r="P19" s="371" t="str">
        <f>_xlfn.CONCAT(M8," Total")</f>
        <v xml:space="preserve"> Total</v>
      </c>
      <c r="Q19" s="372">
        <f>SUM(Q9:Q18)</f>
        <v>0</v>
      </c>
      <c r="R19" s="373"/>
      <c r="S19" s="362"/>
      <c r="T19" s="369"/>
      <c r="U19" s="370"/>
      <c r="V19" s="371" t="str">
        <f>_xlfn.CONCAT(S8," Total")</f>
        <v xml:space="preserve"> Total</v>
      </c>
      <c r="W19" s="372">
        <f>SUM(W9:W18)</f>
        <v>0</v>
      </c>
      <c r="X19" s="373"/>
      <c r="Y19" s="362"/>
      <c r="Z19" s="369"/>
      <c r="AA19" s="370"/>
      <c r="AB19" s="371" t="str">
        <f>_xlfn.CONCAT(Y8," Total")</f>
        <v xml:space="preserve"> Total</v>
      </c>
      <c r="AC19" s="372">
        <f>SUM(AC9:AC18)</f>
        <v>0</v>
      </c>
      <c r="AD19" s="373"/>
      <c r="AE19" s="362"/>
      <c r="AF19" s="369"/>
      <c r="AG19" s="370"/>
      <c r="AH19" s="371" t="str">
        <f>_xlfn.CONCAT(AE8," Total")</f>
        <v xml:space="preserve"> Total</v>
      </c>
      <c r="AI19" s="372">
        <f>SUM(AI9:AI18)</f>
        <v>0</v>
      </c>
      <c r="AJ19" s="373"/>
    </row>
    <row r="20" spans="1:36" s="380" customFormat="1" x14ac:dyDescent="0.2">
      <c r="A20" s="374"/>
      <c r="B20" s="375"/>
      <c r="C20" s="376"/>
      <c r="D20" s="377"/>
      <c r="E20" s="378"/>
      <c r="F20" s="379"/>
      <c r="G20" s="374"/>
      <c r="H20" s="375"/>
      <c r="I20" s="376"/>
      <c r="J20" s="377"/>
      <c r="K20" s="378"/>
      <c r="L20" s="379"/>
      <c r="M20" s="374"/>
      <c r="N20" s="375"/>
      <c r="O20" s="376"/>
      <c r="P20" s="377"/>
      <c r="Q20" s="378"/>
      <c r="R20" s="379"/>
      <c r="S20" s="374"/>
      <c r="T20" s="375"/>
      <c r="U20" s="376"/>
      <c r="V20" s="377"/>
      <c r="W20" s="378"/>
      <c r="X20" s="379"/>
      <c r="Y20" s="374"/>
      <c r="Z20" s="375"/>
      <c r="AA20" s="376"/>
      <c r="AB20" s="377"/>
      <c r="AC20" s="378"/>
      <c r="AD20" s="379"/>
      <c r="AE20" s="374"/>
      <c r="AF20" s="375"/>
      <c r="AG20" s="376"/>
      <c r="AH20" s="377"/>
      <c r="AI20" s="378"/>
      <c r="AJ20" s="379"/>
    </row>
    <row r="21" spans="1:36" s="380" customFormat="1" ht="12.75" thickBot="1" x14ac:dyDescent="0.25">
      <c r="A21" s="374"/>
      <c r="B21" s="375"/>
      <c r="C21" s="376"/>
      <c r="D21" s="377"/>
      <c r="E21" s="378"/>
      <c r="F21" s="379"/>
      <c r="G21" s="374"/>
      <c r="H21" s="375"/>
      <c r="I21" s="376"/>
      <c r="J21" s="377"/>
      <c r="K21" s="378"/>
      <c r="L21" s="379"/>
      <c r="M21" s="374"/>
      <c r="N21" s="375"/>
      <c r="O21" s="376"/>
      <c r="P21" s="377"/>
      <c r="Q21" s="378"/>
      <c r="R21" s="379"/>
      <c r="S21" s="374"/>
      <c r="T21" s="375"/>
      <c r="U21" s="376"/>
      <c r="V21" s="377"/>
      <c r="W21" s="378"/>
      <c r="X21" s="379"/>
      <c r="Y21" s="374"/>
      <c r="Z21" s="375"/>
      <c r="AA21" s="376"/>
      <c r="AB21" s="377"/>
      <c r="AC21" s="378"/>
      <c r="AD21" s="379"/>
      <c r="AE21" s="374"/>
      <c r="AF21" s="375"/>
      <c r="AG21" s="376"/>
      <c r="AH21" s="377"/>
      <c r="AI21" s="378"/>
      <c r="AJ21" s="379"/>
    </row>
    <row r="22" spans="1:36" ht="12.75" thickBot="1" x14ac:dyDescent="0.25">
      <c r="A22" s="473" t="s">
        <v>239</v>
      </c>
      <c r="B22" s="474"/>
      <c r="C22" s="474"/>
      <c r="D22" s="474"/>
      <c r="E22" s="474"/>
      <c r="F22" s="475"/>
      <c r="G22" s="476" t="s">
        <v>240</v>
      </c>
      <c r="H22" s="476"/>
      <c r="I22" s="476"/>
      <c r="J22" s="476"/>
      <c r="K22" s="476"/>
      <c r="L22" s="476"/>
      <c r="M22" s="476" t="s">
        <v>241</v>
      </c>
      <c r="N22" s="476"/>
      <c r="O22" s="476"/>
      <c r="P22" s="476"/>
      <c r="Q22" s="476"/>
      <c r="R22" s="476"/>
      <c r="S22" s="476" t="s">
        <v>242</v>
      </c>
      <c r="T22" s="476"/>
      <c r="U22" s="476"/>
      <c r="V22" s="476"/>
      <c r="W22" s="476"/>
      <c r="X22" s="476"/>
      <c r="Y22" s="476" t="s">
        <v>243</v>
      </c>
      <c r="Z22" s="476"/>
      <c r="AA22" s="476"/>
      <c r="AB22" s="476"/>
      <c r="AC22" s="476"/>
      <c r="AD22" s="476"/>
      <c r="AE22" s="476" t="s">
        <v>244</v>
      </c>
      <c r="AF22" s="476"/>
      <c r="AG22" s="476"/>
      <c r="AH22" s="476"/>
      <c r="AI22" s="476"/>
      <c r="AJ22" s="479"/>
    </row>
    <row r="23" spans="1:36" ht="24" x14ac:dyDescent="0.2">
      <c r="A23" s="205" t="s">
        <v>20</v>
      </c>
      <c r="B23" s="205" t="s">
        <v>21</v>
      </c>
      <c r="C23" s="205" t="s">
        <v>270</v>
      </c>
      <c r="D23" s="205" t="s">
        <v>271</v>
      </c>
      <c r="E23" s="205" t="s">
        <v>24</v>
      </c>
      <c r="F23" s="205" t="s">
        <v>25</v>
      </c>
      <c r="G23" s="205" t="s">
        <v>20</v>
      </c>
      <c r="H23" s="205" t="s">
        <v>26</v>
      </c>
      <c r="I23" s="205" t="s">
        <v>270</v>
      </c>
      <c r="J23" s="205" t="s">
        <v>271</v>
      </c>
      <c r="K23" s="205" t="s">
        <v>24</v>
      </c>
      <c r="L23" s="205" t="s">
        <v>25</v>
      </c>
      <c r="M23" s="205" t="s">
        <v>20</v>
      </c>
      <c r="N23" s="205" t="s">
        <v>26</v>
      </c>
      <c r="O23" s="205" t="s">
        <v>270</v>
      </c>
      <c r="P23" s="205" t="s">
        <v>271</v>
      </c>
      <c r="Q23" s="205" t="s">
        <v>24</v>
      </c>
      <c r="R23" s="205" t="s">
        <v>25</v>
      </c>
      <c r="S23" s="205" t="s">
        <v>20</v>
      </c>
      <c r="T23" s="205" t="s">
        <v>26</v>
      </c>
      <c r="U23" s="205" t="s">
        <v>270</v>
      </c>
      <c r="V23" s="205" t="s">
        <v>271</v>
      </c>
      <c r="W23" s="205" t="s">
        <v>24</v>
      </c>
      <c r="X23" s="205" t="s">
        <v>25</v>
      </c>
      <c r="Y23" s="205" t="s">
        <v>20</v>
      </c>
      <c r="Z23" s="205" t="s">
        <v>26</v>
      </c>
      <c r="AA23" s="205" t="s">
        <v>270</v>
      </c>
      <c r="AB23" s="205" t="s">
        <v>271</v>
      </c>
      <c r="AC23" s="205" t="s">
        <v>24</v>
      </c>
      <c r="AD23" s="205" t="s">
        <v>25</v>
      </c>
      <c r="AE23" s="205" t="s">
        <v>20</v>
      </c>
      <c r="AF23" s="205" t="s">
        <v>26</v>
      </c>
      <c r="AG23" s="205" t="s">
        <v>270</v>
      </c>
      <c r="AH23" s="205" t="s">
        <v>271</v>
      </c>
      <c r="AI23" s="205" t="s">
        <v>24</v>
      </c>
      <c r="AJ23" s="205" t="s">
        <v>25</v>
      </c>
    </row>
    <row r="24" spans="1:36" s="361" customFormat="1" x14ac:dyDescent="0.2">
      <c r="A24" s="472" t="str">
        <f>'Proposal Data'!M54</f>
        <v/>
      </c>
      <c r="B24" s="472"/>
      <c r="C24" s="472"/>
      <c r="D24" s="472"/>
      <c r="E24" s="472"/>
      <c r="F24" s="472"/>
      <c r="G24" s="472" t="str">
        <f>'Proposal Data'!N54</f>
        <v/>
      </c>
      <c r="H24" s="472"/>
      <c r="I24" s="472"/>
      <c r="J24" s="472"/>
      <c r="K24" s="472"/>
      <c r="L24" s="472"/>
      <c r="M24" s="472" t="str">
        <f>'Proposal Data'!O54</f>
        <v/>
      </c>
      <c r="N24" s="472"/>
      <c r="O24" s="472"/>
      <c r="P24" s="472"/>
      <c r="Q24" s="472"/>
      <c r="R24" s="472"/>
      <c r="S24" s="472" t="str">
        <f>'Proposal Data'!P54</f>
        <v/>
      </c>
      <c r="T24" s="472"/>
      <c r="U24" s="472"/>
      <c r="V24" s="472"/>
      <c r="W24" s="472"/>
      <c r="X24" s="472"/>
      <c r="Y24" s="472" t="str">
        <f>'Proposal Data'!Q54</f>
        <v/>
      </c>
      <c r="Z24" s="472"/>
      <c r="AA24" s="472"/>
      <c r="AB24" s="472"/>
      <c r="AC24" s="472"/>
      <c r="AD24" s="472"/>
      <c r="AE24" s="472" t="str">
        <f>'Proposal Data'!R54</f>
        <v/>
      </c>
      <c r="AF24" s="472"/>
      <c r="AG24" s="472"/>
      <c r="AH24" s="472"/>
      <c r="AI24" s="472"/>
      <c r="AJ24" s="472"/>
    </row>
    <row r="25" spans="1:36" x14ac:dyDescent="0.2">
      <c r="A25" s="362">
        <v>1</v>
      </c>
      <c r="B25" s="286"/>
      <c r="C25" s="363"/>
      <c r="D25" s="364"/>
      <c r="E25" s="365">
        <f t="shared" ref="E25:E34" si="6">C25*D25</f>
        <v>0</v>
      </c>
      <c r="F25" s="366"/>
      <c r="G25" s="362">
        <v>1</v>
      </c>
      <c r="H25" s="286"/>
      <c r="I25" s="363"/>
      <c r="J25" s="364"/>
      <c r="K25" s="365">
        <f t="shared" ref="K25:K34" si="7">I25*J25</f>
        <v>0</v>
      </c>
      <c r="L25" s="286"/>
      <c r="M25" s="362">
        <v>1</v>
      </c>
      <c r="N25" s="286"/>
      <c r="O25" s="363"/>
      <c r="P25" s="364"/>
      <c r="Q25" s="365">
        <f t="shared" ref="Q25:Q34" si="8">O25*P25</f>
        <v>0</v>
      </c>
      <c r="R25" s="366"/>
      <c r="S25" s="362">
        <v>1</v>
      </c>
      <c r="T25" s="286"/>
      <c r="U25" s="367"/>
      <c r="V25" s="364"/>
      <c r="W25" s="365">
        <f t="shared" ref="W25:W34" si="9">U25*V25</f>
        <v>0</v>
      </c>
      <c r="X25" s="366"/>
      <c r="Y25" s="362">
        <v>1</v>
      </c>
      <c r="Z25" s="286"/>
      <c r="AA25" s="363"/>
      <c r="AB25" s="364"/>
      <c r="AC25" s="365">
        <f t="shared" ref="AC25:AC34" si="10">AA25*AB25</f>
        <v>0</v>
      </c>
      <c r="AD25" s="366"/>
      <c r="AE25" s="362">
        <v>1</v>
      </c>
      <c r="AF25" s="286"/>
      <c r="AG25" s="363"/>
      <c r="AH25" s="364"/>
      <c r="AI25" s="365">
        <f t="shared" ref="AI25:AI34" si="11">AG25*AH25</f>
        <v>0</v>
      </c>
      <c r="AJ25" s="366"/>
    </row>
    <row r="26" spans="1:36" x14ac:dyDescent="0.2">
      <c r="A26" s="362">
        <v>2</v>
      </c>
      <c r="B26" s="286"/>
      <c r="C26" s="363"/>
      <c r="D26" s="364"/>
      <c r="E26" s="365">
        <f t="shared" si="6"/>
        <v>0</v>
      </c>
      <c r="F26" s="366"/>
      <c r="G26" s="362">
        <v>2</v>
      </c>
      <c r="H26" s="286"/>
      <c r="I26" s="363"/>
      <c r="J26" s="364"/>
      <c r="K26" s="365">
        <f t="shared" si="7"/>
        <v>0</v>
      </c>
      <c r="L26" s="286"/>
      <c r="M26" s="362">
        <v>3</v>
      </c>
      <c r="N26" s="286"/>
      <c r="O26" s="363"/>
      <c r="P26" s="364"/>
      <c r="Q26" s="365">
        <f t="shared" si="8"/>
        <v>0</v>
      </c>
      <c r="R26" s="366"/>
      <c r="S26" s="362">
        <v>2</v>
      </c>
      <c r="T26" s="286"/>
      <c r="U26" s="363"/>
      <c r="V26" s="364"/>
      <c r="W26" s="365">
        <f t="shared" si="9"/>
        <v>0</v>
      </c>
      <c r="X26" s="366"/>
      <c r="Y26" s="362">
        <v>2</v>
      </c>
      <c r="Z26" s="286"/>
      <c r="AA26" s="363"/>
      <c r="AB26" s="364"/>
      <c r="AC26" s="365">
        <f t="shared" si="10"/>
        <v>0</v>
      </c>
      <c r="AD26" s="366"/>
      <c r="AE26" s="362">
        <v>2</v>
      </c>
      <c r="AF26" s="286"/>
      <c r="AG26" s="363"/>
      <c r="AH26" s="364"/>
      <c r="AI26" s="365">
        <f t="shared" si="11"/>
        <v>0</v>
      </c>
      <c r="AJ26" s="366"/>
    </row>
    <row r="27" spans="1:36" x14ac:dyDescent="0.2">
      <c r="A27" s="362">
        <v>3</v>
      </c>
      <c r="B27" s="286"/>
      <c r="C27" s="367"/>
      <c r="D27" s="364"/>
      <c r="E27" s="365">
        <f t="shared" si="6"/>
        <v>0</v>
      </c>
      <c r="F27" s="366"/>
      <c r="G27" s="362">
        <v>3</v>
      </c>
      <c r="H27" s="286"/>
      <c r="I27" s="367"/>
      <c r="J27" s="364"/>
      <c r="K27" s="365">
        <f t="shared" si="7"/>
        <v>0</v>
      </c>
      <c r="L27" s="366"/>
      <c r="M27" s="362">
        <v>3</v>
      </c>
      <c r="N27" s="286"/>
      <c r="O27" s="367"/>
      <c r="P27" s="364"/>
      <c r="Q27" s="365">
        <f t="shared" si="8"/>
        <v>0</v>
      </c>
      <c r="R27" s="366"/>
      <c r="S27" s="362">
        <v>3</v>
      </c>
      <c r="T27" s="286"/>
      <c r="U27" s="363"/>
      <c r="V27" s="364"/>
      <c r="W27" s="365">
        <f t="shared" si="9"/>
        <v>0</v>
      </c>
      <c r="X27" s="366"/>
      <c r="Y27" s="362">
        <v>3</v>
      </c>
      <c r="Z27" s="286"/>
      <c r="AA27" s="367"/>
      <c r="AB27" s="364"/>
      <c r="AC27" s="365">
        <f t="shared" si="10"/>
        <v>0</v>
      </c>
      <c r="AD27" s="366"/>
      <c r="AE27" s="362">
        <v>3</v>
      </c>
      <c r="AF27" s="286"/>
      <c r="AG27" s="367"/>
      <c r="AH27" s="364"/>
      <c r="AI27" s="365">
        <f t="shared" si="11"/>
        <v>0</v>
      </c>
      <c r="AJ27" s="366"/>
    </row>
    <row r="28" spans="1:36" x14ac:dyDescent="0.2">
      <c r="A28" s="362">
        <v>4</v>
      </c>
      <c r="B28" s="286"/>
      <c r="C28" s="367"/>
      <c r="D28" s="364"/>
      <c r="E28" s="365">
        <f t="shared" si="6"/>
        <v>0</v>
      </c>
      <c r="F28" s="366"/>
      <c r="G28" s="362">
        <v>4</v>
      </c>
      <c r="H28" s="286"/>
      <c r="I28" s="367"/>
      <c r="J28" s="364"/>
      <c r="K28" s="365">
        <f t="shared" si="7"/>
        <v>0</v>
      </c>
      <c r="L28" s="366"/>
      <c r="M28" s="362">
        <v>4</v>
      </c>
      <c r="N28" s="286"/>
      <c r="O28" s="367"/>
      <c r="P28" s="364"/>
      <c r="Q28" s="365">
        <f t="shared" si="8"/>
        <v>0</v>
      </c>
      <c r="R28" s="366"/>
      <c r="S28" s="362">
        <v>4</v>
      </c>
      <c r="T28" s="286"/>
      <c r="U28" s="367"/>
      <c r="V28" s="364"/>
      <c r="W28" s="365">
        <f t="shared" si="9"/>
        <v>0</v>
      </c>
      <c r="X28" s="366"/>
      <c r="Y28" s="362">
        <v>4</v>
      </c>
      <c r="Z28" s="286"/>
      <c r="AA28" s="367"/>
      <c r="AB28" s="364"/>
      <c r="AC28" s="365">
        <f t="shared" si="10"/>
        <v>0</v>
      </c>
      <c r="AD28" s="366"/>
      <c r="AE28" s="362">
        <v>4</v>
      </c>
      <c r="AF28" s="286"/>
      <c r="AG28" s="367"/>
      <c r="AH28" s="364"/>
      <c r="AI28" s="365">
        <f t="shared" si="11"/>
        <v>0</v>
      </c>
      <c r="AJ28" s="366"/>
    </row>
    <row r="29" spans="1:36" x14ac:dyDescent="0.2">
      <c r="A29" s="362">
        <v>5</v>
      </c>
      <c r="B29" s="286"/>
      <c r="C29" s="367"/>
      <c r="D29" s="364"/>
      <c r="E29" s="365">
        <f t="shared" si="6"/>
        <v>0</v>
      </c>
      <c r="F29" s="366"/>
      <c r="G29" s="362">
        <v>5</v>
      </c>
      <c r="H29" s="286"/>
      <c r="I29" s="367"/>
      <c r="J29" s="364"/>
      <c r="K29" s="365">
        <f t="shared" si="7"/>
        <v>0</v>
      </c>
      <c r="L29" s="366"/>
      <c r="M29" s="362">
        <v>5</v>
      </c>
      <c r="N29" s="286"/>
      <c r="O29" s="367"/>
      <c r="P29" s="364"/>
      <c r="Q29" s="365">
        <f t="shared" si="8"/>
        <v>0</v>
      </c>
      <c r="R29" s="366"/>
      <c r="S29" s="362">
        <v>5</v>
      </c>
      <c r="T29" s="286"/>
      <c r="U29" s="367"/>
      <c r="V29" s="364"/>
      <c r="W29" s="365">
        <f t="shared" si="9"/>
        <v>0</v>
      </c>
      <c r="X29" s="366"/>
      <c r="Y29" s="362">
        <v>5</v>
      </c>
      <c r="Z29" s="286"/>
      <c r="AA29" s="367"/>
      <c r="AB29" s="364"/>
      <c r="AC29" s="365">
        <f t="shared" si="10"/>
        <v>0</v>
      </c>
      <c r="AD29" s="366"/>
      <c r="AE29" s="362">
        <v>5</v>
      </c>
      <c r="AF29" s="286"/>
      <c r="AG29" s="367"/>
      <c r="AH29" s="364"/>
      <c r="AI29" s="365">
        <f t="shared" si="11"/>
        <v>0</v>
      </c>
      <c r="AJ29" s="366"/>
    </row>
    <row r="30" spans="1:36" x14ac:dyDescent="0.2">
      <c r="A30" s="362">
        <v>6</v>
      </c>
      <c r="B30" s="286"/>
      <c r="C30" s="367"/>
      <c r="D30" s="364"/>
      <c r="E30" s="365">
        <f t="shared" si="6"/>
        <v>0</v>
      </c>
      <c r="F30" s="366"/>
      <c r="G30" s="362">
        <v>6</v>
      </c>
      <c r="H30" s="286"/>
      <c r="I30" s="367"/>
      <c r="J30" s="364"/>
      <c r="K30" s="365">
        <f t="shared" si="7"/>
        <v>0</v>
      </c>
      <c r="L30" s="366"/>
      <c r="M30" s="362">
        <v>6</v>
      </c>
      <c r="N30" s="286"/>
      <c r="O30" s="367"/>
      <c r="P30" s="364"/>
      <c r="Q30" s="365">
        <f t="shared" si="8"/>
        <v>0</v>
      </c>
      <c r="R30" s="366"/>
      <c r="S30" s="362">
        <v>6</v>
      </c>
      <c r="T30" s="286"/>
      <c r="U30" s="367"/>
      <c r="V30" s="364"/>
      <c r="W30" s="365">
        <f t="shared" si="9"/>
        <v>0</v>
      </c>
      <c r="X30" s="366"/>
      <c r="Y30" s="362">
        <v>6</v>
      </c>
      <c r="Z30" s="286"/>
      <c r="AA30" s="367"/>
      <c r="AB30" s="364"/>
      <c r="AC30" s="365">
        <f t="shared" si="10"/>
        <v>0</v>
      </c>
      <c r="AD30" s="366"/>
      <c r="AE30" s="362">
        <v>6</v>
      </c>
      <c r="AF30" s="286"/>
      <c r="AG30" s="367"/>
      <c r="AH30" s="364"/>
      <c r="AI30" s="365">
        <f t="shared" si="11"/>
        <v>0</v>
      </c>
      <c r="AJ30" s="366"/>
    </row>
    <row r="31" spans="1:36" x14ac:dyDescent="0.2">
      <c r="A31" s="362">
        <v>7</v>
      </c>
      <c r="B31" s="286"/>
      <c r="C31" s="367"/>
      <c r="D31" s="364"/>
      <c r="E31" s="365">
        <f t="shared" si="6"/>
        <v>0</v>
      </c>
      <c r="F31" s="366"/>
      <c r="G31" s="362">
        <v>7</v>
      </c>
      <c r="H31" s="286"/>
      <c r="I31" s="367"/>
      <c r="J31" s="364"/>
      <c r="K31" s="365">
        <f t="shared" si="7"/>
        <v>0</v>
      </c>
      <c r="L31" s="366"/>
      <c r="M31" s="362">
        <v>7</v>
      </c>
      <c r="N31" s="286"/>
      <c r="O31" s="367"/>
      <c r="P31" s="364"/>
      <c r="Q31" s="365">
        <f t="shared" si="8"/>
        <v>0</v>
      </c>
      <c r="R31" s="366"/>
      <c r="S31" s="362">
        <v>7</v>
      </c>
      <c r="T31" s="286"/>
      <c r="U31" s="367"/>
      <c r="V31" s="364"/>
      <c r="W31" s="365">
        <f t="shared" si="9"/>
        <v>0</v>
      </c>
      <c r="X31" s="366"/>
      <c r="Y31" s="362">
        <v>7</v>
      </c>
      <c r="Z31" s="286"/>
      <c r="AA31" s="367"/>
      <c r="AB31" s="364"/>
      <c r="AC31" s="365">
        <f t="shared" si="10"/>
        <v>0</v>
      </c>
      <c r="AD31" s="366"/>
      <c r="AE31" s="362">
        <v>7</v>
      </c>
      <c r="AF31" s="286"/>
      <c r="AG31" s="367"/>
      <c r="AH31" s="364"/>
      <c r="AI31" s="365">
        <f t="shared" si="11"/>
        <v>0</v>
      </c>
      <c r="AJ31" s="366"/>
    </row>
    <row r="32" spans="1:36" x14ac:dyDescent="0.2">
      <c r="A32" s="362">
        <v>8</v>
      </c>
      <c r="B32" s="286"/>
      <c r="C32" s="367"/>
      <c r="D32" s="364"/>
      <c r="E32" s="365">
        <f t="shared" si="6"/>
        <v>0</v>
      </c>
      <c r="F32" s="366"/>
      <c r="G32" s="362">
        <v>8</v>
      </c>
      <c r="H32" s="286"/>
      <c r="I32" s="367"/>
      <c r="J32" s="364"/>
      <c r="K32" s="365">
        <f t="shared" si="7"/>
        <v>0</v>
      </c>
      <c r="L32" s="366"/>
      <c r="M32" s="362">
        <v>8</v>
      </c>
      <c r="N32" s="286"/>
      <c r="O32" s="367"/>
      <c r="P32" s="364"/>
      <c r="Q32" s="365">
        <f t="shared" si="8"/>
        <v>0</v>
      </c>
      <c r="R32" s="366"/>
      <c r="S32" s="362">
        <v>8</v>
      </c>
      <c r="T32" s="286"/>
      <c r="U32" s="367"/>
      <c r="V32" s="364"/>
      <c r="W32" s="365">
        <f t="shared" si="9"/>
        <v>0</v>
      </c>
      <c r="X32" s="366"/>
      <c r="Y32" s="362">
        <v>8</v>
      </c>
      <c r="Z32" s="286"/>
      <c r="AA32" s="367"/>
      <c r="AB32" s="364"/>
      <c r="AC32" s="365">
        <f t="shared" si="10"/>
        <v>0</v>
      </c>
      <c r="AD32" s="366"/>
      <c r="AE32" s="362">
        <v>8</v>
      </c>
      <c r="AF32" s="286"/>
      <c r="AG32" s="367"/>
      <c r="AH32" s="364"/>
      <c r="AI32" s="365">
        <f t="shared" si="11"/>
        <v>0</v>
      </c>
      <c r="AJ32" s="366"/>
    </row>
    <row r="33" spans="1:36" x14ac:dyDescent="0.2">
      <c r="A33" s="362">
        <v>9</v>
      </c>
      <c r="B33" s="286"/>
      <c r="C33" s="367"/>
      <c r="D33" s="364"/>
      <c r="E33" s="365">
        <f t="shared" si="6"/>
        <v>0</v>
      </c>
      <c r="F33" s="366"/>
      <c r="G33" s="362">
        <v>9</v>
      </c>
      <c r="H33" s="286"/>
      <c r="I33" s="367"/>
      <c r="J33" s="364"/>
      <c r="K33" s="365">
        <f t="shared" si="7"/>
        <v>0</v>
      </c>
      <c r="L33" s="366"/>
      <c r="M33" s="362">
        <v>9</v>
      </c>
      <c r="N33" s="286"/>
      <c r="O33" s="367"/>
      <c r="P33" s="364"/>
      <c r="Q33" s="365">
        <f t="shared" si="8"/>
        <v>0</v>
      </c>
      <c r="R33" s="366"/>
      <c r="S33" s="362">
        <v>9</v>
      </c>
      <c r="T33" s="286"/>
      <c r="U33" s="367"/>
      <c r="V33" s="364"/>
      <c r="W33" s="365">
        <f t="shared" si="9"/>
        <v>0</v>
      </c>
      <c r="X33" s="366"/>
      <c r="Y33" s="362">
        <v>9</v>
      </c>
      <c r="Z33" s="286"/>
      <c r="AA33" s="367"/>
      <c r="AB33" s="364"/>
      <c r="AC33" s="365">
        <f t="shared" si="10"/>
        <v>0</v>
      </c>
      <c r="AD33" s="366"/>
      <c r="AE33" s="362">
        <v>9</v>
      </c>
      <c r="AF33" s="286"/>
      <c r="AG33" s="367"/>
      <c r="AH33" s="364"/>
      <c r="AI33" s="365">
        <f t="shared" si="11"/>
        <v>0</v>
      </c>
      <c r="AJ33" s="366"/>
    </row>
    <row r="34" spans="1:36" x14ac:dyDescent="0.2">
      <c r="A34" s="362">
        <v>10</v>
      </c>
      <c r="B34" s="286"/>
      <c r="C34" s="367"/>
      <c r="D34" s="364"/>
      <c r="E34" s="365">
        <f t="shared" si="6"/>
        <v>0</v>
      </c>
      <c r="F34" s="366"/>
      <c r="G34" s="362">
        <v>10</v>
      </c>
      <c r="H34" s="286"/>
      <c r="I34" s="367"/>
      <c r="J34" s="364"/>
      <c r="K34" s="365">
        <f t="shared" si="7"/>
        <v>0</v>
      </c>
      <c r="L34" s="366"/>
      <c r="M34" s="362">
        <v>10</v>
      </c>
      <c r="N34" s="286"/>
      <c r="O34" s="368"/>
      <c r="P34" s="364"/>
      <c r="Q34" s="365">
        <f t="shared" si="8"/>
        <v>0</v>
      </c>
      <c r="R34" s="366"/>
      <c r="S34" s="362">
        <v>10</v>
      </c>
      <c r="T34" s="286"/>
      <c r="U34" s="367"/>
      <c r="V34" s="364"/>
      <c r="W34" s="365">
        <f t="shared" si="9"/>
        <v>0</v>
      </c>
      <c r="X34" s="366"/>
      <c r="Y34" s="362">
        <v>10</v>
      </c>
      <c r="Z34" s="286"/>
      <c r="AA34" s="367"/>
      <c r="AB34" s="364"/>
      <c r="AC34" s="365">
        <f t="shared" si="10"/>
        <v>0</v>
      </c>
      <c r="AD34" s="366"/>
      <c r="AE34" s="362">
        <v>10</v>
      </c>
      <c r="AF34" s="286"/>
      <c r="AG34" s="367"/>
      <c r="AH34" s="364"/>
      <c r="AI34" s="365">
        <f t="shared" si="11"/>
        <v>0</v>
      </c>
      <c r="AJ34" s="366"/>
    </row>
    <row r="35" spans="1:36" x14ac:dyDescent="0.2">
      <c r="A35" s="362"/>
      <c r="B35" s="369"/>
      <c r="C35" s="370"/>
      <c r="D35" s="371" t="str">
        <f>_xlfn.CONCAT(A24," Total")</f>
        <v xml:space="preserve"> Total</v>
      </c>
      <c r="E35" s="372">
        <f>SUM(E25:E34)</f>
        <v>0</v>
      </c>
      <c r="F35" s="373"/>
      <c r="G35" s="362"/>
      <c r="H35" s="369"/>
      <c r="I35" s="370"/>
      <c r="J35" s="371" t="str">
        <f>_xlfn.CONCAT(G24," Total")</f>
        <v xml:space="preserve"> Total</v>
      </c>
      <c r="K35" s="372">
        <f>SUM(K25:K34)</f>
        <v>0</v>
      </c>
      <c r="L35" s="373"/>
      <c r="M35" s="362"/>
      <c r="N35" s="369"/>
      <c r="O35" s="370"/>
      <c r="P35" s="371" t="str">
        <f>_xlfn.CONCAT(M24," Total")</f>
        <v xml:space="preserve"> Total</v>
      </c>
      <c r="Q35" s="372">
        <f>SUM(Q25:Q34)</f>
        <v>0</v>
      </c>
      <c r="R35" s="373"/>
      <c r="S35" s="362"/>
      <c r="T35" s="369"/>
      <c r="U35" s="370"/>
      <c r="V35" s="371" t="str">
        <f>_xlfn.CONCAT(S24," Total")</f>
        <v xml:space="preserve"> Total</v>
      </c>
      <c r="W35" s="372">
        <f>SUM(W25:W34)</f>
        <v>0</v>
      </c>
      <c r="X35" s="373"/>
      <c r="Y35" s="362"/>
      <c r="Z35" s="369"/>
      <c r="AA35" s="370"/>
      <c r="AB35" s="371" t="str">
        <f>_xlfn.CONCAT(Y24," Total")</f>
        <v xml:space="preserve"> Total</v>
      </c>
      <c r="AC35" s="372">
        <f>SUM(AC25:AC34)</f>
        <v>0</v>
      </c>
      <c r="AD35" s="373"/>
      <c r="AE35" s="362"/>
      <c r="AF35" s="369"/>
      <c r="AG35" s="370"/>
      <c r="AH35" s="371" t="str">
        <f>_xlfn.CONCAT(AE24," Total")</f>
        <v xml:space="preserve"> Total</v>
      </c>
      <c r="AI35" s="372">
        <f>SUM(AI25:AI34)</f>
        <v>0</v>
      </c>
      <c r="AJ35" s="373"/>
    </row>
    <row r="37" spans="1:36" ht="12.75" thickBot="1" x14ac:dyDescent="0.25"/>
    <row r="38" spans="1:36" ht="12.75" thickBot="1" x14ac:dyDescent="0.25">
      <c r="A38" s="473" t="s">
        <v>233</v>
      </c>
      <c r="B38" s="474"/>
      <c r="C38" s="474"/>
      <c r="D38" s="474"/>
      <c r="E38" s="474"/>
      <c r="F38" s="475"/>
      <c r="G38" s="476" t="s">
        <v>234</v>
      </c>
      <c r="H38" s="476"/>
      <c r="I38" s="476"/>
      <c r="J38" s="476"/>
      <c r="K38" s="476"/>
      <c r="L38" s="476"/>
      <c r="M38" s="476" t="s">
        <v>235</v>
      </c>
      <c r="N38" s="476"/>
      <c r="O38" s="476"/>
      <c r="P38" s="476"/>
      <c r="Q38" s="476"/>
      <c r="R38" s="476"/>
      <c r="S38" s="476" t="s">
        <v>236</v>
      </c>
      <c r="T38" s="476"/>
      <c r="U38" s="476"/>
      <c r="V38" s="476"/>
      <c r="W38" s="476"/>
      <c r="X38" s="476"/>
      <c r="Y38" s="476" t="s">
        <v>237</v>
      </c>
      <c r="Z38" s="476"/>
      <c r="AA38" s="476"/>
      <c r="AB38" s="476"/>
      <c r="AC38" s="476"/>
      <c r="AD38" s="476"/>
      <c r="AE38" s="476" t="s">
        <v>238</v>
      </c>
      <c r="AF38" s="476"/>
      <c r="AG38" s="476"/>
      <c r="AH38" s="476"/>
      <c r="AI38" s="476"/>
      <c r="AJ38" s="479"/>
    </row>
    <row r="39" spans="1:36" ht="24" x14ac:dyDescent="0.2">
      <c r="A39" s="205" t="s">
        <v>20</v>
      </c>
      <c r="B39" s="205" t="s">
        <v>21</v>
      </c>
      <c r="C39" s="205" t="s">
        <v>270</v>
      </c>
      <c r="D39" s="205" t="s">
        <v>271</v>
      </c>
      <c r="E39" s="205" t="s">
        <v>24</v>
      </c>
      <c r="F39" s="205" t="s">
        <v>25</v>
      </c>
      <c r="G39" s="205" t="s">
        <v>20</v>
      </c>
      <c r="H39" s="205" t="s">
        <v>26</v>
      </c>
      <c r="I39" s="205" t="s">
        <v>270</v>
      </c>
      <c r="J39" s="205" t="s">
        <v>271</v>
      </c>
      <c r="K39" s="205" t="s">
        <v>24</v>
      </c>
      <c r="L39" s="205" t="s">
        <v>25</v>
      </c>
      <c r="M39" s="205" t="s">
        <v>20</v>
      </c>
      <c r="N39" s="205" t="s">
        <v>26</v>
      </c>
      <c r="O39" s="205" t="s">
        <v>270</v>
      </c>
      <c r="P39" s="205" t="s">
        <v>271</v>
      </c>
      <c r="Q39" s="205" t="s">
        <v>24</v>
      </c>
      <c r="R39" s="205" t="s">
        <v>25</v>
      </c>
      <c r="S39" s="205" t="s">
        <v>20</v>
      </c>
      <c r="T39" s="205" t="s">
        <v>26</v>
      </c>
      <c r="U39" s="205" t="s">
        <v>270</v>
      </c>
      <c r="V39" s="205" t="s">
        <v>271</v>
      </c>
      <c r="W39" s="205" t="s">
        <v>24</v>
      </c>
      <c r="X39" s="205" t="s">
        <v>25</v>
      </c>
      <c r="Y39" s="205" t="s">
        <v>20</v>
      </c>
      <c r="Z39" s="205" t="s">
        <v>26</v>
      </c>
      <c r="AA39" s="205" t="s">
        <v>270</v>
      </c>
      <c r="AB39" s="205" t="s">
        <v>271</v>
      </c>
      <c r="AC39" s="205" t="s">
        <v>24</v>
      </c>
      <c r="AD39" s="205" t="s">
        <v>25</v>
      </c>
      <c r="AE39" s="205" t="s">
        <v>20</v>
      </c>
      <c r="AF39" s="205" t="s">
        <v>26</v>
      </c>
      <c r="AG39" s="205" t="s">
        <v>270</v>
      </c>
      <c r="AH39" s="205" t="s">
        <v>271</v>
      </c>
      <c r="AI39" s="205" t="s">
        <v>24</v>
      </c>
      <c r="AJ39" s="205" t="s">
        <v>25</v>
      </c>
    </row>
    <row r="40" spans="1:36" s="361" customFormat="1" x14ac:dyDescent="0.2">
      <c r="A40" s="472" t="str">
        <f>'Proposal Data'!M63</f>
        <v/>
      </c>
      <c r="B40" s="472"/>
      <c r="C40" s="472"/>
      <c r="D40" s="472"/>
      <c r="E40" s="472"/>
      <c r="F40" s="472"/>
      <c r="G40" s="472" t="str">
        <f>'Proposal Data'!N63</f>
        <v/>
      </c>
      <c r="H40" s="472"/>
      <c r="I40" s="472"/>
      <c r="J40" s="472"/>
      <c r="K40" s="472"/>
      <c r="L40" s="472"/>
      <c r="M40" s="472" t="str">
        <f>'Proposal Data'!O63</f>
        <v/>
      </c>
      <c r="N40" s="472"/>
      <c r="O40" s="472"/>
      <c r="P40" s="472"/>
      <c r="Q40" s="472"/>
      <c r="R40" s="472"/>
      <c r="S40" s="472" t="str">
        <f>'Proposal Data'!P63</f>
        <v/>
      </c>
      <c r="T40" s="472"/>
      <c r="U40" s="472"/>
      <c r="V40" s="472"/>
      <c r="W40" s="472"/>
      <c r="X40" s="472"/>
      <c r="Y40" s="472" t="str">
        <f>'Proposal Data'!Q63</f>
        <v/>
      </c>
      <c r="Z40" s="472"/>
      <c r="AA40" s="472"/>
      <c r="AB40" s="472"/>
      <c r="AC40" s="472"/>
      <c r="AD40" s="472"/>
      <c r="AE40" s="472" t="str">
        <f>'Proposal Data'!R63</f>
        <v/>
      </c>
      <c r="AF40" s="472"/>
      <c r="AG40" s="472"/>
      <c r="AH40" s="472"/>
      <c r="AI40" s="472"/>
      <c r="AJ40" s="472"/>
    </row>
    <row r="41" spans="1:36" x14ac:dyDescent="0.2">
      <c r="A41" s="362">
        <v>1</v>
      </c>
      <c r="B41" s="286"/>
      <c r="C41" s="363"/>
      <c r="D41" s="364"/>
      <c r="E41" s="365">
        <f t="shared" ref="E41:E50" si="12">C41*D41</f>
        <v>0</v>
      </c>
      <c r="F41" s="366"/>
      <c r="G41" s="362">
        <v>1</v>
      </c>
      <c r="H41" s="286"/>
      <c r="I41" s="363"/>
      <c r="J41" s="364"/>
      <c r="K41" s="365">
        <f t="shared" ref="K41:K50" si="13">I41*J41</f>
        <v>0</v>
      </c>
      <c r="L41" s="286"/>
      <c r="M41" s="362">
        <v>1</v>
      </c>
      <c r="N41" s="286"/>
      <c r="O41" s="363"/>
      <c r="P41" s="364"/>
      <c r="Q41" s="365">
        <f t="shared" ref="Q41:Q50" si="14">O41*P41</f>
        <v>0</v>
      </c>
      <c r="R41" s="366"/>
      <c r="S41" s="362">
        <v>1</v>
      </c>
      <c r="T41" s="286"/>
      <c r="U41" s="363"/>
      <c r="V41" s="364"/>
      <c r="W41" s="365">
        <f t="shared" ref="W41:W50" si="15">U41*V41</f>
        <v>0</v>
      </c>
      <c r="X41" s="366"/>
      <c r="Y41" s="362">
        <v>1</v>
      </c>
      <c r="Z41" s="286"/>
      <c r="AA41" s="363"/>
      <c r="AB41" s="364"/>
      <c r="AC41" s="365">
        <f t="shared" ref="AC41:AC50" si="16">AA41*AB41</f>
        <v>0</v>
      </c>
      <c r="AD41" s="366"/>
      <c r="AE41" s="362">
        <v>1</v>
      </c>
      <c r="AF41" s="286"/>
      <c r="AG41" s="363"/>
      <c r="AH41" s="364"/>
      <c r="AI41" s="365">
        <f t="shared" ref="AI41:AI50" si="17">AG41*AH41</f>
        <v>0</v>
      </c>
      <c r="AJ41" s="366"/>
    </row>
    <row r="42" spans="1:36" x14ac:dyDescent="0.2">
      <c r="A42" s="362">
        <v>2</v>
      </c>
      <c r="B42" s="286"/>
      <c r="C42" s="363"/>
      <c r="D42" s="364"/>
      <c r="E42" s="365">
        <f t="shared" si="12"/>
        <v>0</v>
      </c>
      <c r="F42" s="366"/>
      <c r="G42" s="362">
        <v>2</v>
      </c>
      <c r="H42" s="286"/>
      <c r="I42" s="363"/>
      <c r="J42" s="364"/>
      <c r="K42" s="365">
        <f t="shared" si="13"/>
        <v>0</v>
      </c>
      <c r="L42" s="286"/>
      <c r="M42" s="362">
        <v>2</v>
      </c>
      <c r="N42" s="286"/>
      <c r="O42" s="363"/>
      <c r="P42" s="364"/>
      <c r="Q42" s="365">
        <f t="shared" si="14"/>
        <v>0</v>
      </c>
      <c r="R42" s="366"/>
      <c r="S42" s="362">
        <v>2</v>
      </c>
      <c r="T42" s="286"/>
      <c r="U42" s="363"/>
      <c r="V42" s="364"/>
      <c r="W42" s="365">
        <f t="shared" si="15"/>
        <v>0</v>
      </c>
      <c r="X42" s="366"/>
      <c r="Y42" s="362">
        <v>2</v>
      </c>
      <c r="Z42" s="286"/>
      <c r="AA42" s="363"/>
      <c r="AB42" s="364"/>
      <c r="AC42" s="365">
        <f t="shared" si="16"/>
        <v>0</v>
      </c>
      <c r="AD42" s="366"/>
      <c r="AE42" s="362">
        <v>2</v>
      </c>
      <c r="AF42" s="286"/>
      <c r="AG42" s="363"/>
      <c r="AH42" s="364"/>
      <c r="AI42" s="365">
        <f t="shared" si="17"/>
        <v>0</v>
      </c>
      <c r="AJ42" s="366"/>
    </row>
    <row r="43" spans="1:36" x14ac:dyDescent="0.2">
      <c r="A43" s="362">
        <v>3</v>
      </c>
      <c r="B43" s="286"/>
      <c r="C43" s="367"/>
      <c r="D43" s="364"/>
      <c r="E43" s="365">
        <f t="shared" si="12"/>
        <v>0</v>
      </c>
      <c r="F43" s="366"/>
      <c r="G43" s="362">
        <v>3</v>
      </c>
      <c r="H43" s="286"/>
      <c r="I43" s="367"/>
      <c r="J43" s="364"/>
      <c r="K43" s="365">
        <f t="shared" si="13"/>
        <v>0</v>
      </c>
      <c r="L43" s="366"/>
      <c r="M43" s="362">
        <v>3</v>
      </c>
      <c r="N43" s="286"/>
      <c r="O43" s="367"/>
      <c r="P43" s="364"/>
      <c r="Q43" s="365">
        <f t="shared" si="14"/>
        <v>0</v>
      </c>
      <c r="R43" s="366"/>
      <c r="S43" s="362">
        <v>3</v>
      </c>
      <c r="T43" s="286"/>
      <c r="U43" s="367"/>
      <c r="V43" s="364"/>
      <c r="W43" s="365">
        <f t="shared" si="15"/>
        <v>0</v>
      </c>
      <c r="X43" s="366"/>
      <c r="Y43" s="362">
        <v>3</v>
      </c>
      <c r="Z43" s="286"/>
      <c r="AA43" s="367"/>
      <c r="AB43" s="364"/>
      <c r="AC43" s="365">
        <f t="shared" si="16"/>
        <v>0</v>
      </c>
      <c r="AD43" s="366"/>
      <c r="AE43" s="362">
        <v>3</v>
      </c>
      <c r="AF43" s="286"/>
      <c r="AG43" s="367"/>
      <c r="AH43" s="364"/>
      <c r="AI43" s="365">
        <f t="shared" si="17"/>
        <v>0</v>
      </c>
      <c r="AJ43" s="366"/>
    </row>
    <row r="44" spans="1:36" x14ac:dyDescent="0.2">
      <c r="A44" s="362">
        <v>4</v>
      </c>
      <c r="B44" s="286"/>
      <c r="C44" s="367"/>
      <c r="D44" s="364"/>
      <c r="E44" s="365">
        <f t="shared" si="12"/>
        <v>0</v>
      </c>
      <c r="F44" s="366"/>
      <c r="G44" s="362">
        <v>4</v>
      </c>
      <c r="H44" s="286"/>
      <c r="I44" s="367"/>
      <c r="J44" s="364"/>
      <c r="K44" s="365">
        <f t="shared" si="13"/>
        <v>0</v>
      </c>
      <c r="L44" s="366"/>
      <c r="M44" s="362">
        <v>4</v>
      </c>
      <c r="N44" s="286"/>
      <c r="O44" s="367"/>
      <c r="P44" s="364"/>
      <c r="Q44" s="365">
        <f t="shared" si="14"/>
        <v>0</v>
      </c>
      <c r="R44" s="366"/>
      <c r="S44" s="362">
        <v>4</v>
      </c>
      <c r="T44" s="286"/>
      <c r="U44" s="367"/>
      <c r="V44" s="364"/>
      <c r="W44" s="365">
        <f t="shared" si="15"/>
        <v>0</v>
      </c>
      <c r="X44" s="366"/>
      <c r="Y44" s="362">
        <v>4</v>
      </c>
      <c r="Z44" s="286"/>
      <c r="AA44" s="367"/>
      <c r="AB44" s="364"/>
      <c r="AC44" s="365">
        <f t="shared" si="16"/>
        <v>0</v>
      </c>
      <c r="AD44" s="366"/>
      <c r="AE44" s="362">
        <v>4</v>
      </c>
      <c r="AF44" s="286"/>
      <c r="AG44" s="367"/>
      <c r="AH44" s="364"/>
      <c r="AI44" s="365">
        <f t="shared" si="17"/>
        <v>0</v>
      </c>
      <c r="AJ44" s="366"/>
    </row>
    <row r="45" spans="1:36" x14ac:dyDescent="0.2">
      <c r="A45" s="362">
        <v>5</v>
      </c>
      <c r="B45" s="286"/>
      <c r="C45" s="367"/>
      <c r="D45" s="364"/>
      <c r="E45" s="365">
        <f t="shared" si="12"/>
        <v>0</v>
      </c>
      <c r="F45" s="366"/>
      <c r="G45" s="362">
        <v>5</v>
      </c>
      <c r="H45" s="286"/>
      <c r="I45" s="367"/>
      <c r="J45" s="364"/>
      <c r="K45" s="365">
        <f t="shared" si="13"/>
        <v>0</v>
      </c>
      <c r="L45" s="366"/>
      <c r="M45" s="362">
        <v>5</v>
      </c>
      <c r="N45" s="286"/>
      <c r="O45" s="367"/>
      <c r="P45" s="364"/>
      <c r="Q45" s="365">
        <f t="shared" si="14"/>
        <v>0</v>
      </c>
      <c r="R45" s="366"/>
      <c r="S45" s="362">
        <v>5</v>
      </c>
      <c r="T45" s="286"/>
      <c r="U45" s="367"/>
      <c r="V45" s="364"/>
      <c r="W45" s="365">
        <f t="shared" si="15"/>
        <v>0</v>
      </c>
      <c r="X45" s="366"/>
      <c r="Y45" s="362">
        <v>5</v>
      </c>
      <c r="Z45" s="286"/>
      <c r="AA45" s="367"/>
      <c r="AB45" s="364"/>
      <c r="AC45" s="365">
        <f t="shared" si="16"/>
        <v>0</v>
      </c>
      <c r="AD45" s="366"/>
      <c r="AE45" s="362">
        <v>5</v>
      </c>
      <c r="AF45" s="286"/>
      <c r="AG45" s="367"/>
      <c r="AH45" s="364"/>
      <c r="AI45" s="365">
        <f t="shared" si="17"/>
        <v>0</v>
      </c>
      <c r="AJ45" s="366"/>
    </row>
    <row r="46" spans="1:36" x14ac:dyDescent="0.2">
      <c r="A46" s="362">
        <v>6</v>
      </c>
      <c r="B46" s="286"/>
      <c r="C46" s="367"/>
      <c r="D46" s="364"/>
      <c r="E46" s="365">
        <f t="shared" si="12"/>
        <v>0</v>
      </c>
      <c r="F46" s="366"/>
      <c r="G46" s="362">
        <v>6</v>
      </c>
      <c r="H46" s="286"/>
      <c r="I46" s="367"/>
      <c r="J46" s="364"/>
      <c r="K46" s="365">
        <f t="shared" si="13"/>
        <v>0</v>
      </c>
      <c r="L46" s="366"/>
      <c r="M46" s="362">
        <v>6</v>
      </c>
      <c r="N46" s="286"/>
      <c r="O46" s="367"/>
      <c r="P46" s="364"/>
      <c r="Q46" s="365">
        <f t="shared" si="14"/>
        <v>0</v>
      </c>
      <c r="R46" s="366"/>
      <c r="S46" s="362">
        <v>6</v>
      </c>
      <c r="T46" s="286"/>
      <c r="U46" s="367"/>
      <c r="V46" s="364"/>
      <c r="W46" s="365">
        <f t="shared" si="15"/>
        <v>0</v>
      </c>
      <c r="X46" s="366"/>
      <c r="Y46" s="362">
        <v>6</v>
      </c>
      <c r="Z46" s="286"/>
      <c r="AA46" s="367"/>
      <c r="AB46" s="364"/>
      <c r="AC46" s="365">
        <f t="shared" si="16"/>
        <v>0</v>
      </c>
      <c r="AD46" s="366"/>
      <c r="AE46" s="362">
        <v>6</v>
      </c>
      <c r="AF46" s="286"/>
      <c r="AG46" s="367"/>
      <c r="AH46" s="364"/>
      <c r="AI46" s="365">
        <f t="shared" si="17"/>
        <v>0</v>
      </c>
      <c r="AJ46" s="366"/>
    </row>
    <row r="47" spans="1:36" x14ac:dyDescent="0.2">
      <c r="A47" s="362">
        <v>7</v>
      </c>
      <c r="B47" s="286"/>
      <c r="C47" s="367"/>
      <c r="D47" s="364"/>
      <c r="E47" s="365">
        <f t="shared" si="12"/>
        <v>0</v>
      </c>
      <c r="F47" s="366"/>
      <c r="G47" s="362">
        <v>7</v>
      </c>
      <c r="H47" s="286"/>
      <c r="I47" s="367"/>
      <c r="J47" s="364"/>
      <c r="K47" s="365">
        <f t="shared" si="13"/>
        <v>0</v>
      </c>
      <c r="L47" s="366"/>
      <c r="M47" s="362">
        <v>7</v>
      </c>
      <c r="N47" s="286"/>
      <c r="O47" s="367"/>
      <c r="P47" s="364"/>
      <c r="Q47" s="365">
        <f t="shared" si="14"/>
        <v>0</v>
      </c>
      <c r="R47" s="366"/>
      <c r="S47" s="362">
        <v>7</v>
      </c>
      <c r="T47" s="286"/>
      <c r="U47" s="367"/>
      <c r="V47" s="364"/>
      <c r="W47" s="365">
        <f t="shared" si="15"/>
        <v>0</v>
      </c>
      <c r="X47" s="366"/>
      <c r="Y47" s="362">
        <v>7</v>
      </c>
      <c r="Z47" s="286"/>
      <c r="AA47" s="367"/>
      <c r="AB47" s="364"/>
      <c r="AC47" s="365">
        <f t="shared" si="16"/>
        <v>0</v>
      </c>
      <c r="AD47" s="366"/>
      <c r="AE47" s="362">
        <v>7</v>
      </c>
      <c r="AF47" s="286"/>
      <c r="AG47" s="367"/>
      <c r="AH47" s="364"/>
      <c r="AI47" s="365">
        <f t="shared" si="17"/>
        <v>0</v>
      </c>
      <c r="AJ47" s="366"/>
    </row>
    <row r="48" spans="1:36" x14ac:dyDescent="0.2">
      <c r="A48" s="362">
        <v>8</v>
      </c>
      <c r="B48" s="286"/>
      <c r="C48" s="367"/>
      <c r="D48" s="364"/>
      <c r="E48" s="365">
        <f t="shared" si="12"/>
        <v>0</v>
      </c>
      <c r="F48" s="366"/>
      <c r="G48" s="362">
        <v>8</v>
      </c>
      <c r="H48" s="286"/>
      <c r="I48" s="367"/>
      <c r="J48" s="364"/>
      <c r="K48" s="365">
        <f t="shared" si="13"/>
        <v>0</v>
      </c>
      <c r="L48" s="366"/>
      <c r="M48" s="362">
        <v>8</v>
      </c>
      <c r="N48" s="286"/>
      <c r="O48" s="367"/>
      <c r="P48" s="364"/>
      <c r="Q48" s="365">
        <f t="shared" si="14"/>
        <v>0</v>
      </c>
      <c r="R48" s="366"/>
      <c r="S48" s="362">
        <v>8</v>
      </c>
      <c r="T48" s="286"/>
      <c r="U48" s="367"/>
      <c r="V48" s="364"/>
      <c r="W48" s="365">
        <f t="shared" si="15"/>
        <v>0</v>
      </c>
      <c r="X48" s="366"/>
      <c r="Y48" s="362">
        <v>8</v>
      </c>
      <c r="Z48" s="286"/>
      <c r="AA48" s="367"/>
      <c r="AB48" s="364"/>
      <c r="AC48" s="365">
        <f t="shared" si="16"/>
        <v>0</v>
      </c>
      <c r="AD48" s="366"/>
      <c r="AE48" s="362">
        <v>8</v>
      </c>
      <c r="AF48" s="286"/>
      <c r="AG48" s="367"/>
      <c r="AH48" s="364"/>
      <c r="AI48" s="365">
        <f t="shared" si="17"/>
        <v>0</v>
      </c>
      <c r="AJ48" s="366"/>
    </row>
    <row r="49" spans="1:38" x14ac:dyDescent="0.2">
      <c r="A49" s="362">
        <v>9</v>
      </c>
      <c r="B49" s="286"/>
      <c r="C49" s="367"/>
      <c r="D49" s="364"/>
      <c r="E49" s="365">
        <f t="shared" si="12"/>
        <v>0</v>
      </c>
      <c r="F49" s="366"/>
      <c r="G49" s="362">
        <v>9</v>
      </c>
      <c r="H49" s="286"/>
      <c r="I49" s="367"/>
      <c r="J49" s="364"/>
      <c r="K49" s="365">
        <f t="shared" si="13"/>
        <v>0</v>
      </c>
      <c r="L49" s="366"/>
      <c r="M49" s="362">
        <v>9</v>
      </c>
      <c r="N49" s="286"/>
      <c r="O49" s="367"/>
      <c r="P49" s="364"/>
      <c r="Q49" s="365">
        <f t="shared" si="14"/>
        <v>0</v>
      </c>
      <c r="R49" s="366"/>
      <c r="S49" s="362">
        <v>9</v>
      </c>
      <c r="T49" s="286"/>
      <c r="U49" s="367"/>
      <c r="V49" s="364"/>
      <c r="W49" s="365">
        <f t="shared" si="15"/>
        <v>0</v>
      </c>
      <c r="X49" s="366"/>
      <c r="Y49" s="362">
        <v>9</v>
      </c>
      <c r="Z49" s="286"/>
      <c r="AA49" s="367"/>
      <c r="AB49" s="364"/>
      <c r="AC49" s="365">
        <f t="shared" si="16"/>
        <v>0</v>
      </c>
      <c r="AD49" s="366"/>
      <c r="AE49" s="362">
        <v>9</v>
      </c>
      <c r="AF49" s="286"/>
      <c r="AG49" s="367"/>
      <c r="AH49" s="364"/>
      <c r="AI49" s="365">
        <f t="shared" si="17"/>
        <v>0</v>
      </c>
      <c r="AJ49" s="366"/>
    </row>
    <row r="50" spans="1:38" x14ac:dyDescent="0.2">
      <c r="A50" s="362">
        <v>10</v>
      </c>
      <c r="B50" s="286"/>
      <c r="C50" s="367"/>
      <c r="D50" s="364"/>
      <c r="E50" s="365">
        <f t="shared" si="12"/>
        <v>0</v>
      </c>
      <c r="F50" s="366"/>
      <c r="G50" s="362">
        <v>10</v>
      </c>
      <c r="H50" s="286"/>
      <c r="I50" s="367"/>
      <c r="J50" s="364"/>
      <c r="K50" s="365">
        <f t="shared" si="13"/>
        <v>0</v>
      </c>
      <c r="L50" s="366"/>
      <c r="M50" s="362">
        <v>10</v>
      </c>
      <c r="N50" s="286"/>
      <c r="O50" s="368"/>
      <c r="P50" s="364"/>
      <c r="Q50" s="365">
        <f t="shared" si="14"/>
        <v>0</v>
      </c>
      <c r="R50" s="366"/>
      <c r="S50" s="362">
        <v>10</v>
      </c>
      <c r="T50" s="286"/>
      <c r="U50" s="367"/>
      <c r="V50" s="364"/>
      <c r="W50" s="365">
        <f t="shared" si="15"/>
        <v>0</v>
      </c>
      <c r="X50" s="366"/>
      <c r="Y50" s="362">
        <v>10</v>
      </c>
      <c r="Z50" s="286"/>
      <c r="AA50" s="367"/>
      <c r="AB50" s="364"/>
      <c r="AC50" s="365">
        <f t="shared" si="16"/>
        <v>0</v>
      </c>
      <c r="AD50" s="366"/>
      <c r="AE50" s="362">
        <v>10</v>
      </c>
      <c r="AF50" s="286"/>
      <c r="AG50" s="367"/>
      <c r="AH50" s="364"/>
      <c r="AI50" s="365">
        <f t="shared" si="17"/>
        <v>0</v>
      </c>
      <c r="AJ50" s="366"/>
    </row>
    <row r="51" spans="1:38" x14ac:dyDescent="0.2">
      <c r="A51" s="362"/>
      <c r="B51" s="369"/>
      <c r="C51" s="370"/>
      <c r="D51" s="371" t="str">
        <f>_xlfn.CONCAT(A40," Total")</f>
        <v xml:space="preserve"> Total</v>
      </c>
      <c r="E51" s="372">
        <f>SUM(E41:E50)</f>
        <v>0</v>
      </c>
      <c r="F51" s="373"/>
      <c r="G51" s="362"/>
      <c r="H51" s="369"/>
      <c r="I51" s="370"/>
      <c r="J51" s="371" t="str">
        <f>_xlfn.CONCAT(G40," Total")</f>
        <v xml:space="preserve"> Total</v>
      </c>
      <c r="K51" s="372">
        <f>SUM(K41:K50)</f>
        <v>0</v>
      </c>
      <c r="L51" s="373"/>
      <c r="M51" s="362"/>
      <c r="N51" s="369"/>
      <c r="O51" s="370"/>
      <c r="P51" s="371" t="str">
        <f>_xlfn.CONCAT(M40," Total")</f>
        <v xml:space="preserve"> Total</v>
      </c>
      <c r="Q51" s="372">
        <f>SUM(Q41:Q50)</f>
        <v>0</v>
      </c>
      <c r="R51" s="373"/>
      <c r="S51" s="362"/>
      <c r="T51" s="369"/>
      <c r="U51" s="370"/>
      <c r="V51" s="371" t="str">
        <f>_xlfn.CONCAT(S40," Total")</f>
        <v xml:space="preserve"> Total</v>
      </c>
      <c r="W51" s="372">
        <f>SUM(W41:W50)</f>
        <v>0</v>
      </c>
      <c r="X51" s="373"/>
      <c r="Y51" s="362"/>
      <c r="Z51" s="369"/>
      <c r="AA51" s="370"/>
      <c r="AB51" s="371" t="str">
        <f>_xlfn.CONCAT(Y40," Total")</f>
        <v xml:space="preserve"> Total</v>
      </c>
      <c r="AC51" s="372">
        <f>SUM(AC41:AC50)</f>
        <v>0</v>
      </c>
      <c r="AD51" s="373"/>
      <c r="AE51" s="362"/>
      <c r="AF51" s="369"/>
      <c r="AG51" s="370"/>
      <c r="AH51" s="371" t="str">
        <f>_xlfn.CONCAT(AE40," Total")</f>
        <v xml:space="preserve"> Total</v>
      </c>
      <c r="AI51" s="372">
        <f>SUM(AI41:AI50)</f>
        <v>0</v>
      </c>
      <c r="AJ51" s="373"/>
    </row>
    <row r="52" spans="1:38" x14ac:dyDescent="0.2">
      <c r="A52" s="381"/>
      <c r="B52" s="382"/>
      <c r="C52" s="382"/>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row>
    <row r="53" spans="1:38" x14ac:dyDescent="0.2">
      <c r="A53" s="381"/>
      <c r="B53" s="382"/>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row>
    <row r="54" spans="1:38" x14ac:dyDescent="0.2">
      <c r="A54" s="477" t="s">
        <v>27</v>
      </c>
      <c r="B54" s="478"/>
      <c r="F54" s="380"/>
      <c r="G54" s="471"/>
      <c r="H54" s="471"/>
      <c r="I54" s="380"/>
      <c r="J54" s="380"/>
      <c r="K54" s="380"/>
      <c r="L54" s="380"/>
      <c r="M54" s="471"/>
      <c r="N54" s="471"/>
      <c r="O54" s="380"/>
      <c r="P54" s="380"/>
      <c r="Q54" s="380"/>
      <c r="R54" s="380"/>
      <c r="S54" s="471"/>
      <c r="T54" s="471"/>
      <c r="U54" s="380"/>
      <c r="V54" s="380"/>
      <c r="W54" s="380"/>
      <c r="X54" s="380"/>
      <c r="Y54" s="471"/>
      <c r="Z54" s="471"/>
      <c r="AA54" s="380"/>
      <c r="AB54" s="380"/>
      <c r="AC54" s="380"/>
      <c r="AD54" s="380"/>
      <c r="AE54" s="471"/>
      <c r="AF54" s="471"/>
      <c r="AG54" s="380"/>
      <c r="AH54" s="380"/>
      <c r="AI54" s="380"/>
      <c r="AJ54" s="380"/>
      <c r="AK54" s="380"/>
      <c r="AL54" s="380"/>
    </row>
    <row r="55" spans="1:38" x14ac:dyDescent="0.2">
      <c r="A55" s="361"/>
      <c r="B55" s="361"/>
      <c r="G55" s="361"/>
      <c r="H55" s="361"/>
      <c r="M55" s="361"/>
      <c r="N55" s="361"/>
      <c r="S55" s="361"/>
      <c r="T55" s="361"/>
      <c r="Y55" s="361"/>
      <c r="Z55" s="361"/>
      <c r="AE55" s="361"/>
      <c r="AF55" s="361"/>
    </row>
    <row r="56" spans="1:38" x14ac:dyDescent="0.2">
      <c r="A56" s="470" t="s">
        <v>263</v>
      </c>
      <c r="B56" s="470"/>
      <c r="D56" s="470" t="s">
        <v>264</v>
      </c>
      <c r="E56" s="470"/>
      <c r="G56" s="470" t="s">
        <v>265</v>
      </c>
      <c r="H56" s="470"/>
    </row>
    <row r="57" spans="1:38" x14ac:dyDescent="0.2">
      <c r="A57" s="383" t="s">
        <v>29</v>
      </c>
      <c r="B57" s="383" t="s">
        <v>30</v>
      </c>
      <c r="D57" s="383" t="s">
        <v>29</v>
      </c>
      <c r="E57" s="383" t="s">
        <v>30</v>
      </c>
      <c r="G57" s="383" t="s">
        <v>29</v>
      </c>
      <c r="H57" s="383" t="s">
        <v>30</v>
      </c>
    </row>
    <row r="58" spans="1:38" x14ac:dyDescent="0.2">
      <c r="A58" s="384">
        <v>1</v>
      </c>
      <c r="B58" s="384">
        <f>$E19</f>
        <v>0</v>
      </c>
      <c r="D58" s="384">
        <v>1</v>
      </c>
      <c r="E58" s="384">
        <f>$E35</f>
        <v>0</v>
      </c>
      <c r="G58" s="384">
        <v>1</v>
      </c>
      <c r="H58" s="384">
        <f>$E51</f>
        <v>0</v>
      </c>
    </row>
    <row r="59" spans="1:38" x14ac:dyDescent="0.2">
      <c r="A59" s="384">
        <v>2</v>
      </c>
      <c r="B59" s="384">
        <f>$K19</f>
        <v>0</v>
      </c>
      <c r="D59" s="384">
        <v>2</v>
      </c>
      <c r="E59" s="384">
        <f>$K35</f>
        <v>0</v>
      </c>
      <c r="G59" s="384">
        <v>2</v>
      </c>
      <c r="H59" s="384">
        <f>$K51</f>
        <v>0</v>
      </c>
    </row>
    <row r="60" spans="1:38" x14ac:dyDescent="0.2">
      <c r="A60" s="384">
        <v>3</v>
      </c>
      <c r="B60" s="384">
        <f>$Q19</f>
        <v>0</v>
      </c>
      <c r="D60" s="384">
        <v>3</v>
      </c>
      <c r="E60" s="384">
        <f>$Q35</f>
        <v>0</v>
      </c>
      <c r="G60" s="384">
        <v>3</v>
      </c>
      <c r="H60" s="384">
        <f>$Q51</f>
        <v>0</v>
      </c>
    </row>
    <row r="61" spans="1:38" x14ac:dyDescent="0.2">
      <c r="A61" s="384">
        <v>4</v>
      </c>
      <c r="B61" s="384">
        <f>$W19</f>
        <v>0</v>
      </c>
      <c r="D61" s="384">
        <v>4</v>
      </c>
      <c r="E61" s="384">
        <f>$W35</f>
        <v>0</v>
      </c>
      <c r="G61" s="384">
        <v>4</v>
      </c>
      <c r="H61" s="384">
        <f>$W51</f>
        <v>0</v>
      </c>
    </row>
    <row r="62" spans="1:38" x14ac:dyDescent="0.2">
      <c r="A62" s="384">
        <v>5</v>
      </c>
      <c r="B62" s="384">
        <f>$AC19</f>
        <v>0</v>
      </c>
      <c r="D62" s="384">
        <v>5</v>
      </c>
      <c r="E62" s="384">
        <f>$AC35</f>
        <v>0</v>
      </c>
      <c r="G62" s="384">
        <v>5</v>
      </c>
      <c r="H62" s="384">
        <f>$AC51</f>
        <v>0</v>
      </c>
    </row>
    <row r="63" spans="1:38" x14ac:dyDescent="0.2">
      <c r="A63" s="384">
        <v>6</v>
      </c>
      <c r="B63" s="384">
        <f>$AI19</f>
        <v>0</v>
      </c>
      <c r="D63" s="384">
        <v>6</v>
      </c>
      <c r="E63" s="384">
        <f>$AI35</f>
        <v>0</v>
      </c>
      <c r="G63" s="384">
        <v>6</v>
      </c>
      <c r="H63" s="384">
        <f>$AI51</f>
        <v>0</v>
      </c>
    </row>
    <row r="64" spans="1:38" x14ac:dyDescent="0.2">
      <c r="A64" s="385" t="s">
        <v>31</v>
      </c>
      <c r="B64" s="384">
        <f>SUM(B58:B59)</f>
        <v>0</v>
      </c>
      <c r="D64" s="385" t="s">
        <v>31</v>
      </c>
      <c r="E64" s="384">
        <f>SUM(E58:E59)</f>
        <v>0</v>
      </c>
      <c r="G64" s="385" t="s">
        <v>31</v>
      </c>
      <c r="H64" s="384">
        <f>SUM(H58:H59)</f>
        <v>0</v>
      </c>
    </row>
  </sheetData>
  <sheetProtection sheet="1" scenarios="1" formatColumns="0" formatRows="0"/>
  <mergeCells count="45">
    <mergeCell ref="AE6:AJ6"/>
    <mergeCell ref="A6:F6"/>
    <mergeCell ref="G6:L6"/>
    <mergeCell ref="M6:R6"/>
    <mergeCell ref="S6:X6"/>
    <mergeCell ref="Y6:AD6"/>
    <mergeCell ref="AE54:AF54"/>
    <mergeCell ref="AE8:AJ8"/>
    <mergeCell ref="AE24:AJ24"/>
    <mergeCell ref="AE40:AJ40"/>
    <mergeCell ref="AE22:AJ22"/>
    <mergeCell ref="AE38:AJ38"/>
    <mergeCell ref="Y54:Z54"/>
    <mergeCell ref="Y8:AD8"/>
    <mergeCell ref="Y24:AD24"/>
    <mergeCell ref="Y40:AD40"/>
    <mergeCell ref="Y22:AD22"/>
    <mergeCell ref="Y38:AD38"/>
    <mergeCell ref="S54:T54"/>
    <mergeCell ref="S8:X8"/>
    <mergeCell ref="S24:X24"/>
    <mergeCell ref="S40:X40"/>
    <mergeCell ref="S22:X22"/>
    <mergeCell ref="S38:X38"/>
    <mergeCell ref="M54:N54"/>
    <mergeCell ref="M8:R8"/>
    <mergeCell ref="M24:R24"/>
    <mergeCell ref="M40:R40"/>
    <mergeCell ref="A22:F22"/>
    <mergeCell ref="G22:L22"/>
    <mergeCell ref="M22:R22"/>
    <mergeCell ref="A38:F38"/>
    <mergeCell ref="G38:L38"/>
    <mergeCell ref="M38:R38"/>
    <mergeCell ref="A54:B54"/>
    <mergeCell ref="A56:B56"/>
    <mergeCell ref="D56:E56"/>
    <mergeCell ref="G56:H56"/>
    <mergeCell ref="G54:H54"/>
    <mergeCell ref="A8:F8"/>
    <mergeCell ref="G8:L8"/>
    <mergeCell ref="A24:F24"/>
    <mergeCell ref="G24:L24"/>
    <mergeCell ref="A40:F40"/>
    <mergeCell ref="G40:L40"/>
  </mergeCells>
  <conditionalFormatting sqref="A1:XFD1048576">
    <cfRule type="expression" dxfId="12" priority="1">
      <formula>CELL("protect",A1)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61934-28C7-455F-855C-C021E6B6D6D1}">
  <sheetPr codeName="Sheet1"/>
  <dimension ref="A1:P66"/>
  <sheetViews>
    <sheetView workbookViewId="0"/>
  </sheetViews>
  <sheetFormatPr defaultColWidth="9.140625" defaultRowHeight="11.25" x14ac:dyDescent="0.2"/>
  <cols>
    <col min="1" max="1" width="0.5703125" style="2" customWidth="1"/>
    <col min="2" max="2" width="12.28515625" style="2" customWidth="1"/>
    <col min="3" max="3" width="0.42578125" style="2" customWidth="1"/>
    <col min="4" max="4" width="9.7109375" style="2" customWidth="1"/>
    <col min="5" max="6" width="0.7109375" style="2" customWidth="1"/>
    <col min="7" max="7" width="9.140625" style="2"/>
    <col min="8" max="8" width="0.85546875" style="2" customWidth="1"/>
    <col min="9" max="9" width="14.7109375" style="2" customWidth="1"/>
    <col min="10" max="10" width="0.85546875" style="2" customWidth="1"/>
    <col min="11" max="11" width="0.7109375" style="2" customWidth="1"/>
    <col min="12" max="12" width="19.28515625" style="2" customWidth="1"/>
    <col min="13" max="13" width="2.42578125" style="2" customWidth="1"/>
    <col min="14" max="14" width="0.5703125" style="2" customWidth="1"/>
    <col min="15" max="15" width="17.7109375" style="2" customWidth="1"/>
    <col min="16" max="16" width="0.7109375" style="2" customWidth="1"/>
    <col min="17" max="16384" width="9.140625" style="2"/>
  </cols>
  <sheetData>
    <row r="1" spans="1:16" x14ac:dyDescent="0.2">
      <c r="A1" s="1" t="s">
        <v>70</v>
      </c>
      <c r="B1" s="1"/>
      <c r="C1" s="1"/>
      <c r="K1" s="23"/>
      <c r="L1" s="28" t="s">
        <v>71</v>
      </c>
      <c r="M1" s="10"/>
      <c r="N1" s="9" t="s">
        <v>72</v>
      </c>
      <c r="O1" s="28"/>
      <c r="P1" s="10"/>
    </row>
    <row r="2" spans="1:16" ht="15" customHeight="1" x14ac:dyDescent="0.2">
      <c r="A2" s="6" t="s">
        <v>73</v>
      </c>
      <c r="B2" s="6"/>
      <c r="C2" s="6"/>
      <c r="K2" s="18"/>
      <c r="L2" s="19"/>
      <c r="M2" s="13"/>
      <c r="N2" s="18"/>
      <c r="O2" s="19"/>
      <c r="P2" s="13"/>
    </row>
    <row r="3" spans="1:16" ht="3.75" customHeight="1" thickBot="1" x14ac:dyDescent="0.25">
      <c r="A3" s="6"/>
      <c r="B3" s="6"/>
      <c r="C3" s="6"/>
      <c r="K3" s="14"/>
      <c r="L3" s="15"/>
      <c r="M3" s="16"/>
      <c r="N3" s="14"/>
      <c r="O3" s="15"/>
      <c r="P3" s="16"/>
    </row>
    <row r="4" spans="1:16" ht="3.75" customHeight="1" x14ac:dyDescent="0.2">
      <c r="A4" s="75"/>
      <c r="B4" s="76"/>
      <c r="C4" s="76"/>
      <c r="D4" s="20"/>
      <c r="E4" s="20"/>
      <c r="F4" s="20"/>
      <c r="G4" s="20"/>
      <c r="H4" s="20"/>
      <c r="I4" s="20"/>
      <c r="J4" s="10"/>
      <c r="K4" s="9"/>
      <c r="L4" s="7"/>
      <c r="M4" s="7"/>
      <c r="N4" s="7"/>
      <c r="O4" s="7"/>
      <c r="P4" s="25"/>
    </row>
    <row r="5" spans="1:16" ht="12.75" customHeight="1" thickBot="1" x14ac:dyDescent="0.25">
      <c r="A5" s="24"/>
      <c r="B5" s="73" t="s">
        <v>74</v>
      </c>
      <c r="C5" s="74"/>
      <c r="D5" s="12"/>
      <c r="E5" s="12"/>
      <c r="F5" s="12"/>
      <c r="G5" s="12"/>
      <c r="H5" s="12"/>
      <c r="I5" s="12"/>
      <c r="J5" s="11"/>
      <c r="K5" s="18"/>
      <c r="L5" s="1" t="s">
        <v>75</v>
      </c>
      <c r="N5" s="27"/>
      <c r="O5" s="19"/>
      <c r="P5" s="26"/>
    </row>
    <row r="6" spans="1:16" ht="3.75" customHeight="1" thickBot="1" x14ac:dyDescent="0.25">
      <c r="A6" s="34"/>
      <c r="B6" s="20"/>
      <c r="C6" s="20"/>
      <c r="D6" s="20"/>
      <c r="E6" s="20"/>
      <c r="F6" s="20"/>
      <c r="G6" s="20"/>
      <c r="H6" s="20"/>
      <c r="I6" s="20"/>
      <c r="J6" s="10"/>
      <c r="K6" s="18"/>
      <c r="P6" s="13"/>
    </row>
    <row r="7" spans="1:16" ht="17.25" customHeight="1" thickBot="1" x14ac:dyDescent="0.25">
      <c r="A7" s="48"/>
      <c r="B7" s="489" t="b">
        <v>0</v>
      </c>
      <c r="C7" s="490"/>
      <c r="D7" s="490"/>
      <c r="E7" s="490"/>
      <c r="F7" s="490"/>
      <c r="G7" s="490"/>
      <c r="H7" s="490"/>
      <c r="I7" s="491"/>
      <c r="J7" s="13"/>
      <c r="K7" s="18"/>
      <c r="L7" s="1" t="s">
        <v>76</v>
      </c>
      <c r="O7" s="40"/>
      <c r="P7" s="13"/>
    </row>
    <row r="8" spans="1:16" ht="3.75" customHeight="1" thickBot="1" x14ac:dyDescent="0.25">
      <c r="A8" s="24"/>
      <c r="B8" s="35"/>
      <c r="C8" s="35"/>
      <c r="D8" s="36"/>
      <c r="E8" s="36"/>
      <c r="F8" s="36"/>
      <c r="G8" s="35"/>
      <c r="H8" s="35"/>
      <c r="I8" s="36"/>
      <c r="J8" s="11"/>
      <c r="K8" s="18"/>
      <c r="L8" s="1"/>
      <c r="O8" s="41"/>
      <c r="P8" s="13"/>
    </row>
    <row r="9" spans="1:16" x14ac:dyDescent="0.2">
      <c r="A9" s="9"/>
      <c r="B9" s="28" t="s">
        <v>77</v>
      </c>
      <c r="C9" s="28"/>
      <c r="D9" s="21"/>
      <c r="E9" s="37"/>
      <c r="F9" s="21"/>
      <c r="G9" s="28" t="s">
        <v>78</v>
      </c>
      <c r="H9" s="28"/>
      <c r="I9" s="21"/>
      <c r="J9" s="37"/>
      <c r="K9" s="18"/>
      <c r="O9" s="22"/>
      <c r="P9" s="13"/>
    </row>
    <row r="10" spans="1:16" ht="3" customHeight="1" x14ac:dyDescent="0.2">
      <c r="A10" s="18"/>
      <c r="E10" s="13"/>
      <c r="J10" s="13"/>
      <c r="K10" s="18"/>
      <c r="O10" s="42"/>
      <c r="P10" s="13"/>
    </row>
    <row r="11" spans="1:16" ht="15" customHeight="1" x14ac:dyDescent="0.2">
      <c r="A11" s="18"/>
      <c r="B11" s="483"/>
      <c r="C11" s="484"/>
      <c r="D11" s="485"/>
      <c r="E11" s="13"/>
      <c r="G11" s="483"/>
      <c r="H11" s="484"/>
      <c r="I11" s="485"/>
      <c r="J11" s="13"/>
      <c r="K11" s="18"/>
      <c r="L11" s="486" t="s">
        <v>79</v>
      </c>
      <c r="O11" s="8"/>
      <c r="P11" s="13"/>
    </row>
    <row r="12" spans="1:16" ht="6.75" customHeight="1" x14ac:dyDescent="0.2">
      <c r="A12" s="18"/>
      <c r="E12" s="13"/>
      <c r="J12" s="13"/>
      <c r="K12" s="18"/>
      <c r="L12" s="486"/>
      <c r="O12" s="22"/>
      <c r="P12" s="13"/>
    </row>
    <row r="13" spans="1:16" ht="3" customHeight="1" thickBot="1" x14ac:dyDescent="0.25">
      <c r="A13" s="24"/>
      <c r="B13" s="12"/>
      <c r="C13" s="12"/>
      <c r="D13" s="12"/>
      <c r="E13" s="11"/>
      <c r="F13" s="12"/>
      <c r="G13" s="12"/>
      <c r="H13" s="12"/>
      <c r="I13" s="12"/>
      <c r="J13" s="11"/>
      <c r="K13" s="24"/>
      <c r="L13" s="12"/>
      <c r="M13" s="12"/>
      <c r="N13" s="12"/>
      <c r="O13" s="12"/>
      <c r="P13" s="11"/>
    </row>
    <row r="14" spans="1:16" ht="2.25" customHeight="1" thickBot="1" x14ac:dyDescent="0.25">
      <c r="A14" s="23"/>
      <c r="B14" s="20"/>
      <c r="C14" s="20"/>
      <c r="D14" s="20"/>
      <c r="E14" s="20"/>
      <c r="F14" s="20"/>
      <c r="G14" s="20"/>
      <c r="H14" s="20"/>
      <c r="I14" s="20"/>
      <c r="J14" s="20"/>
      <c r="K14" s="20"/>
      <c r="L14" s="20"/>
      <c r="M14" s="20"/>
      <c r="N14" s="20"/>
      <c r="O14" s="20"/>
      <c r="P14" s="10"/>
    </row>
    <row r="15" spans="1:16" ht="12" thickBot="1" x14ac:dyDescent="0.25">
      <c r="A15" s="18"/>
      <c r="B15" s="1" t="s">
        <v>80</v>
      </c>
      <c r="C15" s="1"/>
      <c r="L15" s="49" t="s">
        <v>81</v>
      </c>
      <c r="O15" s="43"/>
      <c r="P15" s="13"/>
    </row>
    <row r="16" spans="1:16" ht="2.25" customHeight="1" thickBot="1" x14ac:dyDescent="0.25">
      <c r="A16" s="18"/>
      <c r="P16" s="13"/>
    </row>
    <row r="17" spans="1:16" ht="15.75" customHeight="1" thickBot="1" x14ac:dyDescent="0.25">
      <c r="A17" s="18"/>
      <c r="B17" s="2" t="s">
        <v>82</v>
      </c>
      <c r="D17" s="480"/>
      <c r="E17" s="481"/>
      <c r="F17" s="481"/>
      <c r="G17" s="481"/>
      <c r="H17" s="481"/>
      <c r="I17" s="481"/>
      <c r="J17" s="481"/>
      <c r="K17" s="481"/>
      <c r="L17" s="481"/>
      <c r="M17" s="481"/>
      <c r="N17" s="481"/>
      <c r="O17" s="482"/>
      <c r="P17" s="13"/>
    </row>
    <row r="18" spans="1:16" ht="2.25" customHeight="1" x14ac:dyDescent="0.2">
      <c r="A18" s="18"/>
      <c r="P18" s="13"/>
    </row>
    <row r="19" spans="1:16" x14ac:dyDescent="0.2">
      <c r="A19" s="18"/>
      <c r="B19" s="2" t="s">
        <v>83</v>
      </c>
      <c r="D19" s="483"/>
      <c r="E19" s="484"/>
      <c r="F19" s="484"/>
      <c r="G19" s="485"/>
      <c r="I19" s="2" t="s">
        <v>84</v>
      </c>
      <c r="J19" s="483"/>
      <c r="K19" s="484"/>
      <c r="L19" s="484"/>
      <c r="M19" s="484"/>
      <c r="N19" s="485"/>
      <c r="P19" s="13"/>
    </row>
    <row r="20" spans="1:16" ht="2.25" customHeight="1" thickBot="1" x14ac:dyDescent="0.25">
      <c r="A20" s="18"/>
      <c r="P20" s="13"/>
    </row>
    <row r="21" spans="1:16" ht="15.75" customHeight="1" thickBot="1" x14ac:dyDescent="0.25">
      <c r="A21" s="18"/>
      <c r="B21" s="2" t="s">
        <v>85</v>
      </c>
      <c r="D21" s="480"/>
      <c r="E21" s="481"/>
      <c r="F21" s="481"/>
      <c r="G21" s="481"/>
      <c r="H21" s="481"/>
      <c r="I21" s="481"/>
      <c r="J21" s="481"/>
      <c r="K21" s="481"/>
      <c r="L21" s="482"/>
      <c r="P21" s="13"/>
    </row>
    <row r="22" spans="1:16" ht="2.25" customHeight="1" x14ac:dyDescent="0.2">
      <c r="A22" s="18"/>
      <c r="P22" s="13"/>
    </row>
    <row r="23" spans="1:16" x14ac:dyDescent="0.2">
      <c r="A23" s="18"/>
      <c r="B23" s="2" t="s">
        <v>86</v>
      </c>
      <c r="D23" s="483"/>
      <c r="E23" s="484"/>
      <c r="F23" s="484"/>
      <c r="G23" s="484"/>
      <c r="H23" s="484"/>
      <c r="I23" s="484"/>
      <c r="J23" s="484"/>
      <c r="K23" s="484"/>
      <c r="L23" s="485"/>
      <c r="P23" s="13"/>
    </row>
    <row r="24" spans="1:16" ht="2.25" customHeight="1" thickBot="1" x14ac:dyDescent="0.25">
      <c r="A24" s="18"/>
      <c r="P24" s="13"/>
    </row>
    <row r="25" spans="1:16" ht="12.75" customHeight="1" thickBot="1" x14ac:dyDescent="0.25">
      <c r="A25" s="18"/>
      <c r="B25" s="2" t="s">
        <v>87</v>
      </c>
      <c r="D25" s="480"/>
      <c r="E25" s="481"/>
      <c r="F25" s="481"/>
      <c r="G25" s="482"/>
      <c r="I25" s="2" t="s">
        <v>88</v>
      </c>
      <c r="J25" s="483"/>
      <c r="K25" s="484"/>
      <c r="L25" s="484"/>
      <c r="M25" s="484"/>
      <c r="N25" s="485"/>
      <c r="P25" s="13"/>
    </row>
    <row r="26" spans="1:16" ht="2.25" customHeight="1" thickBot="1" x14ac:dyDescent="0.25">
      <c r="A26" s="18"/>
      <c r="P26" s="13"/>
    </row>
    <row r="27" spans="1:16" ht="15.75" customHeight="1" thickBot="1" x14ac:dyDescent="0.25">
      <c r="A27" s="18"/>
      <c r="B27" s="2" t="s">
        <v>89</v>
      </c>
      <c r="D27" s="480"/>
      <c r="E27" s="481"/>
      <c r="F27" s="481"/>
      <c r="G27" s="481"/>
      <c r="H27" s="481"/>
      <c r="I27" s="481"/>
      <c r="J27" s="481"/>
      <c r="K27" s="482"/>
      <c r="L27" s="2" t="s">
        <v>90</v>
      </c>
      <c r="M27" s="483"/>
      <c r="N27" s="484"/>
      <c r="O27" s="485"/>
      <c r="P27" s="13"/>
    </row>
    <row r="28" spans="1:16" ht="2.25" customHeight="1" thickBot="1" x14ac:dyDescent="0.25">
      <c r="A28" s="18"/>
      <c r="P28" s="13"/>
    </row>
    <row r="29" spans="1:16" ht="15.75" customHeight="1" thickBot="1" x14ac:dyDescent="0.25">
      <c r="A29" s="18"/>
      <c r="B29" s="2" t="s">
        <v>91</v>
      </c>
      <c r="D29" s="480"/>
      <c r="E29" s="481"/>
      <c r="F29" s="481"/>
      <c r="G29" s="481"/>
      <c r="H29" s="481"/>
      <c r="I29" s="481"/>
      <c r="J29" s="481"/>
      <c r="K29" s="482"/>
      <c r="L29" s="2" t="s">
        <v>92</v>
      </c>
      <c r="M29" s="480"/>
      <c r="N29" s="481"/>
      <c r="O29" s="482"/>
      <c r="P29" s="13"/>
    </row>
    <row r="30" spans="1:16" ht="3" customHeight="1" thickBot="1" x14ac:dyDescent="0.25">
      <c r="A30" s="18"/>
      <c r="P30" s="13"/>
    </row>
    <row r="31" spans="1:16" ht="15.75" customHeight="1" thickBot="1" x14ac:dyDescent="0.25">
      <c r="A31" s="18"/>
      <c r="B31" s="2" t="s">
        <v>93</v>
      </c>
      <c r="D31" s="480"/>
      <c r="E31" s="481"/>
      <c r="F31" s="481"/>
      <c r="G31" s="482"/>
      <c r="I31" s="2" t="s">
        <v>94</v>
      </c>
      <c r="J31" s="483"/>
      <c r="K31" s="484"/>
      <c r="L31" s="485"/>
      <c r="P31" s="13"/>
    </row>
    <row r="32" spans="1:16" ht="3" customHeight="1" x14ac:dyDescent="0.2">
      <c r="A32" s="18"/>
      <c r="P32" s="13"/>
    </row>
    <row r="33" spans="1:16" x14ac:dyDescent="0.2">
      <c r="A33" s="18"/>
      <c r="B33" s="2" t="s">
        <v>95</v>
      </c>
      <c r="D33" s="483"/>
      <c r="E33" s="484"/>
      <c r="F33" s="484"/>
      <c r="G33" s="484"/>
      <c r="H33" s="484"/>
      <c r="I33" s="485"/>
      <c r="P33" s="13"/>
    </row>
    <row r="34" spans="1:16" ht="12" customHeight="1" thickBot="1" x14ac:dyDescent="0.25">
      <c r="A34" s="24"/>
      <c r="B34" s="12"/>
      <c r="C34" s="12"/>
      <c r="D34" s="12"/>
      <c r="E34" s="12"/>
      <c r="F34" s="12"/>
      <c r="G34" s="12"/>
      <c r="H34" s="12"/>
      <c r="I34" s="12"/>
      <c r="J34" s="12"/>
      <c r="K34" s="12"/>
      <c r="L34" s="12"/>
      <c r="M34" s="12"/>
      <c r="N34" s="12"/>
      <c r="O34" s="12"/>
      <c r="P34" s="11"/>
    </row>
    <row r="35" spans="1:16" ht="3" customHeight="1" thickBot="1" x14ac:dyDescent="0.25">
      <c r="A35" s="23"/>
      <c r="B35" s="20"/>
      <c r="C35" s="20"/>
      <c r="D35" s="20"/>
      <c r="E35" s="20"/>
      <c r="F35" s="20"/>
      <c r="G35" s="20"/>
      <c r="H35" s="20"/>
      <c r="I35" s="20"/>
      <c r="J35" s="20"/>
      <c r="K35" s="20"/>
      <c r="L35" s="20"/>
      <c r="M35" s="20"/>
      <c r="N35" s="20"/>
      <c r="O35" s="20"/>
      <c r="P35" s="50"/>
    </row>
    <row r="36" spans="1:16" ht="10.5" customHeight="1" thickBot="1" x14ac:dyDescent="0.25">
      <c r="A36" s="18"/>
      <c r="B36" s="2" t="s">
        <v>96</v>
      </c>
      <c r="I36" s="480"/>
      <c r="J36" s="481"/>
      <c r="K36" s="481"/>
      <c r="L36" s="481"/>
      <c r="M36" s="482"/>
      <c r="P36" s="51"/>
    </row>
    <row r="37" spans="1:16" ht="2.25" customHeight="1" thickBot="1" x14ac:dyDescent="0.25">
      <c r="A37" s="18"/>
      <c r="P37" s="51"/>
    </row>
    <row r="38" spans="1:16" ht="3.75" customHeight="1" thickBot="1" x14ac:dyDescent="0.25">
      <c r="A38" s="23"/>
      <c r="B38" s="20"/>
      <c r="C38" s="20"/>
      <c r="D38" s="20"/>
      <c r="E38" s="30"/>
      <c r="F38" s="20"/>
      <c r="G38" s="20"/>
      <c r="H38" s="20"/>
      <c r="I38" s="20"/>
      <c r="J38" s="20"/>
      <c r="K38" s="20"/>
      <c r="L38" s="20"/>
      <c r="M38" s="20"/>
      <c r="N38" s="20"/>
      <c r="O38" s="30"/>
      <c r="P38" s="10"/>
    </row>
    <row r="39" spans="1:16" ht="12" thickBot="1" x14ac:dyDescent="0.25">
      <c r="A39" s="18"/>
      <c r="B39" s="2" t="s">
        <v>97</v>
      </c>
      <c r="E39" s="44"/>
      <c r="F39" s="45"/>
      <c r="G39" s="45"/>
      <c r="H39" s="45"/>
      <c r="I39" s="53" t="s">
        <v>98</v>
      </c>
      <c r="J39" s="45"/>
      <c r="K39" s="45"/>
      <c r="L39" s="45"/>
      <c r="M39" s="45"/>
      <c r="N39" s="45"/>
      <c r="O39" s="46"/>
      <c r="P39" s="64"/>
    </row>
    <row r="40" spans="1:16" ht="1.5" customHeight="1" x14ac:dyDescent="0.2">
      <c r="A40" s="18"/>
      <c r="P40" s="13"/>
    </row>
    <row r="41" spans="1:16" x14ac:dyDescent="0.2">
      <c r="A41" s="18"/>
      <c r="B41" s="2" t="s">
        <v>99</v>
      </c>
      <c r="D41" s="38"/>
      <c r="E41" s="47"/>
      <c r="F41" s="47"/>
      <c r="G41" s="47"/>
      <c r="H41" s="47"/>
      <c r="I41" s="47"/>
      <c r="J41" s="47"/>
      <c r="K41" s="47"/>
      <c r="L41" s="39"/>
      <c r="P41" s="13"/>
    </row>
    <row r="42" spans="1:16" ht="1.5" customHeight="1" x14ac:dyDescent="0.2">
      <c r="A42" s="18"/>
      <c r="P42" s="13"/>
    </row>
    <row r="43" spans="1:16" ht="12" thickBot="1" x14ac:dyDescent="0.25">
      <c r="A43" s="24"/>
      <c r="B43" s="68" t="s">
        <v>100</v>
      </c>
      <c r="C43" s="68"/>
      <c r="D43" s="69"/>
      <c r="E43" s="69" t="b">
        <v>0</v>
      </c>
      <c r="F43" s="69"/>
      <c r="G43" s="69" t="b">
        <v>0</v>
      </c>
      <c r="H43" s="69"/>
      <c r="I43" s="69" t="b">
        <v>0</v>
      </c>
      <c r="J43" s="12"/>
      <c r="K43" s="12"/>
      <c r="L43" s="12"/>
      <c r="M43" s="12"/>
      <c r="N43" s="12"/>
      <c r="O43" s="12"/>
      <c r="P43" s="11"/>
    </row>
    <row r="44" spans="1:16" ht="1.5" customHeight="1" x14ac:dyDescent="0.2">
      <c r="A44" s="18"/>
      <c r="B44" s="20"/>
      <c r="C44" s="20"/>
      <c r="D44" s="20"/>
      <c r="E44" s="23"/>
      <c r="F44" s="20"/>
      <c r="G44" s="20"/>
      <c r="H44" s="20"/>
      <c r="I44" s="20"/>
      <c r="P44" s="50"/>
    </row>
    <row r="45" spans="1:16" x14ac:dyDescent="0.2">
      <c r="A45" s="18"/>
      <c r="B45" s="2" t="s">
        <v>101</v>
      </c>
      <c r="E45" s="4"/>
      <c r="F45" s="4"/>
      <c r="G45" s="4"/>
      <c r="H45" s="70"/>
      <c r="I45" s="100" t="s">
        <v>102</v>
      </c>
      <c r="J45" s="4"/>
      <c r="K45" s="4"/>
      <c r="L45" s="4"/>
      <c r="M45" s="4"/>
      <c r="N45" s="4"/>
      <c r="O45" s="4"/>
      <c r="P45" s="51"/>
    </row>
    <row r="46" spans="1:16" ht="3" customHeight="1" thickBot="1" x14ac:dyDescent="0.25">
      <c r="A46" s="18"/>
      <c r="H46" s="27"/>
      <c r="P46" s="51"/>
    </row>
    <row r="47" spans="1:16" ht="15" customHeight="1" x14ac:dyDescent="0.2">
      <c r="A47" s="18"/>
      <c r="B47" s="492" t="b">
        <v>0</v>
      </c>
      <c r="C47" s="493"/>
      <c r="D47" s="493"/>
      <c r="E47" s="493"/>
      <c r="F47" s="493"/>
      <c r="G47" s="494"/>
      <c r="H47" s="27"/>
      <c r="I47" s="54" t="b">
        <v>0</v>
      </c>
      <c r="J47" s="54"/>
      <c r="K47" s="54" t="b">
        <v>0</v>
      </c>
      <c r="L47" s="54"/>
      <c r="M47" s="54"/>
      <c r="N47" s="54"/>
      <c r="O47" s="54" t="b">
        <v>0</v>
      </c>
      <c r="P47" s="60"/>
    </row>
    <row r="48" spans="1:16" ht="1.5" customHeight="1" x14ac:dyDescent="0.2">
      <c r="A48" s="18"/>
      <c r="B48" s="495"/>
      <c r="C48" s="496"/>
      <c r="D48" s="496"/>
      <c r="E48" s="496"/>
      <c r="F48" s="496"/>
      <c r="G48" s="497"/>
      <c r="H48" s="27"/>
    </row>
    <row r="49" spans="1:16" ht="14.25" customHeight="1" thickBot="1" x14ac:dyDescent="0.25">
      <c r="A49" s="64"/>
      <c r="B49" s="498"/>
      <c r="C49" s="499"/>
      <c r="D49" s="499"/>
      <c r="E49" s="499"/>
      <c r="F49" s="499"/>
      <c r="G49" s="500"/>
      <c r="H49" s="59"/>
      <c r="I49" s="54" t="b">
        <v>0</v>
      </c>
      <c r="M49" s="483"/>
      <c r="N49" s="484"/>
      <c r="O49" s="485"/>
      <c r="P49" s="51"/>
    </row>
    <row r="50" spans="1:16" ht="3.75" customHeight="1" thickBot="1" x14ac:dyDescent="0.25">
      <c r="A50" s="65"/>
      <c r="B50" s="55"/>
      <c r="C50" s="55"/>
      <c r="D50" s="55"/>
      <c r="E50" s="55"/>
      <c r="F50" s="55"/>
      <c r="G50" s="55"/>
      <c r="H50" s="56"/>
      <c r="I50" s="63"/>
      <c r="J50" s="55"/>
      <c r="K50" s="55"/>
      <c r="L50" s="55"/>
      <c r="M50" s="55"/>
      <c r="N50" s="55"/>
      <c r="O50" s="55"/>
      <c r="P50" s="61"/>
    </row>
    <row r="51" spans="1:16" ht="16.5" customHeight="1" thickBot="1" x14ac:dyDescent="0.25">
      <c r="A51" s="66"/>
      <c r="B51" s="67" t="s">
        <v>103</v>
      </c>
      <c r="C51" s="62"/>
      <c r="I51" s="57" t="b">
        <v>0</v>
      </c>
      <c r="J51" s="54" t="b">
        <v>0</v>
      </c>
      <c r="L51" s="2" t="s">
        <v>104</v>
      </c>
      <c r="M51" s="483"/>
      <c r="N51" s="484"/>
      <c r="O51" s="485"/>
      <c r="P51" s="51"/>
    </row>
    <row r="52" spans="1:16" ht="2.25" customHeight="1" thickBot="1" x14ac:dyDescent="0.25">
      <c r="A52" s="18"/>
      <c r="P52" s="51"/>
    </row>
    <row r="53" spans="1:16" ht="2.25" customHeight="1" x14ac:dyDescent="0.2">
      <c r="A53" s="23"/>
      <c r="B53" s="20"/>
      <c r="C53" s="20"/>
      <c r="D53" s="20"/>
      <c r="E53" s="20"/>
      <c r="F53" s="20"/>
      <c r="G53" s="20"/>
      <c r="H53" s="10"/>
      <c r="I53" s="20"/>
      <c r="J53" s="20"/>
      <c r="K53" s="20"/>
      <c r="L53" s="20"/>
      <c r="M53" s="20"/>
      <c r="N53" s="20"/>
      <c r="O53" s="20"/>
      <c r="P53" s="10"/>
    </row>
    <row r="54" spans="1:16" x14ac:dyDescent="0.2">
      <c r="A54" s="18"/>
      <c r="B54" s="1" t="s">
        <v>105</v>
      </c>
      <c r="C54" s="1"/>
      <c r="H54" s="13"/>
      <c r="I54" s="1" t="s">
        <v>106</v>
      </c>
      <c r="P54" s="13"/>
    </row>
    <row r="55" spans="1:16" ht="1.5" customHeight="1" thickBot="1" x14ac:dyDescent="0.25">
      <c r="A55" s="18"/>
      <c r="B55" s="12"/>
      <c r="H55" s="13"/>
      <c r="P55" s="13"/>
    </row>
    <row r="56" spans="1:16" ht="17.25" customHeight="1" thickBot="1" x14ac:dyDescent="0.25">
      <c r="A56" s="64"/>
      <c r="B56" s="480"/>
      <c r="C56" s="481"/>
      <c r="D56" s="481"/>
      <c r="E56" s="481"/>
      <c r="F56" s="481"/>
      <c r="G56" s="482"/>
      <c r="H56" s="13"/>
      <c r="I56" s="3" t="s">
        <v>107</v>
      </c>
      <c r="J56" s="483"/>
      <c r="K56" s="484"/>
      <c r="L56" s="484"/>
      <c r="M56" s="484"/>
      <c r="N56" s="484"/>
      <c r="O56" s="485"/>
      <c r="P56" s="13"/>
    </row>
    <row r="57" spans="1:16" ht="4.5" customHeight="1" thickBot="1" x14ac:dyDescent="0.25">
      <c r="A57" s="24"/>
      <c r="B57" s="30"/>
      <c r="C57" s="12"/>
      <c r="D57" s="12"/>
      <c r="E57" s="12"/>
      <c r="F57" s="12"/>
      <c r="G57" s="12"/>
      <c r="H57" s="11"/>
      <c r="I57" s="12"/>
      <c r="J57" s="12"/>
      <c r="K57" s="12"/>
      <c r="L57" s="12"/>
      <c r="M57" s="12"/>
      <c r="N57" s="12"/>
      <c r="O57" s="12"/>
      <c r="P57" s="11"/>
    </row>
    <row r="58" spans="1:16" x14ac:dyDescent="0.2">
      <c r="A58" s="18"/>
      <c r="B58" s="1" t="s">
        <v>108</v>
      </c>
      <c r="C58" s="1"/>
      <c r="H58" s="13"/>
      <c r="P58" s="51"/>
    </row>
    <row r="59" spans="1:16" ht="2.25" customHeight="1" thickBot="1" x14ac:dyDescent="0.25">
      <c r="A59" s="18"/>
      <c r="B59" s="12"/>
      <c r="I59" s="12"/>
      <c r="P59" s="51"/>
    </row>
    <row r="60" spans="1:16" ht="24.75" customHeight="1" x14ac:dyDescent="0.2">
      <c r="A60" s="64"/>
      <c r="B60" s="487"/>
      <c r="C60" s="487"/>
      <c r="D60" s="487"/>
      <c r="E60" s="487"/>
      <c r="F60" s="487"/>
      <c r="G60" s="487"/>
      <c r="H60" s="487"/>
      <c r="I60" s="487"/>
      <c r="J60" s="487"/>
      <c r="K60" s="487"/>
      <c r="L60" s="487"/>
      <c r="M60" s="487"/>
      <c r="N60" s="487"/>
      <c r="O60" s="487"/>
      <c r="P60" s="51"/>
    </row>
    <row r="61" spans="1:16" ht="2.25" customHeight="1" thickBot="1" x14ac:dyDescent="0.25">
      <c r="A61" s="24"/>
      <c r="B61" s="488"/>
      <c r="C61" s="488"/>
      <c r="D61" s="488"/>
      <c r="E61" s="488"/>
      <c r="F61" s="488"/>
      <c r="G61" s="488"/>
      <c r="H61" s="488"/>
      <c r="I61" s="488"/>
      <c r="J61" s="488"/>
      <c r="K61" s="488"/>
      <c r="L61" s="488"/>
      <c r="M61" s="488"/>
      <c r="N61" s="488"/>
      <c r="O61" s="488"/>
      <c r="P61" s="52"/>
    </row>
    <row r="62" spans="1:16" x14ac:dyDescent="0.2">
      <c r="A62" s="18"/>
      <c r="B62" s="1" t="s">
        <v>109</v>
      </c>
      <c r="C62" s="1"/>
      <c r="F62" s="71" t="s">
        <v>110</v>
      </c>
      <c r="G62" s="72"/>
      <c r="H62" s="20"/>
      <c r="I62" s="20"/>
      <c r="J62" s="20"/>
      <c r="K62" s="20"/>
      <c r="L62" s="20"/>
      <c r="M62" s="20"/>
      <c r="N62" s="20"/>
      <c r="O62" s="20"/>
      <c r="P62" s="10"/>
    </row>
    <row r="63" spans="1:16" ht="14.25" customHeight="1" x14ac:dyDescent="0.2">
      <c r="A63" s="18"/>
      <c r="B63" s="2" t="s">
        <v>111</v>
      </c>
      <c r="D63" s="2" t="s">
        <v>112</v>
      </c>
      <c r="F63" s="18"/>
      <c r="P63" s="13"/>
    </row>
    <row r="64" spans="1:16" ht="1.5" customHeight="1" thickBot="1" x14ac:dyDescent="0.25">
      <c r="A64" s="64"/>
      <c r="F64" s="18"/>
      <c r="P64" s="13"/>
    </row>
    <row r="65" spans="1:16" ht="12" thickBot="1" x14ac:dyDescent="0.25">
      <c r="A65" s="64"/>
      <c r="B65" s="95"/>
      <c r="C65" s="64"/>
      <c r="D65" s="95"/>
      <c r="F65" s="18"/>
      <c r="G65" s="43"/>
      <c r="P65" s="13"/>
    </row>
    <row r="66" spans="1:16" ht="3" customHeight="1" thickBot="1" x14ac:dyDescent="0.25">
      <c r="A66" s="24"/>
      <c r="B66" s="30"/>
      <c r="C66" s="12"/>
      <c r="D66" s="12"/>
      <c r="E66" s="11"/>
      <c r="F66" s="24"/>
      <c r="G66" s="12"/>
      <c r="H66" s="12"/>
      <c r="I66" s="12"/>
      <c r="J66" s="12"/>
      <c r="K66" s="12"/>
      <c r="L66" s="12"/>
      <c r="M66" s="12"/>
      <c r="N66" s="12"/>
      <c r="O66" s="12"/>
      <c r="P66" s="11"/>
    </row>
  </sheetData>
  <mergeCells count="25">
    <mergeCell ref="L11:L12"/>
    <mergeCell ref="J56:O56"/>
    <mergeCell ref="B60:O61"/>
    <mergeCell ref="B7:I7"/>
    <mergeCell ref="B47:G49"/>
    <mergeCell ref="D17:O17"/>
    <mergeCell ref="D19:G19"/>
    <mergeCell ref="D33:I33"/>
    <mergeCell ref="B56:G56"/>
    <mergeCell ref="M49:O49"/>
    <mergeCell ref="M51:O51"/>
    <mergeCell ref="B11:D11"/>
    <mergeCell ref="G11:I11"/>
    <mergeCell ref="D31:G31"/>
    <mergeCell ref="D29:K29"/>
    <mergeCell ref="D27:K27"/>
    <mergeCell ref="D25:G25"/>
    <mergeCell ref="D21:L21"/>
    <mergeCell ref="D23:L23"/>
    <mergeCell ref="I36:M36"/>
    <mergeCell ref="J19:N19"/>
    <mergeCell ref="M27:O27"/>
    <mergeCell ref="J25:N25"/>
    <mergeCell ref="J31:L31"/>
    <mergeCell ref="M29:O29"/>
  </mergeCells>
  <pageMargins left="0.7" right="0.7" top="0.75" bottom="0.75" header="0.3" footer="0.3"/>
  <pageSetup orientation="portrait" horizontalDpi="1200" verticalDpi="1200" r:id="rId1"/>
  <headerFooter>
    <oddHeader xml:space="preserve">&amp;R&amp;"Arial,Regular"OMB Number: 4040-0001
Expiration Date: 12/31/2022
</oddHeader>
  </headerFooter>
  <drawing r:id="rId2"/>
  <legacyDrawing r:id="rId3"/>
  <controls>
    <mc:AlternateContent xmlns:mc="http://schemas.openxmlformats.org/markup-compatibility/2006">
      <mc:Choice Requires="x14">
        <control shapeId="7205" r:id="rId4" name="OptionButton1">
          <controlPr defaultSize="0" autoLine="0" autoPict="0" r:id="rId5">
            <anchor moveWithCells="1">
              <from>
                <xdr:col>1</xdr:col>
                <xdr:colOff>47625</xdr:colOff>
                <xdr:row>6</xdr:row>
                <xdr:rowOff>28575</xdr:rowOff>
              </from>
              <to>
                <xdr:col>3</xdr:col>
                <xdr:colOff>66675</xdr:colOff>
                <xdr:row>7</xdr:row>
                <xdr:rowOff>0</xdr:rowOff>
              </to>
            </anchor>
          </controlPr>
        </control>
      </mc:Choice>
      <mc:Fallback>
        <control shapeId="7205" r:id="rId4" name="OptionButton1"/>
      </mc:Fallback>
    </mc:AlternateContent>
    <mc:AlternateContent xmlns:mc="http://schemas.openxmlformats.org/markup-compatibility/2006">
      <mc:Choice Requires="x14">
        <control shapeId="7206" r:id="rId6" name="OptionButton2">
          <controlPr defaultSize="0" autoLine="0" r:id="rId7">
            <anchor moveWithCells="1">
              <from>
                <xdr:col>3</xdr:col>
                <xdr:colOff>66675</xdr:colOff>
                <xdr:row>6</xdr:row>
                <xdr:rowOff>28575</xdr:rowOff>
              </from>
              <to>
                <xdr:col>6</xdr:col>
                <xdr:colOff>76200</xdr:colOff>
                <xdr:row>6</xdr:row>
                <xdr:rowOff>209550</xdr:rowOff>
              </to>
            </anchor>
          </controlPr>
        </control>
      </mc:Choice>
      <mc:Fallback>
        <control shapeId="7206" r:id="rId6" name="OptionButton2"/>
      </mc:Fallback>
    </mc:AlternateContent>
    <mc:AlternateContent xmlns:mc="http://schemas.openxmlformats.org/markup-compatibility/2006">
      <mc:Choice Requires="x14">
        <control shapeId="7207" r:id="rId8" name="OptionButton3">
          <controlPr defaultSize="0" autoLine="0" r:id="rId9">
            <anchor moveWithCells="1">
              <from>
                <xdr:col>5</xdr:col>
                <xdr:colOff>28575</xdr:colOff>
                <xdr:row>6</xdr:row>
                <xdr:rowOff>28575</xdr:rowOff>
              </from>
              <to>
                <xdr:col>9</xdr:col>
                <xdr:colOff>47625</xdr:colOff>
                <xdr:row>6</xdr:row>
                <xdr:rowOff>209550</xdr:rowOff>
              </to>
            </anchor>
          </controlPr>
        </control>
      </mc:Choice>
      <mc:Fallback>
        <control shapeId="7207" r:id="rId8" name="OptionButton3"/>
      </mc:Fallback>
    </mc:AlternateContent>
    <mc:AlternateContent xmlns:mc="http://schemas.openxmlformats.org/markup-compatibility/2006">
      <mc:Choice Requires="x14">
        <control shapeId="7209" r:id="rId10" name="OptionButton4">
          <controlPr defaultSize="0" autoLine="0" autoPict="0" r:id="rId11">
            <anchor moveWithCells="1">
              <from>
                <xdr:col>1</xdr:col>
                <xdr:colOff>28575</xdr:colOff>
                <xdr:row>46</xdr:row>
                <xdr:rowOff>28575</xdr:rowOff>
              </from>
              <to>
                <xdr:col>1</xdr:col>
                <xdr:colOff>542925</xdr:colOff>
                <xdr:row>47</xdr:row>
                <xdr:rowOff>9525</xdr:rowOff>
              </to>
            </anchor>
          </controlPr>
        </control>
      </mc:Choice>
      <mc:Fallback>
        <control shapeId="7209" r:id="rId10" name="OptionButton4"/>
      </mc:Fallback>
    </mc:AlternateContent>
    <mc:AlternateContent xmlns:mc="http://schemas.openxmlformats.org/markup-compatibility/2006">
      <mc:Choice Requires="x14">
        <control shapeId="7210" r:id="rId12" name="OptionButton5">
          <controlPr defaultSize="0" autoLine="0" r:id="rId13">
            <anchor moveWithCells="1">
              <from>
                <xdr:col>1</xdr:col>
                <xdr:colOff>657225</xdr:colOff>
                <xdr:row>46</xdr:row>
                <xdr:rowOff>28575</xdr:rowOff>
              </from>
              <to>
                <xdr:col>6</xdr:col>
                <xdr:colOff>228600</xdr:colOff>
                <xdr:row>47</xdr:row>
                <xdr:rowOff>9525</xdr:rowOff>
              </to>
            </anchor>
          </controlPr>
        </control>
      </mc:Choice>
      <mc:Fallback>
        <control shapeId="7210" r:id="rId12" name="OptionButton5"/>
      </mc:Fallback>
    </mc:AlternateContent>
    <mc:AlternateContent xmlns:mc="http://schemas.openxmlformats.org/markup-compatibility/2006">
      <mc:Choice Requires="x14">
        <control shapeId="7211" r:id="rId14" name="OptionButton6">
          <controlPr defaultSize="0" autoLine="0" autoPict="0" r:id="rId15">
            <anchor moveWithCells="1">
              <from>
                <xdr:col>1</xdr:col>
                <xdr:colOff>66675</xdr:colOff>
                <xdr:row>47</xdr:row>
                <xdr:rowOff>9525</xdr:rowOff>
              </from>
              <to>
                <xdr:col>1</xdr:col>
                <xdr:colOff>809625</xdr:colOff>
                <xdr:row>48</xdr:row>
                <xdr:rowOff>161925</xdr:rowOff>
              </to>
            </anchor>
          </controlPr>
        </control>
      </mc:Choice>
      <mc:Fallback>
        <control shapeId="7211" r:id="rId14" name="OptionButton6"/>
      </mc:Fallback>
    </mc:AlternateContent>
    <mc:AlternateContent xmlns:mc="http://schemas.openxmlformats.org/markup-compatibility/2006">
      <mc:Choice Requires="x14">
        <control shapeId="7212" r:id="rId16" name="OptionButton7">
          <controlPr defaultSize="0" autoLine="0" autoPict="0" r:id="rId17">
            <anchor moveWithCells="1">
              <from>
                <xdr:col>1</xdr:col>
                <xdr:colOff>752475</xdr:colOff>
                <xdr:row>47</xdr:row>
                <xdr:rowOff>0</xdr:rowOff>
              </from>
              <to>
                <xdr:col>4</xdr:col>
                <xdr:colOff>28575</xdr:colOff>
                <xdr:row>48</xdr:row>
                <xdr:rowOff>161925</xdr:rowOff>
              </to>
            </anchor>
          </controlPr>
        </control>
      </mc:Choice>
      <mc:Fallback>
        <control shapeId="7212" r:id="rId16" name="OptionButton7"/>
      </mc:Fallback>
    </mc:AlternateContent>
    <mc:AlternateContent xmlns:mc="http://schemas.openxmlformats.org/markup-compatibility/2006">
      <mc:Choice Requires="x14">
        <control shapeId="7213" r:id="rId18" name="OptionButton8">
          <controlPr defaultSize="0" autoLine="0" r:id="rId19">
            <anchor moveWithCells="1">
              <from>
                <xdr:col>3</xdr:col>
                <xdr:colOff>638175</xdr:colOff>
                <xdr:row>48</xdr:row>
                <xdr:rowOff>0</xdr:rowOff>
              </from>
              <to>
                <xdr:col>6</xdr:col>
                <xdr:colOff>533400</xdr:colOff>
                <xdr:row>48</xdr:row>
                <xdr:rowOff>171450</xdr:rowOff>
              </to>
            </anchor>
          </controlPr>
        </control>
      </mc:Choice>
      <mc:Fallback>
        <control shapeId="7213" r:id="rId18" name="OptionButton8"/>
      </mc:Fallback>
    </mc:AlternateContent>
    <mc:AlternateContent xmlns:mc="http://schemas.openxmlformats.org/markup-compatibility/2006">
      <mc:Choice Requires="x14">
        <control shapeId="7217" r:id="rId20" name="OptionButton9">
          <controlPr defaultSize="0" autoLine="0" autoPict="0" r:id="rId21">
            <anchor moveWithCells="1">
              <from>
                <xdr:col>8</xdr:col>
                <xdr:colOff>28575</xdr:colOff>
                <xdr:row>50</xdr:row>
                <xdr:rowOff>28575</xdr:rowOff>
              </from>
              <to>
                <xdr:col>8</xdr:col>
                <xdr:colOff>457200</xdr:colOff>
                <xdr:row>50</xdr:row>
                <xdr:rowOff>200025</xdr:rowOff>
              </to>
            </anchor>
          </controlPr>
        </control>
      </mc:Choice>
      <mc:Fallback>
        <control shapeId="7217" r:id="rId20" name="OptionButton9"/>
      </mc:Fallback>
    </mc:AlternateContent>
    <mc:AlternateContent xmlns:mc="http://schemas.openxmlformats.org/markup-compatibility/2006">
      <mc:Choice Requires="x14">
        <control shapeId="7218" r:id="rId22" name="OptionButton10">
          <controlPr defaultSize="0" autoLine="0" autoPict="0" r:id="rId23">
            <anchor moveWithCells="1">
              <from>
                <xdr:col>8</xdr:col>
                <xdr:colOff>466725</xdr:colOff>
                <xdr:row>50</xdr:row>
                <xdr:rowOff>9525</xdr:rowOff>
              </from>
              <to>
                <xdr:col>9</xdr:col>
                <xdr:colOff>0</xdr:colOff>
                <xdr:row>50</xdr:row>
                <xdr:rowOff>190500</xdr:rowOff>
              </to>
            </anchor>
          </controlPr>
        </control>
      </mc:Choice>
      <mc:Fallback>
        <control shapeId="7218" r:id="rId22" name="OptionButton10"/>
      </mc:Fallback>
    </mc:AlternateContent>
    <mc:AlternateContent xmlns:mc="http://schemas.openxmlformats.org/markup-compatibility/2006">
      <mc:Choice Requires="x14">
        <control shapeId="7219" r:id="rId24" name="OptionButton11">
          <controlPr defaultSize="0" autoLine="0" autoPict="0" r:id="rId25">
            <anchor moveWithCells="1">
              <from>
                <xdr:col>16</xdr:col>
                <xdr:colOff>371475</xdr:colOff>
                <xdr:row>40</xdr:row>
                <xdr:rowOff>114300</xdr:rowOff>
              </from>
              <to>
                <xdr:col>16</xdr:col>
                <xdr:colOff>371475</xdr:colOff>
                <xdr:row>43</xdr:row>
                <xdr:rowOff>9525</xdr:rowOff>
              </to>
            </anchor>
          </controlPr>
        </control>
      </mc:Choice>
      <mc:Fallback>
        <control shapeId="7219" r:id="rId24" name="OptionButton11"/>
      </mc:Fallback>
    </mc:AlternateContent>
    <mc:AlternateContent xmlns:mc="http://schemas.openxmlformats.org/markup-compatibility/2006">
      <mc:Choice Requires="x14">
        <control shapeId="7223" r:id="rId26" name="OptionButton15">
          <controlPr defaultSize="0" autoLine="0" r:id="rId27">
            <anchor moveWithCells="1">
              <from>
                <xdr:col>8</xdr:col>
                <xdr:colOff>9525</xdr:colOff>
                <xdr:row>46</xdr:row>
                <xdr:rowOff>28575</xdr:rowOff>
              </from>
              <to>
                <xdr:col>11</xdr:col>
                <xdr:colOff>19050</xdr:colOff>
                <xdr:row>48</xdr:row>
                <xdr:rowOff>0</xdr:rowOff>
              </to>
            </anchor>
          </controlPr>
        </control>
      </mc:Choice>
      <mc:Fallback>
        <control shapeId="7223" r:id="rId26" name="OptionButton15"/>
      </mc:Fallback>
    </mc:AlternateContent>
    <mc:AlternateContent xmlns:mc="http://schemas.openxmlformats.org/markup-compatibility/2006">
      <mc:Choice Requires="x14">
        <control shapeId="7224" r:id="rId28" name="OptionButton16">
          <controlPr defaultSize="0" autoLine="0" r:id="rId29">
            <anchor moveWithCells="1">
              <from>
                <xdr:col>10</xdr:col>
                <xdr:colOff>0</xdr:colOff>
                <xdr:row>46</xdr:row>
                <xdr:rowOff>9525</xdr:rowOff>
              </from>
              <to>
                <xdr:col>12</xdr:col>
                <xdr:colOff>28575</xdr:colOff>
                <xdr:row>48</xdr:row>
                <xdr:rowOff>0</xdr:rowOff>
              </to>
            </anchor>
          </controlPr>
        </control>
      </mc:Choice>
      <mc:Fallback>
        <control shapeId="7224" r:id="rId28" name="OptionButton16"/>
      </mc:Fallback>
    </mc:AlternateContent>
    <mc:AlternateContent xmlns:mc="http://schemas.openxmlformats.org/markup-compatibility/2006">
      <mc:Choice Requires="x14">
        <control shapeId="7226" r:id="rId30" name="OptionButton12">
          <controlPr defaultSize="0" autoLine="0" r:id="rId31">
            <anchor moveWithCells="1">
              <from>
                <xdr:col>11</xdr:col>
                <xdr:colOff>1076325</xdr:colOff>
                <xdr:row>46</xdr:row>
                <xdr:rowOff>9525</xdr:rowOff>
              </from>
              <to>
                <xdr:col>14</xdr:col>
                <xdr:colOff>923925</xdr:colOff>
                <xdr:row>47</xdr:row>
                <xdr:rowOff>9525</xdr:rowOff>
              </to>
            </anchor>
          </controlPr>
        </control>
      </mc:Choice>
      <mc:Fallback>
        <control shapeId="7226" r:id="rId30" name="OptionButton12"/>
      </mc:Fallback>
    </mc:AlternateContent>
    <mc:AlternateContent xmlns:mc="http://schemas.openxmlformats.org/markup-compatibility/2006">
      <mc:Choice Requires="x14">
        <control shapeId="7227" r:id="rId32" name="OptionButton13">
          <controlPr defaultSize="0" autoLine="0" r:id="rId33">
            <anchor moveWithCells="1">
              <from>
                <xdr:col>8</xdr:col>
                <xdr:colOff>9525</xdr:colOff>
                <xdr:row>47</xdr:row>
                <xdr:rowOff>9525</xdr:rowOff>
              </from>
              <to>
                <xdr:col>11</xdr:col>
                <xdr:colOff>276225</xdr:colOff>
                <xdr:row>49</xdr:row>
                <xdr:rowOff>0</xdr:rowOff>
              </to>
            </anchor>
          </controlPr>
        </control>
      </mc:Choice>
      <mc:Fallback>
        <control shapeId="7227" r:id="rId32" name="OptionButton13"/>
      </mc:Fallback>
    </mc:AlternateContent>
    <mc:AlternateContent xmlns:mc="http://schemas.openxmlformats.org/markup-compatibility/2006">
      <mc:Choice Requires="x14">
        <control shapeId="7228" r:id="rId34" name="OptionButton14">
          <controlPr defaultSize="0" autoLine="0" r:id="rId35">
            <anchor moveWithCells="1">
              <from>
                <xdr:col>11</xdr:col>
                <xdr:colOff>142875</xdr:colOff>
                <xdr:row>48</xdr:row>
                <xdr:rowOff>0</xdr:rowOff>
              </from>
              <to>
                <xdr:col>11</xdr:col>
                <xdr:colOff>1209675</xdr:colOff>
                <xdr:row>49</xdr:row>
                <xdr:rowOff>19050</xdr:rowOff>
              </to>
            </anchor>
          </controlPr>
        </control>
      </mc:Choice>
      <mc:Fallback>
        <control shapeId="7228" r:id="rId34" name="OptionButton14"/>
      </mc:Fallback>
    </mc:AlternateContent>
    <mc:AlternateContent xmlns:mc="http://schemas.openxmlformats.org/markup-compatibility/2006">
      <mc:Choice Requires="x14">
        <control shapeId="7175" r:id="rId36" name="Check Box 7">
          <controlPr defaultSize="0" autoFill="0" autoLine="0" autoPict="0">
            <anchor moveWithCells="1">
              <from>
                <xdr:col>3</xdr:col>
                <xdr:colOff>485775</xdr:colOff>
                <xdr:row>40</xdr:row>
                <xdr:rowOff>123825</xdr:rowOff>
              </from>
              <to>
                <xdr:col>6</xdr:col>
                <xdr:colOff>447675</xdr:colOff>
                <xdr:row>44</xdr:row>
                <xdr:rowOff>0</xdr:rowOff>
              </to>
            </anchor>
          </controlPr>
        </control>
      </mc:Choice>
    </mc:AlternateContent>
    <mc:AlternateContent xmlns:mc="http://schemas.openxmlformats.org/markup-compatibility/2006">
      <mc:Choice Requires="x14">
        <control shapeId="7176" r:id="rId37" name="Check Box 8">
          <controlPr defaultSize="0" autoFill="0" autoLine="0" autoPict="0">
            <anchor moveWithCells="1">
              <from>
                <xdr:col>8</xdr:col>
                <xdr:colOff>104775</xdr:colOff>
                <xdr:row>40</xdr:row>
                <xdr:rowOff>142875</xdr:rowOff>
              </from>
              <to>
                <xdr:col>11</xdr:col>
                <xdr:colOff>923925</xdr:colOff>
                <xdr:row>44</xdr:row>
                <xdr:rowOff>9525</xdr:rowOff>
              </to>
            </anchor>
          </controlPr>
        </control>
      </mc:Choice>
    </mc:AlternateContent>
    <mc:AlternateContent xmlns:mc="http://schemas.openxmlformats.org/markup-compatibility/2006">
      <mc:Choice Requires="x14">
        <control shapeId="7216" r:id="rId38" name="Group Box 48">
          <controlPr defaultSize="0" autoFill="0" autoPict="0">
            <anchor moveWithCells="1">
              <from>
                <xdr:col>0</xdr:col>
                <xdr:colOff>9525</xdr:colOff>
                <xdr:row>45</xdr:row>
                <xdr:rowOff>0</xdr:rowOff>
              </from>
              <to>
                <xdr:col>7</xdr:col>
                <xdr:colOff>38100</xdr:colOff>
                <xdr:row>49</xdr:row>
                <xdr:rowOff>38100</xdr:rowOff>
              </to>
            </anchor>
          </controlPr>
        </control>
      </mc:Choice>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C289-27BC-47DE-B02D-034BBF0AEF4D}">
  <sheetPr codeName="Sheet6"/>
  <dimension ref="A1:S87"/>
  <sheetViews>
    <sheetView workbookViewId="0"/>
  </sheetViews>
  <sheetFormatPr defaultColWidth="9.140625" defaultRowHeight="11.25" x14ac:dyDescent="0.2"/>
  <cols>
    <col min="1" max="1" width="0.5703125" style="2" customWidth="1"/>
    <col min="2" max="2" width="5.28515625" style="2" customWidth="1"/>
    <col min="3" max="3" width="4.5703125" style="2" customWidth="1"/>
    <col min="4" max="4" width="4" style="2" customWidth="1"/>
    <col min="5" max="5" width="0.7109375" style="2" customWidth="1"/>
    <col min="6" max="6" width="9.7109375" style="2" customWidth="1"/>
    <col min="7" max="8" width="0.7109375" style="2" customWidth="1"/>
    <col min="9" max="9" width="9.140625" style="2"/>
    <col min="10" max="10" width="0.85546875" style="2" customWidth="1"/>
    <col min="11" max="11" width="14.7109375" style="2" customWidth="1"/>
    <col min="12" max="12" width="0.85546875" style="2" customWidth="1"/>
    <col min="13" max="13" width="1.85546875" style="2" customWidth="1"/>
    <col min="14" max="14" width="8" style="2" customWidth="1"/>
    <col min="15" max="15" width="3.42578125" style="2" customWidth="1"/>
    <col min="16" max="16" width="2.42578125" style="2" customWidth="1"/>
    <col min="17" max="17" width="0.5703125" style="2" customWidth="1"/>
    <col min="18" max="18" width="17.7109375" style="2" customWidth="1"/>
    <col min="19" max="19" width="0.7109375" style="2" customWidth="1"/>
    <col min="20" max="16384" width="9.140625" style="2"/>
  </cols>
  <sheetData>
    <row r="1" spans="1:19" ht="18" x14ac:dyDescent="0.25">
      <c r="A1" s="1"/>
      <c r="B1" s="6" t="s">
        <v>113</v>
      </c>
      <c r="C1" s="6"/>
      <c r="D1" s="6"/>
      <c r="E1" s="1"/>
      <c r="O1" s="77"/>
      <c r="Q1" s="7"/>
      <c r="R1" s="78" t="s">
        <v>114</v>
      </c>
    </row>
    <row r="2" spans="1:19" ht="3.75" customHeight="1" thickBot="1" x14ac:dyDescent="0.25">
      <c r="A2" s="6"/>
      <c r="B2" s="79"/>
      <c r="C2" s="79"/>
      <c r="D2" s="79"/>
      <c r="E2" s="79"/>
      <c r="F2" s="12"/>
      <c r="G2" s="12"/>
      <c r="H2" s="12"/>
      <c r="I2" s="12"/>
      <c r="J2" s="12"/>
      <c r="K2" s="12"/>
      <c r="L2" s="12"/>
      <c r="M2" s="15"/>
      <c r="N2" s="15"/>
      <c r="O2" s="15"/>
      <c r="P2" s="15"/>
      <c r="Q2" s="15"/>
      <c r="R2" s="15"/>
      <c r="S2" s="15"/>
    </row>
    <row r="3" spans="1:19" ht="3.75" customHeight="1" x14ac:dyDescent="0.2">
      <c r="A3" s="75"/>
      <c r="B3" s="76"/>
      <c r="C3" s="76"/>
      <c r="D3" s="76"/>
      <c r="E3" s="76"/>
      <c r="F3" s="20"/>
      <c r="G3" s="20"/>
      <c r="H3" s="20"/>
      <c r="I3" s="20"/>
      <c r="J3" s="20"/>
      <c r="K3" s="20"/>
      <c r="L3" s="20"/>
      <c r="M3" s="21"/>
      <c r="N3" s="7"/>
      <c r="O3" s="7"/>
      <c r="P3" s="7"/>
      <c r="Q3" s="7"/>
      <c r="R3" s="7"/>
      <c r="S3" s="25"/>
    </row>
    <row r="4" spans="1:19" ht="12.75" customHeight="1" x14ac:dyDescent="0.2">
      <c r="A4" s="18"/>
      <c r="B4" s="80" t="s">
        <v>115</v>
      </c>
      <c r="C4" s="81"/>
      <c r="D4" s="81"/>
      <c r="E4" s="81"/>
      <c r="L4" s="13"/>
      <c r="M4" s="18"/>
      <c r="O4" s="1"/>
      <c r="S4" s="13"/>
    </row>
    <row r="5" spans="1:19" ht="1.5" customHeight="1" thickBot="1" x14ac:dyDescent="0.25">
      <c r="A5" s="82"/>
      <c r="S5" s="13"/>
    </row>
    <row r="6" spans="1:19" ht="11.25" customHeight="1" thickBot="1" x14ac:dyDescent="0.25">
      <c r="A6" s="48"/>
      <c r="B6" s="2" t="s">
        <v>116</v>
      </c>
      <c r="C6" s="501"/>
      <c r="D6" s="502"/>
      <c r="F6" s="2" t="s">
        <v>117</v>
      </c>
      <c r="G6" s="480"/>
      <c r="H6" s="481"/>
      <c r="I6" s="481"/>
      <c r="J6" s="481"/>
      <c r="K6" s="482"/>
      <c r="M6" s="2" t="s">
        <v>118</v>
      </c>
      <c r="O6" s="480"/>
      <c r="P6" s="481"/>
      <c r="Q6" s="481"/>
      <c r="R6" s="482"/>
      <c r="S6" s="13"/>
    </row>
    <row r="7" spans="1:19" ht="3.75" customHeight="1" thickBot="1" x14ac:dyDescent="0.25">
      <c r="A7" s="18"/>
      <c r="B7" s="32"/>
      <c r="C7" s="32"/>
      <c r="D7" s="32"/>
      <c r="E7" s="32"/>
      <c r="F7" s="33"/>
      <c r="G7" s="33"/>
      <c r="H7" s="33"/>
      <c r="I7" s="32"/>
      <c r="J7" s="32"/>
      <c r="K7" s="33"/>
      <c r="O7" s="1"/>
      <c r="S7" s="13"/>
    </row>
    <row r="8" spans="1:19" ht="15.75" customHeight="1" thickBot="1" x14ac:dyDescent="0.25">
      <c r="A8" s="17"/>
      <c r="B8" s="7" t="s">
        <v>119</v>
      </c>
      <c r="C8" s="7"/>
      <c r="D8" s="516"/>
      <c r="E8" s="517"/>
      <c r="F8" s="517"/>
      <c r="G8" s="517"/>
      <c r="H8" s="517"/>
      <c r="I8" s="517"/>
      <c r="J8" s="517"/>
      <c r="K8" s="518"/>
      <c r="L8" s="7"/>
      <c r="N8" s="2" t="s">
        <v>120</v>
      </c>
      <c r="O8" s="38"/>
      <c r="P8" s="47"/>
      <c r="Q8" s="39"/>
      <c r="S8" s="13"/>
    </row>
    <row r="9" spans="1:19" ht="3" customHeight="1" thickBot="1" x14ac:dyDescent="0.25">
      <c r="A9" s="18"/>
      <c r="S9" s="13"/>
    </row>
    <row r="10" spans="1:19" ht="12.75" customHeight="1" thickBot="1" x14ac:dyDescent="0.25">
      <c r="A10" s="18"/>
      <c r="B10" s="2" t="s">
        <v>121</v>
      </c>
      <c r="D10" s="480"/>
      <c r="E10" s="481"/>
      <c r="F10" s="481"/>
      <c r="G10" s="481"/>
      <c r="H10" s="481"/>
      <c r="I10" s="481"/>
      <c r="J10" s="481"/>
      <c r="K10" s="481"/>
      <c r="L10" s="481"/>
      <c r="M10" s="482"/>
      <c r="O10" s="486"/>
      <c r="R10" s="7"/>
      <c r="S10" s="13"/>
    </row>
    <row r="11" spans="1:19" ht="3" customHeight="1" thickBot="1" x14ac:dyDescent="0.25">
      <c r="A11" s="18"/>
      <c r="O11" s="486"/>
      <c r="S11" s="13"/>
    </row>
    <row r="12" spans="1:19" ht="12.75" customHeight="1" thickBot="1" x14ac:dyDescent="0.25">
      <c r="A12" s="18"/>
      <c r="B12" s="2" t="s">
        <v>122</v>
      </c>
      <c r="E12" s="480"/>
      <c r="F12" s="481"/>
      <c r="G12" s="481"/>
      <c r="H12" s="481"/>
      <c r="I12" s="481"/>
      <c r="J12" s="481"/>
      <c r="K12" s="481"/>
      <c r="L12" s="481"/>
      <c r="M12" s="481"/>
      <c r="N12" s="482"/>
      <c r="S12" s="13"/>
    </row>
    <row r="13" spans="1:19" ht="2.25" customHeight="1" x14ac:dyDescent="0.2">
      <c r="A13" s="18"/>
      <c r="S13" s="13"/>
    </row>
    <row r="14" spans="1:19" x14ac:dyDescent="0.2">
      <c r="A14" s="18"/>
      <c r="B14" s="2" t="s">
        <v>83</v>
      </c>
      <c r="C14" s="1"/>
      <c r="D14" s="508"/>
      <c r="E14" s="509"/>
      <c r="F14" s="509"/>
      <c r="G14" s="509"/>
      <c r="H14" s="509"/>
      <c r="I14" s="510"/>
      <c r="K14" s="2" t="s">
        <v>123</v>
      </c>
      <c r="L14" s="483"/>
      <c r="M14" s="484"/>
      <c r="N14" s="484"/>
      <c r="O14" s="484"/>
      <c r="P14" s="484"/>
      <c r="Q14" s="485"/>
      <c r="R14" s="4"/>
      <c r="S14" s="13"/>
    </row>
    <row r="15" spans="1:19" ht="2.25" customHeight="1" thickBot="1" x14ac:dyDescent="0.25">
      <c r="A15" s="18"/>
      <c r="S15" s="13"/>
    </row>
    <row r="16" spans="1:19" ht="15.75" customHeight="1" thickBot="1" x14ac:dyDescent="0.25">
      <c r="A16" s="18"/>
      <c r="B16" s="2" t="s">
        <v>124</v>
      </c>
      <c r="D16" s="480"/>
      <c r="E16" s="481"/>
      <c r="F16" s="481"/>
      <c r="G16" s="481"/>
      <c r="H16" s="481"/>
      <c r="I16" s="481"/>
      <c r="J16" s="481"/>
      <c r="K16" s="481"/>
      <c r="L16" s="481"/>
      <c r="M16" s="481"/>
      <c r="N16" s="481"/>
      <c r="O16" s="482"/>
      <c r="P16" s="4"/>
      <c r="Q16" s="4"/>
      <c r="R16" s="4"/>
      <c r="S16" s="13"/>
    </row>
    <row r="17" spans="1:19" ht="2.25" customHeight="1" x14ac:dyDescent="0.2">
      <c r="A17" s="18"/>
      <c r="S17" s="13"/>
    </row>
    <row r="18" spans="1:19" x14ac:dyDescent="0.2">
      <c r="A18" s="18"/>
      <c r="B18" s="2" t="s">
        <v>86</v>
      </c>
      <c r="D18" s="483"/>
      <c r="E18" s="484"/>
      <c r="F18" s="484"/>
      <c r="G18" s="484"/>
      <c r="H18" s="484"/>
      <c r="I18" s="484"/>
      <c r="J18" s="484"/>
      <c r="K18" s="484"/>
      <c r="L18" s="484"/>
      <c r="M18" s="484"/>
      <c r="N18" s="484"/>
      <c r="O18" s="485"/>
      <c r="S18" s="13"/>
    </row>
    <row r="19" spans="1:19" ht="2.25" customHeight="1" thickBot="1" x14ac:dyDescent="0.25">
      <c r="A19" s="18"/>
      <c r="D19" s="4"/>
      <c r="E19" s="4"/>
      <c r="F19" s="4"/>
      <c r="G19" s="4"/>
      <c r="H19" s="4"/>
      <c r="I19" s="4"/>
      <c r="J19" s="4"/>
      <c r="K19" s="4"/>
      <c r="L19" s="4"/>
      <c r="M19" s="4"/>
      <c r="N19" s="4"/>
      <c r="O19" s="4"/>
      <c r="P19" s="4"/>
      <c r="S19" s="13"/>
    </row>
    <row r="20" spans="1:19" ht="11.25" customHeight="1" thickBot="1" x14ac:dyDescent="0.25">
      <c r="A20" s="18"/>
      <c r="B20" s="2" t="s">
        <v>87</v>
      </c>
      <c r="C20" s="480"/>
      <c r="D20" s="481"/>
      <c r="E20" s="481"/>
      <c r="F20" s="481"/>
      <c r="G20" s="481"/>
      <c r="H20" s="481"/>
      <c r="I20" s="482"/>
      <c r="J20" s="4"/>
      <c r="K20" s="2" t="s">
        <v>88</v>
      </c>
      <c r="L20" s="508"/>
      <c r="M20" s="509"/>
      <c r="N20" s="509"/>
      <c r="O20" s="509"/>
      <c r="P20" s="510"/>
      <c r="S20" s="13"/>
    </row>
    <row r="21" spans="1:19" ht="2.25" customHeight="1" thickBot="1" x14ac:dyDescent="0.25">
      <c r="A21" s="18"/>
      <c r="K21" s="2" t="s">
        <v>88</v>
      </c>
      <c r="S21" s="13"/>
    </row>
    <row r="22" spans="1:19" ht="13.5" customHeight="1" thickBot="1" x14ac:dyDescent="0.25">
      <c r="A22" s="18"/>
      <c r="B22" s="2" t="s">
        <v>89</v>
      </c>
      <c r="C22" s="480"/>
      <c r="D22" s="481"/>
      <c r="E22" s="481"/>
      <c r="F22" s="481"/>
      <c r="G22" s="481"/>
      <c r="H22" s="481"/>
      <c r="I22" s="482"/>
      <c r="K22" s="2" t="s">
        <v>125</v>
      </c>
      <c r="L22" s="483"/>
      <c r="M22" s="484"/>
      <c r="N22" s="484"/>
      <c r="O22" s="484"/>
      <c r="P22" s="484"/>
      <c r="Q22" s="484"/>
      <c r="R22" s="485"/>
      <c r="S22" s="13"/>
    </row>
    <row r="23" spans="1:19" ht="2.25" customHeight="1" thickBot="1" x14ac:dyDescent="0.25">
      <c r="A23" s="18"/>
      <c r="F23" s="31"/>
      <c r="G23" s="31"/>
      <c r="H23" s="31"/>
      <c r="I23" s="31"/>
      <c r="S23" s="13"/>
    </row>
    <row r="24" spans="1:19" ht="12.75" customHeight="1" thickBot="1" x14ac:dyDescent="0.25">
      <c r="A24" s="18"/>
      <c r="B24" s="2" t="s">
        <v>91</v>
      </c>
      <c r="D24" s="44"/>
      <c r="E24" s="45"/>
      <c r="F24" s="45"/>
      <c r="G24" s="45"/>
      <c r="H24" s="45"/>
      <c r="I24" s="45"/>
      <c r="J24" s="45"/>
      <c r="K24" s="46"/>
      <c r="M24" s="2" t="s">
        <v>126</v>
      </c>
      <c r="P24" s="480"/>
      <c r="Q24" s="481"/>
      <c r="R24" s="482"/>
      <c r="S24" s="13"/>
    </row>
    <row r="25" spans="1:19" ht="2.25" customHeight="1" thickBot="1" x14ac:dyDescent="0.25">
      <c r="A25" s="18"/>
      <c r="S25" s="13"/>
    </row>
    <row r="26" spans="1:19" ht="12" thickBot="1" x14ac:dyDescent="0.25">
      <c r="A26" s="18"/>
      <c r="B26" s="2" t="s">
        <v>127</v>
      </c>
      <c r="E26" s="44"/>
      <c r="F26" s="45"/>
      <c r="G26" s="45"/>
      <c r="H26" s="45"/>
      <c r="I26" s="46"/>
      <c r="J26" s="4"/>
      <c r="K26" s="4" t="s">
        <v>128</v>
      </c>
      <c r="L26" s="508"/>
      <c r="M26" s="509"/>
      <c r="N26" s="509"/>
      <c r="O26" s="509"/>
      <c r="P26" s="509"/>
      <c r="Q26" s="510"/>
      <c r="S26" s="13"/>
    </row>
    <row r="27" spans="1:19" ht="2.25" customHeight="1" thickBot="1" x14ac:dyDescent="0.25">
      <c r="A27" s="18"/>
      <c r="S27" s="13"/>
    </row>
    <row r="28" spans="1:19" ht="12" thickBot="1" x14ac:dyDescent="0.25">
      <c r="A28" s="18"/>
      <c r="B28" s="2" t="s">
        <v>95</v>
      </c>
      <c r="C28" s="44"/>
      <c r="D28" s="45"/>
      <c r="E28" s="45"/>
      <c r="F28" s="45"/>
      <c r="G28" s="45"/>
      <c r="H28" s="45"/>
      <c r="I28" s="45"/>
      <c r="J28" s="45"/>
      <c r="K28" s="46"/>
      <c r="L28" s="4"/>
      <c r="M28" s="4"/>
      <c r="N28" s="4"/>
      <c r="O28" s="4"/>
      <c r="P28" s="4"/>
      <c r="Q28" s="4"/>
      <c r="R28" s="4"/>
      <c r="S28" s="13"/>
    </row>
    <row r="29" spans="1:19" ht="3.75" customHeight="1" thickBot="1" x14ac:dyDescent="0.25">
      <c r="A29" s="24"/>
      <c r="B29" s="12"/>
      <c r="C29" s="12"/>
      <c r="D29" s="12"/>
      <c r="E29" s="12"/>
      <c r="F29" s="12"/>
      <c r="G29" s="12"/>
      <c r="H29" s="12"/>
      <c r="I29" s="12"/>
      <c r="J29" s="12"/>
      <c r="K29" s="12"/>
      <c r="L29" s="12"/>
      <c r="M29" s="12"/>
      <c r="N29" s="12"/>
      <c r="O29" s="12"/>
      <c r="P29" s="12"/>
      <c r="Q29" s="12"/>
      <c r="R29" s="12"/>
      <c r="S29" s="11"/>
    </row>
    <row r="30" spans="1:19" ht="3" customHeight="1" thickBot="1" x14ac:dyDescent="0.25">
      <c r="A30" s="23"/>
      <c r="B30" s="20"/>
      <c r="C30" s="20"/>
      <c r="D30" s="20"/>
      <c r="E30" s="20"/>
      <c r="F30" s="20"/>
      <c r="G30" s="20"/>
      <c r="H30" s="20"/>
      <c r="I30" s="20"/>
      <c r="J30" s="20"/>
      <c r="K30" s="23"/>
      <c r="L30" s="20"/>
      <c r="M30" s="20"/>
      <c r="N30" s="20"/>
      <c r="O30" s="20"/>
      <c r="P30" s="20"/>
      <c r="Q30" s="20"/>
      <c r="R30" s="20"/>
      <c r="S30" s="10"/>
    </row>
    <row r="31" spans="1:19" ht="23.25" customHeight="1" thickBot="1" x14ac:dyDescent="0.25">
      <c r="A31" s="24"/>
      <c r="B31" s="86" t="s">
        <v>129</v>
      </c>
      <c r="C31" s="12"/>
      <c r="D31" s="12"/>
      <c r="E31" s="12"/>
      <c r="F31" s="12"/>
      <c r="G31" s="12"/>
      <c r="H31" s="12"/>
      <c r="I31" s="12"/>
      <c r="J31" s="12"/>
      <c r="K31" s="511" t="s">
        <v>130</v>
      </c>
      <c r="L31" s="512"/>
      <c r="M31" s="512"/>
      <c r="N31" s="512"/>
      <c r="O31" s="512"/>
      <c r="P31" s="512"/>
      <c r="Q31" s="512"/>
      <c r="R31" s="513"/>
      <c r="S31" s="13"/>
    </row>
    <row r="32" spans="1:19" ht="2.25" customHeight="1" thickBot="1" x14ac:dyDescent="0.25">
      <c r="A32" s="18"/>
      <c r="B32" s="84"/>
      <c r="K32" s="94"/>
      <c r="L32" s="85"/>
      <c r="M32" s="85"/>
      <c r="N32" s="85"/>
      <c r="O32" s="85"/>
      <c r="P32" s="85"/>
      <c r="Q32" s="85"/>
      <c r="R32" s="85"/>
      <c r="S32" s="13"/>
    </row>
    <row r="33" spans="1:19" ht="12.75" customHeight="1" thickBot="1" x14ac:dyDescent="0.25">
      <c r="A33" s="18"/>
      <c r="B33" s="2" t="s">
        <v>131</v>
      </c>
      <c r="G33" s="480"/>
      <c r="H33" s="481"/>
      <c r="I33" s="482"/>
      <c r="K33" s="514" t="s">
        <v>132</v>
      </c>
      <c r="L33" s="85"/>
      <c r="M33" s="85"/>
      <c r="N33" s="85"/>
      <c r="O33" s="85"/>
      <c r="P33" s="85"/>
      <c r="Q33" s="85"/>
      <c r="R33" s="85"/>
      <c r="S33" s="13"/>
    </row>
    <row r="34" spans="1:19" ht="9.75" customHeight="1" thickBot="1" x14ac:dyDescent="0.25">
      <c r="A34" s="18"/>
      <c r="B34" s="3"/>
      <c r="K34" s="514"/>
      <c r="L34" s="85"/>
      <c r="M34" s="85"/>
      <c r="N34" s="85"/>
      <c r="O34" s="85"/>
      <c r="P34" s="85"/>
      <c r="Q34" s="85"/>
      <c r="R34" s="85"/>
      <c r="S34" s="13"/>
    </row>
    <row r="35" spans="1:19" ht="12" customHeight="1" thickBot="1" x14ac:dyDescent="0.25">
      <c r="A35" s="18"/>
      <c r="B35" s="3" t="s">
        <v>133</v>
      </c>
      <c r="G35" s="480"/>
      <c r="H35" s="481"/>
      <c r="I35" s="482"/>
      <c r="K35" s="87" t="s">
        <v>134</v>
      </c>
      <c r="L35" s="85"/>
      <c r="M35" s="503"/>
      <c r="N35" s="504"/>
      <c r="O35" s="504"/>
      <c r="P35" s="505"/>
      <c r="Q35" s="85"/>
      <c r="R35" s="85"/>
      <c r="S35" s="13"/>
    </row>
    <row r="36" spans="1:19" ht="9" customHeight="1" thickBot="1" x14ac:dyDescent="0.25">
      <c r="A36" s="18"/>
      <c r="B36" s="3"/>
      <c r="K36" s="87"/>
      <c r="L36" s="85"/>
      <c r="M36" s="85"/>
      <c r="N36" s="85"/>
      <c r="O36" s="85"/>
      <c r="P36" s="85"/>
      <c r="Q36" s="85"/>
      <c r="R36" s="85"/>
      <c r="S36" s="13"/>
    </row>
    <row r="37" spans="1:19" ht="13.5" customHeight="1" thickBot="1" x14ac:dyDescent="0.25">
      <c r="A37" s="18"/>
      <c r="B37" s="89" t="s">
        <v>135</v>
      </c>
      <c r="G37" s="480"/>
      <c r="H37" s="481"/>
      <c r="I37" s="482"/>
      <c r="K37" s="87" t="s">
        <v>136</v>
      </c>
      <c r="L37" s="85"/>
      <c r="M37" s="85"/>
      <c r="N37" s="85"/>
      <c r="O37" s="85"/>
      <c r="P37" s="85"/>
      <c r="Q37" s="85"/>
      <c r="R37" s="85"/>
      <c r="S37" s="13"/>
    </row>
    <row r="38" spans="1:19" ht="8.25" customHeight="1" thickBot="1" x14ac:dyDescent="0.25">
      <c r="A38" s="18"/>
      <c r="B38" s="84"/>
      <c r="K38" s="88"/>
      <c r="L38" s="85"/>
      <c r="M38" s="85"/>
      <c r="N38" s="85"/>
      <c r="O38" s="85"/>
      <c r="P38" s="85"/>
      <c r="Q38" s="85"/>
      <c r="R38" s="85"/>
      <c r="S38" s="13"/>
    </row>
    <row r="39" spans="1:19" ht="10.5" customHeight="1" thickBot="1" x14ac:dyDescent="0.25">
      <c r="A39" s="18"/>
      <c r="B39" s="2" t="s">
        <v>137</v>
      </c>
      <c r="G39" s="480"/>
      <c r="H39" s="481"/>
      <c r="I39" s="482"/>
      <c r="K39" s="18"/>
      <c r="S39" s="13"/>
    </row>
    <row r="40" spans="1:19" ht="6.75" customHeight="1" thickBot="1" x14ac:dyDescent="0.25">
      <c r="A40" s="24"/>
      <c r="B40" s="12"/>
      <c r="C40" s="12"/>
      <c r="D40" s="12"/>
      <c r="E40" s="12"/>
      <c r="F40" s="12"/>
      <c r="G40" s="12"/>
      <c r="H40" s="12"/>
      <c r="I40" s="12"/>
      <c r="J40" s="12"/>
      <c r="K40" s="24"/>
      <c r="L40" s="12"/>
      <c r="M40" s="12"/>
      <c r="N40" s="12"/>
      <c r="O40" s="12"/>
      <c r="P40" s="12"/>
      <c r="Q40" s="12"/>
      <c r="R40" s="12"/>
      <c r="S40" s="11"/>
    </row>
    <row r="41" spans="1:19" ht="2.25" customHeight="1" x14ac:dyDescent="0.2">
      <c r="A41" s="23"/>
      <c r="B41" s="20"/>
      <c r="C41" s="20"/>
      <c r="D41" s="20"/>
      <c r="E41" s="20"/>
      <c r="F41" s="20"/>
      <c r="G41" s="20"/>
      <c r="H41" s="20"/>
      <c r="I41" s="20"/>
      <c r="J41" s="20"/>
      <c r="K41" s="20"/>
      <c r="L41" s="20"/>
      <c r="M41" s="20"/>
      <c r="N41" s="20"/>
      <c r="O41" s="20"/>
      <c r="P41" s="20"/>
      <c r="Q41" s="20"/>
      <c r="R41" s="20"/>
      <c r="S41" s="10"/>
    </row>
    <row r="42" spans="1:19" ht="38.25" customHeight="1" x14ac:dyDescent="0.2">
      <c r="A42" s="18"/>
      <c r="B42" s="515" t="s">
        <v>138</v>
      </c>
      <c r="C42" s="515"/>
      <c r="D42" s="515"/>
      <c r="E42" s="515"/>
      <c r="F42" s="515"/>
      <c r="G42" s="515"/>
      <c r="H42" s="515"/>
      <c r="I42" s="515"/>
      <c r="J42" s="515"/>
      <c r="K42" s="515"/>
      <c r="L42" s="515"/>
      <c r="M42" s="515"/>
      <c r="N42" s="515"/>
      <c r="O42" s="515"/>
      <c r="P42" s="515"/>
      <c r="Q42" s="515"/>
      <c r="R42" s="515"/>
      <c r="S42" s="13"/>
    </row>
    <row r="43" spans="1:19" ht="3.75" customHeight="1" thickBot="1" x14ac:dyDescent="0.25">
      <c r="A43" s="18"/>
      <c r="S43" s="13"/>
    </row>
    <row r="44" spans="1:19" ht="12" thickBot="1" x14ac:dyDescent="0.25">
      <c r="A44" s="18"/>
      <c r="D44" s="44"/>
      <c r="E44" s="45"/>
      <c r="F44" s="46"/>
      <c r="G44" s="4"/>
      <c r="H44" s="4"/>
      <c r="I44" s="4"/>
      <c r="J44" s="4"/>
      <c r="K44" s="58"/>
      <c r="L44" s="4"/>
      <c r="M44" s="4"/>
      <c r="N44" s="4"/>
      <c r="O44" s="4"/>
      <c r="P44" s="4"/>
      <c r="Q44" s="4"/>
      <c r="R44" s="4"/>
      <c r="S44" s="13"/>
    </row>
    <row r="45" spans="1:19" ht="1.5" customHeight="1" x14ac:dyDescent="0.2">
      <c r="A45" s="18"/>
      <c r="D45" s="4"/>
      <c r="E45" s="4"/>
      <c r="F45" s="4"/>
      <c r="G45" s="4"/>
      <c r="H45" s="4"/>
      <c r="I45" s="4"/>
      <c r="J45" s="4"/>
      <c r="K45" s="4"/>
      <c r="L45" s="4"/>
      <c r="M45" s="4"/>
      <c r="N45" s="4"/>
      <c r="O45" s="4"/>
      <c r="P45" s="4"/>
      <c r="Q45" s="4"/>
      <c r="R45" s="4"/>
      <c r="S45" s="13"/>
    </row>
    <row r="46" spans="1:19" ht="9" customHeight="1" x14ac:dyDescent="0.2">
      <c r="A46" s="18"/>
      <c r="C46" s="91" t="s">
        <v>139</v>
      </c>
      <c r="D46" s="4"/>
      <c r="E46" s="4"/>
      <c r="F46" s="4"/>
      <c r="G46" s="4"/>
      <c r="H46" s="4"/>
      <c r="I46" s="4"/>
      <c r="J46" s="4"/>
      <c r="K46" s="4"/>
      <c r="L46" s="4"/>
      <c r="M46" s="4"/>
      <c r="N46" s="4"/>
      <c r="O46" s="4"/>
      <c r="P46" s="4"/>
      <c r="Q46" s="4"/>
      <c r="R46" s="4"/>
      <c r="S46" s="13"/>
    </row>
    <row r="47" spans="1:19" ht="2.25" customHeight="1" thickBot="1" x14ac:dyDescent="0.25">
      <c r="A47" s="18"/>
      <c r="D47" s="4"/>
      <c r="E47" s="4"/>
      <c r="F47" s="4"/>
      <c r="G47" s="4"/>
      <c r="H47" s="4"/>
      <c r="I47" s="4"/>
      <c r="J47" s="4"/>
      <c r="K47" s="4"/>
      <c r="L47" s="4"/>
      <c r="M47" s="4"/>
      <c r="N47" s="4"/>
      <c r="O47" s="4"/>
      <c r="P47" s="4"/>
      <c r="Q47" s="4"/>
      <c r="R47" s="4"/>
      <c r="S47" s="13"/>
    </row>
    <row r="48" spans="1:19" ht="2.25" customHeight="1" x14ac:dyDescent="0.2">
      <c r="A48" s="23"/>
      <c r="B48" s="20"/>
      <c r="C48" s="20"/>
      <c r="D48" s="92"/>
      <c r="E48" s="92"/>
      <c r="F48" s="92"/>
      <c r="G48" s="92"/>
      <c r="H48" s="92"/>
      <c r="I48" s="92"/>
      <c r="J48" s="92"/>
      <c r="K48" s="92"/>
      <c r="L48" s="92"/>
      <c r="M48" s="92"/>
      <c r="N48" s="92"/>
      <c r="O48" s="92"/>
      <c r="P48" s="92"/>
      <c r="Q48" s="92"/>
      <c r="R48" s="92"/>
      <c r="S48" s="10"/>
    </row>
    <row r="49" spans="1:19" x14ac:dyDescent="0.2">
      <c r="A49" s="18"/>
      <c r="B49" s="1" t="s">
        <v>140</v>
      </c>
      <c r="C49" s="1"/>
      <c r="D49" s="29"/>
      <c r="E49" s="29"/>
      <c r="F49" s="90"/>
      <c r="G49" s="90"/>
      <c r="H49" s="90"/>
      <c r="I49" s="90"/>
      <c r="J49" s="90"/>
      <c r="K49" s="90"/>
      <c r="L49" s="4"/>
      <c r="M49" s="4"/>
      <c r="N49" s="4"/>
      <c r="O49" s="4"/>
      <c r="P49" s="4"/>
      <c r="Q49" s="4"/>
      <c r="R49" s="4"/>
      <c r="S49" s="13"/>
    </row>
    <row r="50" spans="1:19" ht="1.5" customHeight="1" x14ac:dyDescent="0.2">
      <c r="A50" s="18"/>
      <c r="D50" s="4"/>
      <c r="E50" s="4"/>
      <c r="F50" s="4"/>
      <c r="G50" s="4"/>
      <c r="H50" s="4"/>
      <c r="I50" s="4"/>
      <c r="J50" s="4"/>
      <c r="K50" s="4"/>
      <c r="L50" s="4"/>
      <c r="M50" s="4"/>
      <c r="N50" s="4"/>
      <c r="O50" s="4"/>
      <c r="P50" s="4"/>
      <c r="Q50" s="4"/>
      <c r="R50" s="4"/>
      <c r="S50" s="13"/>
    </row>
    <row r="51" spans="1:19" x14ac:dyDescent="0.2">
      <c r="A51" s="18"/>
      <c r="B51" s="483"/>
      <c r="C51" s="484"/>
      <c r="D51" s="484"/>
      <c r="E51" s="484"/>
      <c r="F51" s="484"/>
      <c r="G51" s="484"/>
      <c r="H51" s="484"/>
      <c r="I51" s="484"/>
      <c r="J51" s="484"/>
      <c r="K51" s="485"/>
      <c r="L51" s="4"/>
      <c r="M51" s="4"/>
      <c r="N51" s="4"/>
      <c r="O51" s="4"/>
      <c r="P51" s="4"/>
      <c r="Q51" s="4"/>
      <c r="R51" s="4"/>
      <c r="S51" s="13"/>
    </row>
    <row r="52" spans="1:19" ht="3.75" customHeight="1" thickBot="1" x14ac:dyDescent="0.25">
      <c r="A52" s="24"/>
      <c r="B52" s="12"/>
      <c r="C52" s="12"/>
      <c r="D52" s="83"/>
      <c r="E52" s="83"/>
      <c r="F52" s="83"/>
      <c r="G52" s="83"/>
      <c r="H52" s="83"/>
      <c r="I52" s="83"/>
      <c r="J52" s="83"/>
      <c r="K52" s="83"/>
      <c r="L52" s="83"/>
      <c r="M52" s="83"/>
      <c r="N52" s="83"/>
      <c r="O52" s="83"/>
      <c r="P52" s="83"/>
      <c r="Q52" s="83"/>
      <c r="R52" s="83"/>
      <c r="S52" s="11"/>
    </row>
    <row r="53" spans="1:19" ht="3.75" customHeight="1" x14ac:dyDescent="0.2">
      <c r="A53" s="23"/>
      <c r="B53" s="93"/>
      <c r="C53" s="93"/>
      <c r="D53" s="93"/>
      <c r="E53" s="93"/>
      <c r="F53" s="93"/>
      <c r="G53" s="93"/>
      <c r="H53" s="93"/>
      <c r="I53" s="93"/>
      <c r="J53" s="20"/>
      <c r="K53" s="20"/>
      <c r="L53" s="20"/>
      <c r="M53" s="20"/>
      <c r="N53" s="20"/>
      <c r="O53" s="20"/>
      <c r="P53" s="20"/>
      <c r="Q53" s="20"/>
      <c r="R53" s="20"/>
      <c r="S53" s="10"/>
    </row>
    <row r="54" spans="1:19" ht="12.75" customHeight="1" x14ac:dyDescent="0.2">
      <c r="A54" s="18"/>
      <c r="B54" s="80" t="s">
        <v>141</v>
      </c>
      <c r="C54" s="81"/>
      <c r="D54" s="81"/>
      <c r="E54" s="81"/>
      <c r="O54" s="1"/>
      <c r="S54" s="13"/>
    </row>
    <row r="55" spans="1:19" ht="1.5" customHeight="1" thickBot="1" x14ac:dyDescent="0.25">
      <c r="A55" s="82"/>
      <c r="S55" s="13"/>
    </row>
    <row r="56" spans="1:19" ht="11.25" customHeight="1" thickBot="1" x14ac:dyDescent="0.25">
      <c r="A56" s="48"/>
      <c r="B56" s="2" t="s">
        <v>116</v>
      </c>
      <c r="C56" s="501"/>
      <c r="D56" s="502"/>
      <c r="F56" s="7" t="s">
        <v>142</v>
      </c>
      <c r="G56" s="480"/>
      <c r="H56" s="481"/>
      <c r="I56" s="481"/>
      <c r="J56" s="481"/>
      <c r="K56" s="482"/>
      <c r="M56" s="2" t="s">
        <v>118</v>
      </c>
      <c r="O56" s="480"/>
      <c r="P56" s="481"/>
      <c r="Q56" s="481"/>
      <c r="R56" s="482"/>
      <c r="S56" s="13"/>
    </row>
    <row r="57" spans="1:19" ht="3.75" customHeight="1" thickBot="1" x14ac:dyDescent="0.25">
      <c r="A57" s="18"/>
      <c r="B57" s="32"/>
      <c r="C57" s="32"/>
      <c r="D57" s="32"/>
      <c r="E57" s="32"/>
      <c r="F57" s="33"/>
      <c r="G57" s="33"/>
      <c r="H57" s="33"/>
      <c r="I57" s="32"/>
      <c r="J57" s="32"/>
      <c r="K57" s="33"/>
      <c r="O57" s="1"/>
      <c r="S57" s="13"/>
    </row>
    <row r="58" spans="1:19" ht="12" thickBot="1" x14ac:dyDescent="0.25">
      <c r="A58" s="17"/>
      <c r="B58" s="7" t="s">
        <v>119</v>
      </c>
      <c r="C58" s="7"/>
      <c r="D58" s="98"/>
      <c r="E58" s="99"/>
      <c r="F58" s="96"/>
      <c r="G58" s="96"/>
      <c r="H58" s="96"/>
      <c r="I58" s="99"/>
      <c r="J58" s="99"/>
      <c r="K58" s="97"/>
      <c r="L58" s="7"/>
      <c r="N58" s="2" t="s">
        <v>120</v>
      </c>
      <c r="O58" s="483"/>
      <c r="P58" s="484"/>
      <c r="Q58" s="485"/>
      <c r="S58" s="13"/>
    </row>
    <row r="59" spans="1:19" ht="3" customHeight="1" thickBot="1" x14ac:dyDescent="0.25">
      <c r="A59" s="18"/>
      <c r="S59" s="13"/>
    </row>
    <row r="60" spans="1:19" ht="12.75" customHeight="1" thickBot="1" x14ac:dyDescent="0.25">
      <c r="A60" s="18"/>
      <c r="B60" s="2" t="s">
        <v>121</v>
      </c>
      <c r="D60" s="480"/>
      <c r="E60" s="481"/>
      <c r="F60" s="481"/>
      <c r="G60" s="481"/>
      <c r="H60" s="481"/>
      <c r="I60" s="481"/>
      <c r="J60" s="481"/>
      <c r="K60" s="481"/>
      <c r="L60" s="481"/>
      <c r="M60" s="482"/>
      <c r="O60" s="486"/>
      <c r="R60" s="7"/>
      <c r="S60" s="13"/>
    </row>
    <row r="61" spans="1:19" ht="3" customHeight="1" thickBot="1" x14ac:dyDescent="0.25">
      <c r="A61" s="18"/>
      <c r="O61" s="486"/>
      <c r="S61" s="13"/>
    </row>
    <row r="62" spans="1:19" ht="12.75" customHeight="1" thickBot="1" x14ac:dyDescent="0.25">
      <c r="A62" s="18"/>
      <c r="B62" s="2" t="s">
        <v>122</v>
      </c>
      <c r="E62" s="480"/>
      <c r="F62" s="481"/>
      <c r="G62" s="481"/>
      <c r="H62" s="481"/>
      <c r="I62" s="481"/>
      <c r="J62" s="481"/>
      <c r="K62" s="481"/>
      <c r="L62" s="481"/>
      <c r="M62" s="481"/>
      <c r="N62" s="482"/>
      <c r="S62" s="13"/>
    </row>
    <row r="63" spans="1:19" ht="2.25" customHeight="1" x14ac:dyDescent="0.2">
      <c r="A63" s="18"/>
      <c r="S63" s="13"/>
    </row>
    <row r="64" spans="1:19" x14ac:dyDescent="0.2">
      <c r="A64" s="18"/>
      <c r="B64" s="2" t="s">
        <v>83</v>
      </c>
      <c r="C64" s="1"/>
      <c r="D64" s="508"/>
      <c r="E64" s="509"/>
      <c r="F64" s="509"/>
      <c r="G64" s="509"/>
      <c r="H64" s="509"/>
      <c r="I64" s="510"/>
      <c r="K64" s="2" t="s">
        <v>123</v>
      </c>
      <c r="L64" s="483"/>
      <c r="M64" s="484"/>
      <c r="N64" s="484"/>
      <c r="O64" s="484"/>
      <c r="P64" s="484"/>
      <c r="Q64" s="485"/>
      <c r="R64" s="4"/>
      <c r="S64" s="13"/>
    </row>
    <row r="65" spans="1:19" ht="2.25" customHeight="1" thickBot="1" x14ac:dyDescent="0.25">
      <c r="A65" s="18"/>
      <c r="S65" s="13"/>
    </row>
    <row r="66" spans="1:19" ht="15.75" customHeight="1" thickBot="1" x14ac:dyDescent="0.25">
      <c r="A66" s="18"/>
      <c r="B66" s="2" t="s">
        <v>124</v>
      </c>
      <c r="D66" s="480"/>
      <c r="E66" s="481"/>
      <c r="F66" s="481"/>
      <c r="G66" s="481"/>
      <c r="H66" s="481"/>
      <c r="I66" s="481"/>
      <c r="J66" s="481"/>
      <c r="K66" s="481"/>
      <c r="L66" s="481"/>
      <c r="M66" s="481"/>
      <c r="N66" s="481"/>
      <c r="O66" s="482"/>
      <c r="P66" s="4"/>
      <c r="Q66" s="4"/>
      <c r="R66" s="4"/>
      <c r="S66" s="13"/>
    </row>
    <row r="67" spans="1:19" ht="2.25" customHeight="1" x14ac:dyDescent="0.2">
      <c r="A67" s="18"/>
      <c r="S67" s="13"/>
    </row>
    <row r="68" spans="1:19" x14ac:dyDescent="0.2">
      <c r="A68" s="18"/>
      <c r="B68" s="2" t="s">
        <v>86</v>
      </c>
      <c r="D68" s="483"/>
      <c r="E68" s="484"/>
      <c r="F68" s="484"/>
      <c r="G68" s="484"/>
      <c r="H68" s="484"/>
      <c r="I68" s="484"/>
      <c r="J68" s="484"/>
      <c r="K68" s="484"/>
      <c r="L68" s="484"/>
      <c r="M68" s="484"/>
      <c r="N68" s="484"/>
      <c r="O68" s="485"/>
      <c r="S68" s="13"/>
    </row>
    <row r="69" spans="1:19" ht="2.25" customHeight="1" thickBot="1" x14ac:dyDescent="0.25">
      <c r="A69" s="18"/>
      <c r="D69" s="4"/>
      <c r="E69" s="4"/>
      <c r="F69" s="4"/>
      <c r="G69" s="4"/>
      <c r="H69" s="4"/>
      <c r="I69" s="4"/>
      <c r="J69" s="4"/>
      <c r="K69" s="4"/>
      <c r="L69" s="4"/>
      <c r="M69" s="4"/>
      <c r="N69" s="4"/>
      <c r="O69" s="4"/>
      <c r="P69" s="4"/>
      <c r="S69" s="13"/>
    </row>
    <row r="70" spans="1:19" ht="13.5" customHeight="1" thickBot="1" x14ac:dyDescent="0.25">
      <c r="A70" s="18"/>
      <c r="B70" s="2" t="s">
        <v>87</v>
      </c>
      <c r="C70" s="480"/>
      <c r="D70" s="481"/>
      <c r="E70" s="481"/>
      <c r="F70" s="481"/>
      <c r="G70" s="481"/>
      <c r="H70" s="481"/>
      <c r="I70" s="482"/>
      <c r="J70" s="4"/>
      <c r="K70" s="2" t="s">
        <v>88</v>
      </c>
      <c r="L70" s="508"/>
      <c r="M70" s="509"/>
      <c r="N70" s="509"/>
      <c r="O70" s="509"/>
      <c r="P70" s="510"/>
      <c r="S70" s="13"/>
    </row>
    <row r="71" spans="1:19" ht="2.25" customHeight="1" thickBot="1" x14ac:dyDescent="0.25">
      <c r="A71" s="18"/>
      <c r="K71" s="2" t="s">
        <v>88</v>
      </c>
      <c r="S71" s="13"/>
    </row>
    <row r="72" spans="1:19" ht="12" customHeight="1" thickBot="1" x14ac:dyDescent="0.25">
      <c r="A72" s="18"/>
      <c r="B72" s="2" t="s">
        <v>89</v>
      </c>
      <c r="C72" s="480"/>
      <c r="D72" s="481"/>
      <c r="E72" s="481"/>
      <c r="F72" s="481"/>
      <c r="G72" s="481"/>
      <c r="H72" s="481"/>
      <c r="I72" s="482"/>
      <c r="K72" s="2" t="s">
        <v>125</v>
      </c>
      <c r="L72" s="483"/>
      <c r="M72" s="484"/>
      <c r="N72" s="484"/>
      <c r="O72" s="484"/>
      <c r="P72" s="484"/>
      <c r="Q72" s="484"/>
      <c r="R72" s="485"/>
      <c r="S72" s="13"/>
    </row>
    <row r="73" spans="1:19" ht="2.25" customHeight="1" thickBot="1" x14ac:dyDescent="0.25">
      <c r="A73" s="18"/>
      <c r="F73" s="31"/>
      <c r="G73" s="31"/>
      <c r="H73" s="31"/>
      <c r="I73" s="31"/>
      <c r="S73" s="13"/>
    </row>
    <row r="74" spans="1:19" ht="12.75" customHeight="1" thickBot="1" x14ac:dyDescent="0.25">
      <c r="A74" s="18"/>
      <c r="B74" s="2" t="s">
        <v>91</v>
      </c>
      <c r="D74" s="480"/>
      <c r="E74" s="481"/>
      <c r="F74" s="481"/>
      <c r="G74" s="481"/>
      <c r="H74" s="481"/>
      <c r="I74" s="481"/>
      <c r="J74" s="481"/>
      <c r="K74" s="482"/>
      <c r="M74" s="2" t="s">
        <v>126</v>
      </c>
      <c r="P74" s="480"/>
      <c r="Q74" s="481"/>
      <c r="R74" s="482"/>
      <c r="S74" s="13"/>
    </row>
    <row r="75" spans="1:19" ht="2.25" customHeight="1" thickBot="1" x14ac:dyDescent="0.25">
      <c r="A75" s="18"/>
      <c r="S75" s="13"/>
    </row>
    <row r="76" spans="1:19" ht="15.75" customHeight="1" thickBot="1" x14ac:dyDescent="0.25">
      <c r="A76" s="18"/>
      <c r="B76" s="2" t="s">
        <v>127</v>
      </c>
      <c r="E76" s="480"/>
      <c r="F76" s="481"/>
      <c r="G76" s="481"/>
      <c r="H76" s="481"/>
      <c r="I76" s="482"/>
      <c r="J76" s="4"/>
      <c r="K76" s="4" t="s">
        <v>128</v>
      </c>
      <c r="L76" s="506"/>
      <c r="M76" s="507"/>
      <c r="N76" s="507"/>
      <c r="O76" s="507"/>
      <c r="P76" s="507"/>
      <c r="Q76" s="507"/>
      <c r="R76" s="507"/>
      <c r="S76" s="13"/>
    </row>
    <row r="77" spans="1:19" ht="2.25" customHeight="1" thickBot="1" x14ac:dyDescent="0.25">
      <c r="A77" s="18"/>
      <c r="S77" s="13"/>
    </row>
    <row r="78" spans="1:19" ht="15.75" customHeight="1" thickBot="1" x14ac:dyDescent="0.25">
      <c r="A78" s="18"/>
      <c r="B78" s="2" t="s">
        <v>95</v>
      </c>
      <c r="C78" s="480"/>
      <c r="D78" s="481"/>
      <c r="E78" s="481"/>
      <c r="F78" s="481"/>
      <c r="G78" s="481"/>
      <c r="H78" s="481"/>
      <c r="I78" s="481"/>
      <c r="J78" s="481"/>
      <c r="K78" s="482"/>
      <c r="L78" s="4"/>
      <c r="M78" s="4"/>
      <c r="N78" s="4"/>
      <c r="O78" s="4"/>
      <c r="P78" s="4"/>
      <c r="Q78" s="4"/>
      <c r="R78" s="4"/>
      <c r="S78" s="13"/>
    </row>
    <row r="79" spans="1:19" ht="3.75" customHeight="1" x14ac:dyDescent="0.2">
      <c r="A79" s="18"/>
      <c r="S79" s="13"/>
    </row>
    <row r="80" spans="1:19" ht="12" thickBot="1" x14ac:dyDescent="0.25">
      <c r="A80" s="18"/>
      <c r="C80" s="2" t="s">
        <v>143</v>
      </c>
      <c r="R80" s="2" t="s">
        <v>144</v>
      </c>
      <c r="S80" s="13"/>
    </row>
    <row r="81" spans="1:19" ht="28.5" customHeight="1" thickBot="1" x14ac:dyDescent="0.25">
      <c r="A81" s="18"/>
      <c r="B81" s="44"/>
      <c r="C81" s="45"/>
      <c r="D81" s="45"/>
      <c r="E81" s="45"/>
      <c r="F81" s="45"/>
      <c r="G81" s="45"/>
      <c r="H81" s="45"/>
      <c r="I81" s="45"/>
      <c r="J81" s="45"/>
      <c r="K81" s="46"/>
      <c r="P81" s="480"/>
      <c r="Q81" s="481"/>
      <c r="R81" s="482"/>
      <c r="S81" s="13"/>
    </row>
    <row r="82" spans="1:19" ht="2.25" customHeight="1" thickBot="1" x14ac:dyDescent="0.25">
      <c r="A82" s="24"/>
      <c r="B82" s="12"/>
      <c r="C82" s="12"/>
      <c r="D82" s="12"/>
      <c r="E82" s="12"/>
      <c r="F82" s="12"/>
      <c r="G82" s="12"/>
      <c r="H82" s="12"/>
      <c r="I82" s="12"/>
      <c r="J82" s="12"/>
      <c r="K82" s="12"/>
      <c r="L82" s="12"/>
      <c r="M82" s="12"/>
      <c r="N82" s="12"/>
      <c r="O82" s="12"/>
      <c r="P82" s="12"/>
      <c r="Q82" s="12"/>
      <c r="R82" s="12"/>
      <c r="S82" s="11"/>
    </row>
    <row r="83" spans="1:19" ht="3" customHeight="1" x14ac:dyDescent="0.2">
      <c r="A83" s="23"/>
      <c r="B83" s="20"/>
      <c r="C83" s="20"/>
      <c r="D83" s="20"/>
      <c r="E83" s="20"/>
      <c r="F83" s="20"/>
      <c r="G83" s="20"/>
      <c r="H83" s="20"/>
      <c r="I83" s="20"/>
      <c r="J83" s="20"/>
      <c r="K83" s="20"/>
      <c r="L83" s="20"/>
      <c r="M83" s="20"/>
      <c r="N83" s="20"/>
      <c r="O83" s="20"/>
      <c r="P83" s="20"/>
      <c r="Q83" s="20"/>
      <c r="R83" s="20"/>
      <c r="S83" s="10"/>
    </row>
    <row r="84" spans="1:19" x14ac:dyDescent="0.2">
      <c r="A84" s="18"/>
      <c r="B84" s="1" t="s">
        <v>145</v>
      </c>
      <c r="G84" s="483"/>
      <c r="H84" s="484"/>
      <c r="I84" s="484"/>
      <c r="J84" s="484"/>
      <c r="K84" s="484"/>
      <c r="L84" s="484"/>
      <c r="M84" s="485"/>
      <c r="S84" s="13"/>
    </row>
    <row r="85" spans="1:19" ht="3" customHeight="1" x14ac:dyDescent="0.2">
      <c r="A85" s="18"/>
      <c r="S85" s="13"/>
    </row>
    <row r="86" spans="1:19" x14ac:dyDescent="0.2">
      <c r="A86" s="18"/>
      <c r="B86" s="1" t="s">
        <v>146</v>
      </c>
      <c r="F86" s="27"/>
      <c r="G86" s="483"/>
      <c r="H86" s="484"/>
      <c r="I86" s="484"/>
      <c r="J86" s="484"/>
      <c r="K86" s="484"/>
      <c r="L86" s="484"/>
      <c r="M86" s="485"/>
      <c r="S86" s="13"/>
    </row>
    <row r="87" spans="1:19" ht="4.5" customHeight="1" thickBot="1" x14ac:dyDescent="0.25">
      <c r="A87" s="24"/>
      <c r="B87" s="12"/>
      <c r="C87" s="12"/>
      <c r="D87" s="12"/>
      <c r="E87" s="12"/>
      <c r="F87" s="12"/>
      <c r="G87" s="12"/>
      <c r="H87" s="12"/>
      <c r="I87" s="12"/>
      <c r="J87" s="12"/>
      <c r="K87" s="12"/>
      <c r="L87" s="12"/>
      <c r="M87" s="12"/>
      <c r="N87" s="12"/>
      <c r="O87" s="12"/>
      <c r="P87" s="12"/>
      <c r="Q87" s="12"/>
      <c r="R87" s="12"/>
      <c r="S87" s="11"/>
    </row>
  </sheetData>
  <mergeCells count="49">
    <mergeCell ref="O60:O61"/>
    <mergeCell ref="C6:D6"/>
    <mergeCell ref="O10:O11"/>
    <mergeCell ref="K31:R31"/>
    <mergeCell ref="K33:K34"/>
    <mergeCell ref="B42:R42"/>
    <mergeCell ref="O6:R6"/>
    <mergeCell ref="G6:K6"/>
    <mergeCell ref="D8:K8"/>
    <mergeCell ref="D10:M10"/>
    <mergeCell ref="D16:O16"/>
    <mergeCell ref="C20:I20"/>
    <mergeCell ref="D18:O18"/>
    <mergeCell ref="D14:I14"/>
    <mergeCell ref="L14:Q14"/>
    <mergeCell ref="L20:P20"/>
    <mergeCell ref="P24:R24"/>
    <mergeCell ref="C22:I22"/>
    <mergeCell ref="L26:Q26"/>
    <mergeCell ref="L22:R22"/>
    <mergeCell ref="G33:I33"/>
    <mergeCell ref="G86:M86"/>
    <mergeCell ref="M35:P35"/>
    <mergeCell ref="O56:R56"/>
    <mergeCell ref="O58:Q58"/>
    <mergeCell ref="P81:R81"/>
    <mergeCell ref="P74:R74"/>
    <mergeCell ref="L76:R76"/>
    <mergeCell ref="L72:R72"/>
    <mergeCell ref="L70:P70"/>
    <mergeCell ref="L64:Q64"/>
    <mergeCell ref="D60:M60"/>
    <mergeCell ref="E62:N62"/>
    <mergeCell ref="D64:I64"/>
    <mergeCell ref="D66:O66"/>
    <mergeCell ref="D68:O68"/>
    <mergeCell ref="C70:I70"/>
    <mergeCell ref="E12:N12"/>
    <mergeCell ref="C78:K78"/>
    <mergeCell ref="E76:I76"/>
    <mergeCell ref="D74:K74"/>
    <mergeCell ref="G84:M84"/>
    <mergeCell ref="C72:I72"/>
    <mergeCell ref="G35:I35"/>
    <mergeCell ref="G37:I37"/>
    <mergeCell ref="G39:I39"/>
    <mergeCell ref="C56:D56"/>
    <mergeCell ref="B51:K51"/>
    <mergeCell ref="G56:K56"/>
  </mergeCells>
  <dataValidations count="3">
    <dataValidation type="list" allowBlank="1" showInputMessage="1" showErrorMessage="1" sqref="C56:D56" xr:uid="{CC28D4F6-E6EA-484A-97F9-7EF58975D7A8}">
      <formula1>"Mr.,Mrs.,Miss,Ms.,Dr.,Rev.,Prof"</formula1>
    </dataValidation>
    <dataValidation type="list" allowBlank="1" showInputMessage="1" showErrorMessage="1" sqref="C6:D6" xr:uid="{1249B1D4-BEF3-46D9-BA6F-74DF55DF6EE8}">
      <formula1>"Mr.,Mrs.,Miss,Ms.,Dr.,Rev.,Prof."</formula1>
    </dataValidation>
    <dataValidation type="list" allowBlank="1" showInputMessage="1" showErrorMessage="1" sqref="O58:Q58" xr:uid="{A27F143F-A302-4DE3-BF9E-7FA05A5FE456}">
      <formula1>"Jr.,Sr.,M.D.,Ph.D"</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234" r:id="rId4" name="Check Box 18">
              <controlPr defaultSize="0" autoFill="0" autoLine="0" autoPict="0">
                <anchor moveWithCells="1">
                  <from>
                    <xdr:col>10</xdr:col>
                    <xdr:colOff>352425</xdr:colOff>
                    <xdr:row>30</xdr:row>
                    <xdr:rowOff>295275</xdr:rowOff>
                  </from>
                  <to>
                    <xdr:col>18</xdr:col>
                    <xdr:colOff>0</xdr:colOff>
                    <xdr:row>34</xdr:row>
                    <xdr:rowOff>47625</xdr:rowOff>
                  </to>
                </anchor>
              </controlPr>
            </control>
          </mc:Choice>
        </mc:AlternateContent>
        <mc:AlternateContent xmlns:mc="http://schemas.openxmlformats.org/markup-compatibility/2006">
          <mc:Choice Requires="x14">
            <control shapeId="9235" r:id="rId5" name="Check Box 19">
              <controlPr defaultSize="0" autoFill="0" autoLine="0" autoPict="0">
                <anchor moveWithCells="1">
                  <from>
                    <xdr:col>10</xdr:col>
                    <xdr:colOff>333375</xdr:colOff>
                    <xdr:row>35</xdr:row>
                    <xdr:rowOff>104775</xdr:rowOff>
                  </from>
                  <to>
                    <xdr:col>17</xdr:col>
                    <xdr:colOff>638175</xdr:colOff>
                    <xdr:row>37</xdr:row>
                    <xdr:rowOff>28575</xdr:rowOff>
                  </to>
                </anchor>
              </controlPr>
            </control>
          </mc:Choice>
        </mc:AlternateContent>
        <mc:AlternateContent xmlns:mc="http://schemas.openxmlformats.org/markup-compatibility/2006">
          <mc:Choice Requires="x14">
            <control shapeId="9236" r:id="rId6" name="Check Box 20">
              <controlPr defaultSize="0" autoFill="0" autoLine="0" autoPict="0">
                <anchor moveWithCells="1">
                  <from>
                    <xdr:col>10</xdr:col>
                    <xdr:colOff>333375</xdr:colOff>
                    <xdr:row>36</xdr:row>
                    <xdr:rowOff>180975</xdr:rowOff>
                  </from>
                  <to>
                    <xdr:col>17</xdr:col>
                    <xdr:colOff>1066800</xdr:colOff>
                    <xdr:row>38</xdr:row>
                    <xdr:rowOff>104775</xdr:rowOff>
                  </to>
                </anchor>
              </controlPr>
            </control>
          </mc:Choice>
        </mc:AlternateContent>
        <mc:AlternateContent xmlns:mc="http://schemas.openxmlformats.org/markup-compatibility/2006">
          <mc:Choice Requires="x14">
            <control shapeId="9237" r:id="rId7" name="Check Box 21">
              <controlPr defaultSize="0" autoFill="0" autoLine="0" autoPict="0">
                <anchor moveWithCells="1">
                  <from>
                    <xdr:col>2</xdr:col>
                    <xdr:colOff>314325</xdr:colOff>
                    <xdr:row>42</xdr:row>
                    <xdr:rowOff>9525</xdr:rowOff>
                  </from>
                  <to>
                    <xdr:col>5</xdr:col>
                    <xdr:colOff>485775</xdr:colOff>
                    <xdr:row>45</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72031-5B9D-46F2-9A64-A519A3B1F424}">
  <sheetPr codeName="Sheet17"/>
  <dimension ref="A1:AJ50"/>
  <sheetViews>
    <sheetView workbookViewId="0">
      <selection activeCell="B20" sqref="B20"/>
    </sheetView>
  </sheetViews>
  <sheetFormatPr defaultColWidth="8.85546875" defaultRowHeight="12" x14ac:dyDescent="0.2"/>
  <cols>
    <col min="1" max="1" width="14.28515625" style="110" customWidth="1"/>
    <col min="2" max="2" width="30.28515625" style="110" customWidth="1"/>
    <col min="3" max="3" width="7.140625" style="110" customWidth="1"/>
    <col min="4" max="4" width="15" style="110" customWidth="1"/>
    <col min="5" max="6" width="15.140625" style="110" customWidth="1"/>
    <col min="7" max="7" width="14.28515625" style="110" customWidth="1"/>
    <col min="8" max="8" width="30.140625" style="110" customWidth="1"/>
    <col min="9" max="9" width="6.140625" style="110" customWidth="1"/>
    <col min="10" max="10" width="15" style="110" customWidth="1"/>
    <col min="11" max="12" width="15.140625" style="110" customWidth="1"/>
    <col min="13" max="13" width="14.28515625" style="110" customWidth="1"/>
    <col min="14" max="14" width="23.140625" style="110" customWidth="1"/>
    <col min="15" max="15" width="13" style="110" customWidth="1"/>
    <col min="16" max="16" width="15" style="110" customWidth="1"/>
    <col min="17" max="18" width="15.140625" style="110" customWidth="1"/>
    <col min="19" max="19" width="14.28515625" style="110" customWidth="1"/>
    <col min="20" max="20" width="23.140625" style="110" customWidth="1"/>
    <col min="21" max="21" width="13" style="110" customWidth="1"/>
    <col min="22" max="22" width="15" style="110" customWidth="1"/>
    <col min="23" max="24" width="15.140625" style="110" customWidth="1"/>
    <col min="25" max="25" width="14.28515625" style="110" customWidth="1"/>
    <col min="26" max="26" width="23.140625" style="110" customWidth="1"/>
    <col min="27" max="27" width="13" style="110" customWidth="1"/>
    <col min="28" max="28" width="15" style="110" customWidth="1"/>
    <col min="29" max="30" width="15.140625" style="110" customWidth="1"/>
    <col min="31" max="31" width="14.28515625" style="110" customWidth="1"/>
    <col min="32" max="32" width="23.140625" style="110" customWidth="1"/>
    <col min="33" max="33" width="13" style="110" customWidth="1"/>
    <col min="34" max="34" width="15" style="110" customWidth="1"/>
    <col min="35" max="36" width="15.140625" style="110" customWidth="1"/>
    <col min="37" max="16384" width="8.85546875" style="110"/>
  </cols>
  <sheetData>
    <row r="1" spans="1:36" ht="18.75" x14ac:dyDescent="0.3">
      <c r="A1" s="310" t="s">
        <v>67</v>
      </c>
      <c r="B1" s="311"/>
      <c r="C1" s="312"/>
      <c r="D1" s="283"/>
      <c r="E1" s="283"/>
      <c r="F1" s="283"/>
      <c r="G1" s="282"/>
      <c r="H1" s="283"/>
      <c r="I1" s="283"/>
      <c r="J1" s="283"/>
      <c r="K1" s="283"/>
      <c r="L1" s="283"/>
      <c r="M1" s="282"/>
      <c r="N1" s="283"/>
      <c r="O1" s="283"/>
      <c r="P1" s="283"/>
      <c r="Q1" s="283"/>
      <c r="R1" s="283"/>
      <c r="S1" s="282"/>
      <c r="T1" s="283"/>
      <c r="U1" s="283"/>
      <c r="V1" s="283"/>
      <c r="W1" s="283"/>
      <c r="X1" s="283"/>
      <c r="Y1" s="282"/>
      <c r="Z1" s="283"/>
      <c r="AA1" s="283"/>
      <c r="AB1" s="283"/>
      <c r="AC1" s="283"/>
      <c r="AD1" s="283"/>
      <c r="AE1" s="282"/>
      <c r="AF1" s="283"/>
      <c r="AG1" s="283"/>
      <c r="AH1" s="283"/>
      <c r="AI1" s="283"/>
      <c r="AJ1" s="283"/>
    </row>
    <row r="3" spans="1:36" x14ac:dyDescent="0.2">
      <c r="A3" s="202" t="s">
        <v>225</v>
      </c>
      <c r="B3" s="202" t="s">
        <v>278</v>
      </c>
    </row>
    <row r="5" spans="1:36" ht="12.75" thickBot="1" x14ac:dyDescent="0.25"/>
    <row r="6" spans="1:36" ht="12.75" thickBot="1" x14ac:dyDescent="0.25">
      <c r="A6" s="450" t="s">
        <v>227</v>
      </c>
      <c r="B6" s="451"/>
      <c r="C6" s="451"/>
      <c r="D6" s="451"/>
      <c r="E6" s="451"/>
      <c r="F6" s="452"/>
      <c r="G6" s="448" t="s">
        <v>228</v>
      </c>
      <c r="H6" s="448"/>
      <c r="I6" s="448"/>
      <c r="J6" s="448"/>
      <c r="K6" s="448"/>
      <c r="L6" s="448"/>
      <c r="M6" s="448" t="s">
        <v>229</v>
      </c>
      <c r="N6" s="448"/>
      <c r="O6" s="448"/>
      <c r="P6" s="448"/>
      <c r="Q6" s="448"/>
      <c r="R6" s="448"/>
      <c r="S6" s="448" t="s">
        <v>230</v>
      </c>
      <c r="T6" s="448"/>
      <c r="U6" s="448"/>
      <c r="V6" s="448"/>
      <c r="W6" s="448"/>
      <c r="X6" s="448"/>
      <c r="Y6" s="448" t="s">
        <v>231</v>
      </c>
      <c r="Z6" s="448"/>
      <c r="AA6" s="448"/>
      <c r="AB6" s="448"/>
      <c r="AC6" s="448"/>
      <c r="AD6" s="448"/>
      <c r="AE6" s="448" t="s">
        <v>232</v>
      </c>
      <c r="AF6" s="448"/>
      <c r="AG6" s="448"/>
      <c r="AH6" s="448"/>
      <c r="AI6" s="448"/>
      <c r="AJ6" s="449"/>
    </row>
    <row r="7" spans="1:36" ht="24" x14ac:dyDescent="0.2">
      <c r="A7" s="315" t="s">
        <v>20</v>
      </c>
      <c r="B7" s="316" t="s">
        <v>21</v>
      </c>
      <c r="C7" s="316" t="s">
        <v>22</v>
      </c>
      <c r="D7" s="316" t="s">
        <v>23</v>
      </c>
      <c r="E7" s="316" t="s">
        <v>24</v>
      </c>
      <c r="F7" s="315" t="s">
        <v>25</v>
      </c>
      <c r="G7" s="315" t="s">
        <v>20</v>
      </c>
      <c r="H7" s="316" t="s">
        <v>26</v>
      </c>
      <c r="I7" s="316" t="s">
        <v>22</v>
      </c>
      <c r="J7" s="316" t="s">
        <v>23</v>
      </c>
      <c r="K7" s="316" t="s">
        <v>24</v>
      </c>
      <c r="L7" s="315" t="s">
        <v>25</v>
      </c>
      <c r="M7" s="315" t="s">
        <v>20</v>
      </c>
      <c r="N7" s="316" t="s">
        <v>26</v>
      </c>
      <c r="O7" s="316" t="s">
        <v>22</v>
      </c>
      <c r="P7" s="316" t="s">
        <v>23</v>
      </c>
      <c r="Q7" s="316" t="s">
        <v>24</v>
      </c>
      <c r="R7" s="315" t="s">
        <v>25</v>
      </c>
      <c r="S7" s="315" t="s">
        <v>20</v>
      </c>
      <c r="T7" s="316" t="s">
        <v>26</v>
      </c>
      <c r="U7" s="316" t="s">
        <v>22</v>
      </c>
      <c r="V7" s="316" t="s">
        <v>23</v>
      </c>
      <c r="W7" s="316" t="s">
        <v>24</v>
      </c>
      <c r="X7" s="315" t="s">
        <v>25</v>
      </c>
      <c r="Y7" s="315" t="s">
        <v>20</v>
      </c>
      <c r="Z7" s="316" t="s">
        <v>26</v>
      </c>
      <c r="AA7" s="316" t="s">
        <v>22</v>
      </c>
      <c r="AB7" s="316" t="s">
        <v>23</v>
      </c>
      <c r="AC7" s="316" t="s">
        <v>24</v>
      </c>
      <c r="AD7" s="315" t="s">
        <v>25</v>
      </c>
      <c r="AE7" s="315" t="s">
        <v>20</v>
      </c>
      <c r="AF7" s="316" t="s">
        <v>26</v>
      </c>
      <c r="AG7" s="316" t="s">
        <v>22</v>
      </c>
      <c r="AH7" s="316" t="s">
        <v>23</v>
      </c>
      <c r="AI7" s="316" t="s">
        <v>24</v>
      </c>
      <c r="AJ7" s="315" t="s">
        <v>25</v>
      </c>
    </row>
    <row r="8" spans="1:36" s="181" customFormat="1" x14ac:dyDescent="0.2">
      <c r="A8" s="519" t="str">
        <f>'Proposal Data'!$M45</f>
        <v/>
      </c>
      <c r="B8" s="519"/>
      <c r="C8" s="519"/>
      <c r="D8" s="519"/>
      <c r="E8" s="519"/>
      <c r="F8" s="519"/>
      <c r="G8" s="519" t="str">
        <f>'Proposal Data'!$N45</f>
        <v/>
      </c>
      <c r="H8" s="519"/>
      <c r="I8" s="519"/>
      <c r="J8" s="519"/>
      <c r="K8" s="519"/>
      <c r="L8" s="519"/>
      <c r="M8" s="519" t="str">
        <f>'Proposal Data'!$O45</f>
        <v/>
      </c>
      <c r="N8" s="519"/>
      <c r="O8" s="519"/>
      <c r="P8" s="519"/>
      <c r="Q8" s="519"/>
      <c r="R8" s="519"/>
      <c r="S8" s="519" t="str">
        <f>'Proposal Data'!$P45</f>
        <v/>
      </c>
      <c r="T8" s="519"/>
      <c r="U8" s="519"/>
      <c r="V8" s="519"/>
      <c r="W8" s="519"/>
      <c r="X8" s="519"/>
      <c r="Y8" s="519" t="str">
        <f>'Proposal Data'!$Q45</f>
        <v/>
      </c>
      <c r="Z8" s="519"/>
      <c r="AA8" s="519"/>
      <c r="AB8" s="519"/>
      <c r="AC8" s="519"/>
      <c r="AD8" s="519"/>
      <c r="AE8" s="519" t="str">
        <f>'Proposal Data'!$R45</f>
        <v/>
      </c>
      <c r="AF8" s="519"/>
      <c r="AG8" s="519"/>
      <c r="AH8" s="519"/>
      <c r="AI8" s="519"/>
      <c r="AJ8" s="519"/>
    </row>
    <row r="9" spans="1:36" x14ac:dyDescent="0.2">
      <c r="A9" s="208">
        <v>1</v>
      </c>
      <c r="B9" s="115"/>
      <c r="C9" s="116"/>
      <c r="D9" s="117"/>
      <c r="E9" s="122">
        <f t="shared" ref="E9:E12" si="0">C9*D9</f>
        <v>0</v>
      </c>
      <c r="F9" s="118"/>
      <c r="G9" s="208">
        <v>1</v>
      </c>
      <c r="H9" s="115"/>
      <c r="I9" s="116"/>
      <c r="J9" s="117"/>
      <c r="K9" s="122">
        <f t="shared" ref="K9:K12" si="1">I9*J9</f>
        <v>0</v>
      </c>
      <c r="L9" s="118"/>
      <c r="M9" s="208">
        <v>1</v>
      </c>
      <c r="N9" s="115"/>
      <c r="O9" s="116"/>
      <c r="P9" s="117"/>
      <c r="Q9" s="122">
        <f t="shared" ref="Q9:Q12" si="2">O9*P9</f>
        <v>0</v>
      </c>
      <c r="R9" s="118"/>
      <c r="S9" s="208">
        <v>1</v>
      </c>
      <c r="T9" s="115"/>
      <c r="U9" s="116"/>
      <c r="V9" s="117"/>
      <c r="W9" s="122">
        <f t="shared" ref="W9:W12" si="3">U9*V9</f>
        <v>0</v>
      </c>
      <c r="X9" s="118"/>
      <c r="Y9" s="208">
        <v>1</v>
      </c>
      <c r="Z9" s="115"/>
      <c r="AA9" s="116"/>
      <c r="AB9" s="117"/>
      <c r="AC9" s="122">
        <f t="shared" ref="AC9:AC12" si="4">AA9*AB9</f>
        <v>0</v>
      </c>
      <c r="AD9" s="118"/>
      <c r="AE9" s="208">
        <v>1</v>
      </c>
      <c r="AF9" s="115"/>
      <c r="AG9" s="116"/>
      <c r="AH9" s="117"/>
      <c r="AI9" s="122">
        <f t="shared" ref="AI9:AI12" si="5">AG9*AH9</f>
        <v>0</v>
      </c>
      <c r="AJ9" s="118"/>
    </row>
    <row r="10" spans="1:36" x14ac:dyDescent="0.2">
      <c r="A10" s="208">
        <v>2</v>
      </c>
      <c r="B10" s="115"/>
      <c r="C10" s="116"/>
      <c r="D10" s="117"/>
      <c r="E10" s="122">
        <f t="shared" si="0"/>
        <v>0</v>
      </c>
      <c r="F10" s="118"/>
      <c r="G10" s="208">
        <v>2</v>
      </c>
      <c r="H10" s="115"/>
      <c r="I10" s="116"/>
      <c r="J10" s="117"/>
      <c r="K10" s="122">
        <f t="shared" si="1"/>
        <v>0</v>
      </c>
      <c r="L10" s="118"/>
      <c r="M10" s="208">
        <v>2</v>
      </c>
      <c r="N10" s="115"/>
      <c r="O10" s="116"/>
      <c r="P10" s="117"/>
      <c r="Q10" s="122">
        <f t="shared" si="2"/>
        <v>0</v>
      </c>
      <c r="R10" s="118"/>
      <c r="S10" s="208">
        <v>2</v>
      </c>
      <c r="T10" s="115"/>
      <c r="U10" s="116"/>
      <c r="V10" s="117"/>
      <c r="W10" s="122">
        <f t="shared" si="3"/>
        <v>0</v>
      </c>
      <c r="X10" s="118"/>
      <c r="Y10" s="208">
        <v>2</v>
      </c>
      <c r="Z10" s="115"/>
      <c r="AA10" s="116"/>
      <c r="AB10" s="117"/>
      <c r="AC10" s="122">
        <f t="shared" si="4"/>
        <v>0</v>
      </c>
      <c r="AD10" s="118"/>
      <c r="AE10" s="208">
        <v>2</v>
      </c>
      <c r="AF10" s="115"/>
      <c r="AG10" s="116"/>
      <c r="AH10" s="117"/>
      <c r="AI10" s="122">
        <f t="shared" si="5"/>
        <v>0</v>
      </c>
      <c r="AJ10" s="118"/>
    </row>
    <row r="11" spans="1:36" x14ac:dyDescent="0.2">
      <c r="A11" s="208">
        <v>3</v>
      </c>
      <c r="B11" s="115"/>
      <c r="C11" s="116"/>
      <c r="D11" s="117"/>
      <c r="E11" s="122">
        <f t="shared" si="0"/>
        <v>0</v>
      </c>
      <c r="F11" s="118"/>
      <c r="G11" s="208">
        <v>3</v>
      </c>
      <c r="H11" s="115"/>
      <c r="I11" s="116"/>
      <c r="J11" s="117"/>
      <c r="K11" s="122">
        <f t="shared" si="1"/>
        <v>0</v>
      </c>
      <c r="L11" s="118"/>
      <c r="M11" s="208">
        <v>3</v>
      </c>
      <c r="N11" s="115"/>
      <c r="O11" s="116"/>
      <c r="P11" s="117"/>
      <c r="Q11" s="122">
        <f t="shared" si="2"/>
        <v>0</v>
      </c>
      <c r="R11" s="118"/>
      <c r="S11" s="208">
        <v>3</v>
      </c>
      <c r="T11" s="115"/>
      <c r="U11" s="116"/>
      <c r="V11" s="117"/>
      <c r="W11" s="122">
        <f t="shared" si="3"/>
        <v>0</v>
      </c>
      <c r="X11" s="118"/>
      <c r="Y11" s="208">
        <v>3</v>
      </c>
      <c r="Z11" s="115"/>
      <c r="AA11" s="116"/>
      <c r="AB11" s="117"/>
      <c r="AC11" s="122">
        <f t="shared" si="4"/>
        <v>0</v>
      </c>
      <c r="AD11" s="118"/>
      <c r="AE11" s="208">
        <v>3</v>
      </c>
      <c r="AF11" s="115"/>
      <c r="AG11" s="116"/>
      <c r="AH11" s="117"/>
      <c r="AI11" s="122">
        <f t="shared" si="5"/>
        <v>0</v>
      </c>
      <c r="AJ11" s="118"/>
    </row>
    <row r="12" spans="1:36" x14ac:dyDescent="0.2">
      <c r="A12" s="208">
        <v>4</v>
      </c>
      <c r="B12" s="115"/>
      <c r="C12" s="116"/>
      <c r="D12" s="117"/>
      <c r="E12" s="122">
        <f t="shared" si="0"/>
        <v>0</v>
      </c>
      <c r="F12" s="118"/>
      <c r="G12" s="208">
        <v>4</v>
      </c>
      <c r="H12" s="115"/>
      <c r="I12" s="116"/>
      <c r="J12" s="117"/>
      <c r="K12" s="122">
        <f t="shared" si="1"/>
        <v>0</v>
      </c>
      <c r="L12" s="118"/>
      <c r="M12" s="208">
        <v>4</v>
      </c>
      <c r="N12" s="115"/>
      <c r="O12" s="116"/>
      <c r="P12" s="117"/>
      <c r="Q12" s="122">
        <f t="shared" si="2"/>
        <v>0</v>
      </c>
      <c r="R12" s="118"/>
      <c r="S12" s="208">
        <v>4</v>
      </c>
      <c r="T12" s="115"/>
      <c r="U12" s="116"/>
      <c r="V12" s="117"/>
      <c r="W12" s="122">
        <f t="shared" si="3"/>
        <v>0</v>
      </c>
      <c r="X12" s="118"/>
      <c r="Y12" s="208">
        <v>4</v>
      </c>
      <c r="Z12" s="115"/>
      <c r="AA12" s="116"/>
      <c r="AB12" s="117"/>
      <c r="AC12" s="122">
        <f t="shared" si="4"/>
        <v>0</v>
      </c>
      <c r="AD12" s="118"/>
      <c r="AE12" s="208">
        <v>4</v>
      </c>
      <c r="AF12" s="115"/>
      <c r="AG12" s="116"/>
      <c r="AH12" s="117"/>
      <c r="AI12" s="122">
        <f t="shared" si="5"/>
        <v>0</v>
      </c>
      <c r="AJ12" s="118"/>
    </row>
    <row r="13" spans="1:36" x14ac:dyDescent="0.2">
      <c r="A13" s="208">
        <v>5</v>
      </c>
      <c r="B13" s="115"/>
      <c r="C13" s="116"/>
      <c r="D13" s="117"/>
      <c r="E13" s="122">
        <f t="shared" ref="E13:E14" si="6">C13*D13</f>
        <v>0</v>
      </c>
      <c r="F13" s="118"/>
      <c r="G13" s="208">
        <v>5</v>
      </c>
      <c r="H13" s="115"/>
      <c r="I13" s="116"/>
      <c r="J13" s="117"/>
      <c r="K13" s="122">
        <f t="shared" ref="K13:K14" si="7">I13*J13</f>
        <v>0</v>
      </c>
      <c r="L13" s="118"/>
      <c r="M13" s="208">
        <v>5</v>
      </c>
      <c r="N13" s="115"/>
      <c r="O13" s="116"/>
      <c r="P13" s="117"/>
      <c r="Q13" s="122">
        <f t="shared" ref="Q13:Q14" si="8">O13*P13</f>
        <v>0</v>
      </c>
      <c r="R13" s="118"/>
      <c r="S13" s="208">
        <v>5</v>
      </c>
      <c r="T13" s="115"/>
      <c r="U13" s="116"/>
      <c r="V13" s="117"/>
      <c r="W13" s="122">
        <f t="shared" ref="W13:W14" si="9">U13*V13</f>
        <v>0</v>
      </c>
      <c r="X13" s="118"/>
      <c r="Y13" s="208">
        <v>5</v>
      </c>
      <c r="Z13" s="115"/>
      <c r="AA13" s="116"/>
      <c r="AB13" s="117"/>
      <c r="AC13" s="122">
        <f t="shared" ref="AC13:AC14" si="10">AA13*AB13</f>
        <v>0</v>
      </c>
      <c r="AD13" s="118"/>
      <c r="AE13" s="208">
        <v>5</v>
      </c>
      <c r="AF13" s="115"/>
      <c r="AG13" s="116"/>
      <c r="AH13" s="117"/>
      <c r="AI13" s="122">
        <f t="shared" ref="AI13:AI14" si="11">AG13*AH13</f>
        <v>0</v>
      </c>
      <c r="AJ13" s="118"/>
    </row>
    <row r="14" spans="1:36" x14ac:dyDescent="0.2">
      <c r="A14" s="208">
        <v>6</v>
      </c>
      <c r="B14" s="115"/>
      <c r="C14" s="116"/>
      <c r="D14" s="117"/>
      <c r="E14" s="122">
        <f t="shared" si="6"/>
        <v>0</v>
      </c>
      <c r="F14" s="118"/>
      <c r="G14" s="208">
        <v>6</v>
      </c>
      <c r="H14" s="115"/>
      <c r="I14" s="116"/>
      <c r="J14" s="117"/>
      <c r="K14" s="122">
        <f t="shared" si="7"/>
        <v>0</v>
      </c>
      <c r="L14" s="118"/>
      <c r="M14" s="208">
        <v>6</v>
      </c>
      <c r="N14" s="115"/>
      <c r="O14" s="116"/>
      <c r="P14" s="117"/>
      <c r="Q14" s="122">
        <f t="shared" si="8"/>
        <v>0</v>
      </c>
      <c r="R14" s="118"/>
      <c r="S14" s="208">
        <v>6</v>
      </c>
      <c r="T14" s="115"/>
      <c r="U14" s="116"/>
      <c r="V14" s="117"/>
      <c r="W14" s="122">
        <f t="shared" si="9"/>
        <v>0</v>
      </c>
      <c r="X14" s="118"/>
      <c r="Y14" s="208">
        <v>6</v>
      </c>
      <c r="Z14" s="115"/>
      <c r="AA14" s="116"/>
      <c r="AB14" s="117"/>
      <c r="AC14" s="122">
        <f t="shared" si="10"/>
        <v>0</v>
      </c>
      <c r="AD14" s="118"/>
      <c r="AE14" s="208">
        <v>6</v>
      </c>
      <c r="AF14" s="115"/>
      <c r="AG14" s="116"/>
      <c r="AH14" s="117"/>
      <c r="AI14" s="122">
        <f t="shared" si="11"/>
        <v>0</v>
      </c>
      <c r="AJ14" s="118"/>
    </row>
    <row r="15" spans="1:36" x14ac:dyDescent="0.2">
      <c r="A15" s="208"/>
      <c r="B15" s="209"/>
      <c r="C15" s="210"/>
      <c r="D15" s="284" t="str">
        <f>_xlfn.CONCAT(A8," Total")</f>
        <v xml:space="preserve"> Total</v>
      </c>
      <c r="E15" s="211">
        <f>SUM(E9:E12)</f>
        <v>0</v>
      </c>
      <c r="F15" s="212"/>
      <c r="G15" s="208"/>
      <c r="H15" s="209"/>
      <c r="I15" s="210"/>
      <c r="J15" s="284" t="str">
        <f>_xlfn.CONCAT(G8," Total")</f>
        <v xml:space="preserve"> Total</v>
      </c>
      <c r="K15" s="211">
        <f>SUM(K9:K12)</f>
        <v>0</v>
      </c>
      <c r="L15" s="212"/>
      <c r="M15" s="208"/>
      <c r="N15" s="209"/>
      <c r="O15" s="210"/>
      <c r="P15" s="284" t="str">
        <f>_xlfn.CONCAT(M8," Total")</f>
        <v xml:space="preserve"> Total</v>
      </c>
      <c r="Q15" s="211">
        <f>SUM(Q9:Q12)</f>
        <v>0</v>
      </c>
      <c r="R15" s="212"/>
      <c r="S15" s="208"/>
      <c r="T15" s="209"/>
      <c r="U15" s="210"/>
      <c r="V15" s="284" t="str">
        <f>_xlfn.CONCAT(S8," Total")</f>
        <v xml:space="preserve"> Total</v>
      </c>
      <c r="W15" s="211">
        <f>SUM(W9:W12)</f>
        <v>0</v>
      </c>
      <c r="X15" s="212"/>
      <c r="Y15" s="208"/>
      <c r="Z15" s="209"/>
      <c r="AA15" s="210"/>
      <c r="AB15" s="284" t="str">
        <f>_xlfn.CONCAT(Y8," Total")</f>
        <v xml:space="preserve"> Total</v>
      </c>
      <c r="AC15" s="211">
        <f>SUM(AC9:AC12)</f>
        <v>0</v>
      </c>
      <c r="AD15" s="212"/>
      <c r="AE15" s="208"/>
      <c r="AF15" s="209"/>
      <c r="AG15" s="210"/>
      <c r="AH15" s="284" t="str">
        <f>_xlfn.CONCAT(AE8," Total")</f>
        <v xml:space="preserve"> Total</v>
      </c>
      <c r="AI15" s="211">
        <f>SUM(AI9:AI12)</f>
        <v>0</v>
      </c>
      <c r="AJ15" s="212"/>
    </row>
    <row r="16" spans="1:36" s="146" customFormat="1" ht="13.5" customHeight="1" thickBot="1" x14ac:dyDescent="0.25">
      <c r="A16" s="182"/>
      <c r="B16" s="183"/>
      <c r="C16" s="184"/>
      <c r="D16" s="185"/>
      <c r="E16" s="186"/>
      <c r="F16" s="187"/>
      <c r="G16" s="182"/>
      <c r="H16" s="183"/>
      <c r="I16" s="184"/>
      <c r="J16" s="185"/>
      <c r="K16" s="186"/>
      <c r="L16" s="187"/>
      <c r="M16" s="182"/>
      <c r="N16" s="183"/>
      <c r="O16" s="184"/>
      <c r="P16" s="185"/>
      <c r="Q16" s="186"/>
      <c r="R16" s="187"/>
      <c r="S16" s="182"/>
      <c r="T16" s="183"/>
      <c r="U16" s="184"/>
      <c r="V16" s="185"/>
      <c r="W16" s="186"/>
      <c r="X16" s="187"/>
      <c r="Y16" s="182"/>
      <c r="Z16" s="183"/>
      <c r="AA16" s="184"/>
      <c r="AB16" s="185"/>
      <c r="AC16" s="186"/>
      <c r="AD16" s="187"/>
      <c r="AE16" s="182"/>
      <c r="AF16" s="183"/>
      <c r="AG16" s="184"/>
      <c r="AH16" s="185"/>
      <c r="AI16" s="186"/>
      <c r="AJ16" s="187"/>
    </row>
    <row r="17" spans="1:36" ht="12.75" thickBot="1" x14ac:dyDescent="0.25">
      <c r="A17" s="450" t="s">
        <v>239</v>
      </c>
      <c r="B17" s="451"/>
      <c r="C17" s="451"/>
      <c r="D17" s="451"/>
      <c r="E17" s="451"/>
      <c r="F17" s="452"/>
      <c r="G17" s="448" t="s">
        <v>240</v>
      </c>
      <c r="H17" s="448"/>
      <c r="I17" s="448"/>
      <c r="J17" s="448"/>
      <c r="K17" s="448"/>
      <c r="L17" s="448"/>
      <c r="M17" s="448" t="s">
        <v>241</v>
      </c>
      <c r="N17" s="448"/>
      <c r="O17" s="448"/>
      <c r="P17" s="448"/>
      <c r="Q17" s="448"/>
      <c r="R17" s="448"/>
      <c r="S17" s="448" t="s">
        <v>242</v>
      </c>
      <c r="T17" s="448"/>
      <c r="U17" s="448"/>
      <c r="V17" s="448"/>
      <c r="W17" s="448"/>
      <c r="X17" s="448"/>
      <c r="Y17" s="448" t="s">
        <v>243</v>
      </c>
      <c r="Z17" s="448"/>
      <c r="AA17" s="448"/>
      <c r="AB17" s="448"/>
      <c r="AC17" s="448"/>
      <c r="AD17" s="448"/>
      <c r="AE17" s="448" t="s">
        <v>244</v>
      </c>
      <c r="AF17" s="448"/>
      <c r="AG17" s="448"/>
      <c r="AH17" s="448"/>
      <c r="AI17" s="448"/>
      <c r="AJ17" s="449"/>
    </row>
    <row r="18" spans="1:36" ht="24" x14ac:dyDescent="0.2">
      <c r="A18" s="205" t="s">
        <v>20</v>
      </c>
      <c r="B18" s="206" t="s">
        <v>21</v>
      </c>
      <c r="C18" s="206" t="s">
        <v>22</v>
      </c>
      <c r="D18" s="206" t="s">
        <v>23</v>
      </c>
      <c r="E18" s="206" t="s">
        <v>24</v>
      </c>
      <c r="F18" s="205" t="s">
        <v>25</v>
      </c>
      <c r="G18" s="205" t="s">
        <v>20</v>
      </c>
      <c r="H18" s="206" t="s">
        <v>26</v>
      </c>
      <c r="I18" s="206" t="s">
        <v>22</v>
      </c>
      <c r="J18" s="206" t="s">
        <v>23</v>
      </c>
      <c r="K18" s="206" t="s">
        <v>24</v>
      </c>
      <c r="L18" s="205" t="s">
        <v>25</v>
      </c>
      <c r="M18" s="205" t="s">
        <v>20</v>
      </c>
      <c r="N18" s="206" t="s">
        <v>26</v>
      </c>
      <c r="O18" s="206" t="s">
        <v>22</v>
      </c>
      <c r="P18" s="206" t="s">
        <v>23</v>
      </c>
      <c r="Q18" s="206" t="s">
        <v>24</v>
      </c>
      <c r="R18" s="205" t="s">
        <v>25</v>
      </c>
      <c r="S18" s="205" t="s">
        <v>20</v>
      </c>
      <c r="T18" s="206" t="s">
        <v>26</v>
      </c>
      <c r="U18" s="206" t="s">
        <v>22</v>
      </c>
      <c r="V18" s="206" t="s">
        <v>23</v>
      </c>
      <c r="W18" s="206" t="s">
        <v>24</v>
      </c>
      <c r="X18" s="205" t="s">
        <v>25</v>
      </c>
      <c r="Y18" s="205" t="s">
        <v>20</v>
      </c>
      <c r="Z18" s="206" t="s">
        <v>26</v>
      </c>
      <c r="AA18" s="206" t="s">
        <v>22</v>
      </c>
      <c r="AB18" s="206" t="s">
        <v>23</v>
      </c>
      <c r="AC18" s="206" t="s">
        <v>24</v>
      </c>
      <c r="AD18" s="205" t="s">
        <v>25</v>
      </c>
      <c r="AE18" s="205" t="s">
        <v>20</v>
      </c>
      <c r="AF18" s="206" t="s">
        <v>26</v>
      </c>
      <c r="AG18" s="206" t="s">
        <v>22</v>
      </c>
      <c r="AH18" s="206" t="s">
        <v>23</v>
      </c>
      <c r="AI18" s="206" t="s">
        <v>24</v>
      </c>
      <c r="AJ18" s="205" t="s">
        <v>25</v>
      </c>
    </row>
    <row r="19" spans="1:36" s="181" customFormat="1" x14ac:dyDescent="0.2">
      <c r="A19" s="519" t="str">
        <f>'Proposal Data'!M54</f>
        <v/>
      </c>
      <c r="B19" s="519"/>
      <c r="C19" s="519"/>
      <c r="D19" s="519"/>
      <c r="E19" s="519"/>
      <c r="F19" s="519"/>
      <c r="G19" s="519" t="str">
        <f>'Proposal Data'!N54</f>
        <v/>
      </c>
      <c r="H19" s="519"/>
      <c r="I19" s="519"/>
      <c r="J19" s="519"/>
      <c r="K19" s="519"/>
      <c r="L19" s="519"/>
      <c r="M19" s="519" t="str">
        <f>'Proposal Data'!O54</f>
        <v/>
      </c>
      <c r="N19" s="519"/>
      <c r="O19" s="519"/>
      <c r="P19" s="519"/>
      <c r="Q19" s="519"/>
      <c r="R19" s="519"/>
      <c r="S19" s="519" t="str">
        <f>'Proposal Data'!P54</f>
        <v/>
      </c>
      <c r="T19" s="519"/>
      <c r="U19" s="519"/>
      <c r="V19" s="519"/>
      <c r="W19" s="519"/>
      <c r="X19" s="519"/>
      <c r="Y19" s="519" t="str">
        <f>'Proposal Data'!Q54</f>
        <v/>
      </c>
      <c r="Z19" s="519"/>
      <c r="AA19" s="519"/>
      <c r="AB19" s="519"/>
      <c r="AC19" s="519"/>
      <c r="AD19" s="519"/>
      <c r="AE19" s="519" t="str">
        <f>'Proposal Data'!R54</f>
        <v/>
      </c>
      <c r="AF19" s="519"/>
      <c r="AG19" s="519"/>
      <c r="AH19" s="519"/>
      <c r="AI19" s="519"/>
      <c r="AJ19" s="519"/>
    </row>
    <row r="20" spans="1:36" x14ac:dyDescent="0.2">
      <c r="A20" s="208">
        <v>1</v>
      </c>
      <c r="B20" s="115"/>
      <c r="C20" s="116"/>
      <c r="D20" s="117"/>
      <c r="E20" s="122">
        <f t="shared" ref="E20:E25" si="12">C20*D20</f>
        <v>0</v>
      </c>
      <c r="F20" s="118"/>
      <c r="G20" s="208">
        <v>1</v>
      </c>
      <c r="H20" s="115"/>
      <c r="I20" s="116"/>
      <c r="J20" s="117"/>
      <c r="K20" s="122">
        <f t="shared" ref="K20:K25" si="13">I20*J20</f>
        <v>0</v>
      </c>
      <c r="L20" s="118"/>
      <c r="M20" s="208">
        <v>1</v>
      </c>
      <c r="N20" s="115"/>
      <c r="O20" s="116"/>
      <c r="P20" s="117"/>
      <c r="Q20" s="122">
        <f t="shared" ref="Q20:Q25" si="14">O20*P20</f>
        <v>0</v>
      </c>
      <c r="R20" s="118"/>
      <c r="S20" s="208">
        <v>1</v>
      </c>
      <c r="T20" s="115"/>
      <c r="U20" s="116"/>
      <c r="V20" s="117"/>
      <c r="W20" s="122">
        <f t="shared" ref="W20:W25" si="15">U20*V20</f>
        <v>0</v>
      </c>
      <c r="X20" s="118"/>
      <c r="Y20" s="208">
        <v>1</v>
      </c>
      <c r="Z20" s="115"/>
      <c r="AA20" s="116"/>
      <c r="AB20" s="117"/>
      <c r="AC20" s="122">
        <f t="shared" ref="AC20:AC25" si="16">AA20*AB20</f>
        <v>0</v>
      </c>
      <c r="AD20" s="118"/>
      <c r="AE20" s="208">
        <v>1</v>
      </c>
      <c r="AF20" s="115"/>
      <c r="AG20" s="116"/>
      <c r="AH20" s="117"/>
      <c r="AI20" s="122">
        <f t="shared" ref="AI20:AI25" si="17">AG20*AH20</f>
        <v>0</v>
      </c>
      <c r="AJ20" s="118"/>
    </row>
    <row r="21" spans="1:36" x14ac:dyDescent="0.2">
      <c r="A21" s="208">
        <v>2</v>
      </c>
      <c r="B21" s="115"/>
      <c r="C21" s="116"/>
      <c r="D21" s="117"/>
      <c r="E21" s="122">
        <f t="shared" si="12"/>
        <v>0</v>
      </c>
      <c r="F21" s="118"/>
      <c r="G21" s="208">
        <v>2</v>
      </c>
      <c r="H21" s="115"/>
      <c r="I21" s="116"/>
      <c r="J21" s="117"/>
      <c r="K21" s="122">
        <f t="shared" si="13"/>
        <v>0</v>
      </c>
      <c r="L21" s="118"/>
      <c r="M21" s="208">
        <v>2</v>
      </c>
      <c r="N21" s="115"/>
      <c r="O21" s="116"/>
      <c r="P21" s="117"/>
      <c r="Q21" s="122">
        <f t="shared" si="14"/>
        <v>0</v>
      </c>
      <c r="R21" s="118"/>
      <c r="S21" s="208">
        <v>2</v>
      </c>
      <c r="T21" s="115"/>
      <c r="U21" s="116"/>
      <c r="V21" s="117"/>
      <c r="W21" s="122">
        <f t="shared" si="15"/>
        <v>0</v>
      </c>
      <c r="X21" s="118"/>
      <c r="Y21" s="208">
        <v>2</v>
      </c>
      <c r="Z21" s="115"/>
      <c r="AA21" s="116"/>
      <c r="AB21" s="117"/>
      <c r="AC21" s="122">
        <f t="shared" si="16"/>
        <v>0</v>
      </c>
      <c r="AD21" s="118"/>
      <c r="AE21" s="208">
        <v>2</v>
      </c>
      <c r="AF21" s="115"/>
      <c r="AG21" s="116"/>
      <c r="AH21" s="117"/>
      <c r="AI21" s="122">
        <f t="shared" si="17"/>
        <v>0</v>
      </c>
      <c r="AJ21" s="118"/>
    </row>
    <row r="22" spans="1:36" x14ac:dyDescent="0.2">
      <c r="A22" s="208">
        <v>3</v>
      </c>
      <c r="B22" s="115"/>
      <c r="C22" s="116"/>
      <c r="D22" s="117"/>
      <c r="E22" s="122">
        <f t="shared" si="12"/>
        <v>0</v>
      </c>
      <c r="F22" s="118"/>
      <c r="G22" s="208">
        <v>3</v>
      </c>
      <c r="H22" s="115"/>
      <c r="I22" s="116"/>
      <c r="J22" s="117"/>
      <c r="K22" s="122">
        <f t="shared" si="13"/>
        <v>0</v>
      </c>
      <c r="L22" s="118"/>
      <c r="M22" s="208">
        <v>3</v>
      </c>
      <c r="N22" s="115"/>
      <c r="O22" s="116"/>
      <c r="P22" s="117"/>
      <c r="Q22" s="122">
        <f t="shared" si="14"/>
        <v>0</v>
      </c>
      <c r="R22" s="118"/>
      <c r="S22" s="208">
        <v>3</v>
      </c>
      <c r="T22" s="115"/>
      <c r="U22" s="116"/>
      <c r="V22" s="117"/>
      <c r="W22" s="122">
        <f t="shared" si="15"/>
        <v>0</v>
      </c>
      <c r="X22" s="118"/>
      <c r="Y22" s="208">
        <v>3</v>
      </c>
      <c r="Z22" s="115"/>
      <c r="AA22" s="116"/>
      <c r="AB22" s="117"/>
      <c r="AC22" s="122">
        <f t="shared" si="16"/>
        <v>0</v>
      </c>
      <c r="AD22" s="118"/>
      <c r="AE22" s="208">
        <v>3</v>
      </c>
      <c r="AF22" s="115"/>
      <c r="AG22" s="116"/>
      <c r="AH22" s="117"/>
      <c r="AI22" s="122">
        <f t="shared" si="17"/>
        <v>0</v>
      </c>
      <c r="AJ22" s="118"/>
    </row>
    <row r="23" spans="1:36" x14ac:dyDescent="0.2">
      <c r="A23" s="208">
        <v>4</v>
      </c>
      <c r="B23" s="115"/>
      <c r="C23" s="116"/>
      <c r="D23" s="117"/>
      <c r="E23" s="122">
        <f t="shared" si="12"/>
        <v>0</v>
      </c>
      <c r="F23" s="118"/>
      <c r="G23" s="208">
        <v>4</v>
      </c>
      <c r="H23" s="115"/>
      <c r="I23" s="116"/>
      <c r="J23" s="117"/>
      <c r="K23" s="122">
        <f t="shared" si="13"/>
        <v>0</v>
      </c>
      <c r="L23" s="118"/>
      <c r="M23" s="208">
        <v>4</v>
      </c>
      <c r="N23" s="115"/>
      <c r="O23" s="116"/>
      <c r="P23" s="117"/>
      <c r="Q23" s="122">
        <f t="shared" si="14"/>
        <v>0</v>
      </c>
      <c r="R23" s="118"/>
      <c r="S23" s="208">
        <v>4</v>
      </c>
      <c r="T23" s="115"/>
      <c r="U23" s="116"/>
      <c r="V23" s="117"/>
      <c r="W23" s="122">
        <f t="shared" si="15"/>
        <v>0</v>
      </c>
      <c r="X23" s="118"/>
      <c r="Y23" s="208">
        <v>4</v>
      </c>
      <c r="Z23" s="115"/>
      <c r="AA23" s="116"/>
      <c r="AB23" s="117"/>
      <c r="AC23" s="122">
        <f t="shared" si="16"/>
        <v>0</v>
      </c>
      <c r="AD23" s="118"/>
      <c r="AE23" s="208">
        <v>4</v>
      </c>
      <c r="AF23" s="115"/>
      <c r="AG23" s="116"/>
      <c r="AH23" s="117"/>
      <c r="AI23" s="122">
        <f t="shared" si="17"/>
        <v>0</v>
      </c>
      <c r="AJ23" s="118"/>
    </row>
    <row r="24" spans="1:36" x14ac:dyDescent="0.2">
      <c r="A24" s="208">
        <v>5</v>
      </c>
      <c r="B24" s="115"/>
      <c r="C24" s="116"/>
      <c r="D24" s="117"/>
      <c r="E24" s="122">
        <f t="shared" si="12"/>
        <v>0</v>
      </c>
      <c r="F24" s="118"/>
      <c r="G24" s="208">
        <v>5</v>
      </c>
      <c r="H24" s="115"/>
      <c r="I24" s="116"/>
      <c r="J24" s="117"/>
      <c r="K24" s="122">
        <f t="shared" si="13"/>
        <v>0</v>
      </c>
      <c r="L24" s="118"/>
      <c r="M24" s="208">
        <v>5</v>
      </c>
      <c r="N24" s="115"/>
      <c r="O24" s="116"/>
      <c r="P24" s="117"/>
      <c r="Q24" s="122">
        <f t="shared" si="14"/>
        <v>0</v>
      </c>
      <c r="R24" s="118"/>
      <c r="S24" s="208">
        <v>5</v>
      </c>
      <c r="T24" s="115"/>
      <c r="U24" s="116"/>
      <c r="V24" s="117"/>
      <c r="W24" s="122">
        <f t="shared" si="15"/>
        <v>0</v>
      </c>
      <c r="X24" s="118"/>
      <c r="Y24" s="208">
        <v>5</v>
      </c>
      <c r="Z24" s="115"/>
      <c r="AA24" s="116"/>
      <c r="AB24" s="117"/>
      <c r="AC24" s="122">
        <f t="shared" si="16"/>
        <v>0</v>
      </c>
      <c r="AD24" s="118"/>
      <c r="AE24" s="208">
        <v>5</v>
      </c>
      <c r="AF24" s="115"/>
      <c r="AG24" s="116"/>
      <c r="AH24" s="117"/>
      <c r="AI24" s="122">
        <f t="shared" si="17"/>
        <v>0</v>
      </c>
      <c r="AJ24" s="118"/>
    </row>
    <row r="25" spans="1:36" x14ac:dyDescent="0.2">
      <c r="A25" s="208">
        <v>6</v>
      </c>
      <c r="B25" s="115"/>
      <c r="C25" s="116"/>
      <c r="D25" s="117"/>
      <c r="E25" s="122">
        <f t="shared" si="12"/>
        <v>0</v>
      </c>
      <c r="F25" s="118"/>
      <c r="G25" s="208">
        <v>6</v>
      </c>
      <c r="H25" s="115"/>
      <c r="I25" s="116"/>
      <c r="J25" s="117"/>
      <c r="K25" s="122">
        <f t="shared" si="13"/>
        <v>0</v>
      </c>
      <c r="L25" s="118"/>
      <c r="M25" s="208">
        <v>6</v>
      </c>
      <c r="N25" s="115"/>
      <c r="O25" s="116"/>
      <c r="P25" s="117"/>
      <c r="Q25" s="122">
        <f t="shared" si="14"/>
        <v>0</v>
      </c>
      <c r="R25" s="118"/>
      <c r="S25" s="208">
        <v>6</v>
      </c>
      <c r="T25" s="115"/>
      <c r="U25" s="116"/>
      <c r="V25" s="117"/>
      <c r="W25" s="122">
        <f t="shared" si="15"/>
        <v>0</v>
      </c>
      <c r="X25" s="118"/>
      <c r="Y25" s="208">
        <v>6</v>
      </c>
      <c r="Z25" s="115"/>
      <c r="AA25" s="116"/>
      <c r="AB25" s="117"/>
      <c r="AC25" s="122">
        <f t="shared" si="16"/>
        <v>0</v>
      </c>
      <c r="AD25" s="118"/>
      <c r="AE25" s="208">
        <v>6</v>
      </c>
      <c r="AF25" s="115"/>
      <c r="AG25" s="116"/>
      <c r="AH25" s="117"/>
      <c r="AI25" s="122">
        <f t="shared" si="17"/>
        <v>0</v>
      </c>
      <c r="AJ25" s="118"/>
    </row>
    <row r="26" spans="1:36" x14ac:dyDescent="0.2">
      <c r="A26" s="208"/>
      <c r="B26" s="209"/>
      <c r="C26" s="210"/>
      <c r="D26" s="284" t="str">
        <f>_xlfn.CONCAT(A19," Total")</f>
        <v xml:space="preserve"> Total</v>
      </c>
      <c r="E26" s="211">
        <f>SUM(E20:E23)</f>
        <v>0</v>
      </c>
      <c r="F26" s="212"/>
      <c r="G26" s="208"/>
      <c r="H26" s="209"/>
      <c r="I26" s="210"/>
      <c r="J26" s="284" t="str">
        <f>_xlfn.CONCAT(G19," Total")</f>
        <v xml:space="preserve"> Total</v>
      </c>
      <c r="K26" s="211">
        <f>SUM(K20:K23)</f>
        <v>0</v>
      </c>
      <c r="L26" s="212"/>
      <c r="M26" s="208"/>
      <c r="N26" s="209"/>
      <c r="O26" s="210"/>
      <c r="P26" s="284" t="str">
        <f>_xlfn.CONCAT(M19," Total")</f>
        <v xml:space="preserve"> Total</v>
      </c>
      <c r="Q26" s="211">
        <f>SUM(Q20:Q23)</f>
        <v>0</v>
      </c>
      <c r="R26" s="212"/>
      <c r="S26" s="208"/>
      <c r="T26" s="209"/>
      <c r="U26" s="210"/>
      <c r="V26" s="284" t="str">
        <f>_xlfn.CONCAT(S19," Total")</f>
        <v xml:space="preserve"> Total</v>
      </c>
      <c r="W26" s="211">
        <f>SUM(W20:W23)</f>
        <v>0</v>
      </c>
      <c r="X26" s="212"/>
      <c r="Y26" s="208"/>
      <c r="Z26" s="209"/>
      <c r="AA26" s="210"/>
      <c r="AB26" s="284" t="str">
        <f>_xlfn.CONCAT(Y19," Total")</f>
        <v xml:space="preserve"> Total</v>
      </c>
      <c r="AC26" s="211">
        <f>SUM(AC20:AC23)</f>
        <v>0</v>
      </c>
      <c r="AD26" s="212"/>
      <c r="AE26" s="208"/>
      <c r="AF26" s="209"/>
      <c r="AG26" s="210"/>
      <c r="AH26" s="284" t="str">
        <f>_xlfn.CONCAT(AE19," Total")</f>
        <v xml:space="preserve"> Total</v>
      </c>
      <c r="AI26" s="211">
        <f>SUM(AI20:AI23)</f>
        <v>0</v>
      </c>
      <c r="AJ26" s="212"/>
    </row>
    <row r="27" spans="1:36" s="146" customFormat="1" ht="12.75" thickBot="1" x14ac:dyDescent="0.25">
      <c r="A27" s="182"/>
      <c r="B27" s="183"/>
      <c r="C27" s="184"/>
      <c r="D27" s="185"/>
      <c r="E27" s="186"/>
      <c r="F27" s="187"/>
      <c r="G27" s="182"/>
      <c r="H27" s="183"/>
      <c r="I27" s="184"/>
      <c r="J27" s="185"/>
      <c r="K27" s="186"/>
      <c r="L27" s="187"/>
      <c r="M27" s="182"/>
      <c r="N27" s="183"/>
      <c r="O27" s="184"/>
      <c r="P27" s="185"/>
      <c r="Q27" s="186"/>
      <c r="R27" s="187"/>
      <c r="S27" s="182"/>
      <c r="T27" s="183"/>
      <c r="U27" s="184"/>
      <c r="V27" s="185"/>
      <c r="W27" s="186"/>
      <c r="X27" s="187"/>
      <c r="Y27" s="182"/>
      <c r="Z27" s="183"/>
      <c r="AA27" s="184"/>
      <c r="AB27" s="185"/>
      <c r="AC27" s="186"/>
      <c r="AD27" s="187"/>
      <c r="AE27" s="182"/>
      <c r="AF27" s="183"/>
      <c r="AG27" s="184"/>
      <c r="AH27" s="185"/>
      <c r="AI27" s="186"/>
      <c r="AJ27" s="187"/>
    </row>
    <row r="28" spans="1:36" ht="12.75" thickBot="1" x14ac:dyDescent="0.25">
      <c r="A28" s="450" t="s">
        <v>233</v>
      </c>
      <c r="B28" s="451"/>
      <c r="C28" s="451"/>
      <c r="D28" s="451"/>
      <c r="E28" s="451"/>
      <c r="F28" s="452"/>
      <c r="G28" s="448" t="s">
        <v>234</v>
      </c>
      <c r="H28" s="448"/>
      <c r="I28" s="448"/>
      <c r="J28" s="448"/>
      <c r="K28" s="448"/>
      <c r="L28" s="448"/>
      <c r="M28" s="448" t="s">
        <v>235</v>
      </c>
      <c r="N28" s="448"/>
      <c r="O28" s="448"/>
      <c r="P28" s="448"/>
      <c r="Q28" s="448"/>
      <c r="R28" s="448"/>
      <c r="S28" s="448" t="s">
        <v>236</v>
      </c>
      <c r="T28" s="448"/>
      <c r="U28" s="448"/>
      <c r="V28" s="448"/>
      <c r="W28" s="448"/>
      <c r="X28" s="448"/>
      <c r="Y28" s="448" t="s">
        <v>237</v>
      </c>
      <c r="Z28" s="448"/>
      <c r="AA28" s="448"/>
      <c r="AB28" s="448"/>
      <c r="AC28" s="448"/>
      <c r="AD28" s="448"/>
      <c r="AE28" s="448" t="s">
        <v>238</v>
      </c>
      <c r="AF28" s="448"/>
      <c r="AG28" s="448"/>
      <c r="AH28" s="448"/>
      <c r="AI28" s="448"/>
      <c r="AJ28" s="449"/>
    </row>
    <row r="29" spans="1:36" ht="24" x14ac:dyDescent="0.2">
      <c r="A29" s="205" t="s">
        <v>20</v>
      </c>
      <c r="B29" s="206" t="s">
        <v>21</v>
      </c>
      <c r="C29" s="206" t="s">
        <v>22</v>
      </c>
      <c r="D29" s="206" t="s">
        <v>23</v>
      </c>
      <c r="E29" s="206" t="s">
        <v>24</v>
      </c>
      <c r="F29" s="205" t="s">
        <v>25</v>
      </c>
      <c r="G29" s="205" t="s">
        <v>20</v>
      </c>
      <c r="H29" s="206" t="s">
        <v>26</v>
      </c>
      <c r="I29" s="206" t="s">
        <v>22</v>
      </c>
      <c r="J29" s="206" t="s">
        <v>23</v>
      </c>
      <c r="K29" s="206" t="s">
        <v>24</v>
      </c>
      <c r="L29" s="205" t="s">
        <v>25</v>
      </c>
      <c r="M29" s="205" t="s">
        <v>20</v>
      </c>
      <c r="N29" s="206" t="s">
        <v>26</v>
      </c>
      <c r="O29" s="206" t="s">
        <v>22</v>
      </c>
      <c r="P29" s="206" t="s">
        <v>23</v>
      </c>
      <c r="Q29" s="206" t="s">
        <v>24</v>
      </c>
      <c r="R29" s="205" t="s">
        <v>25</v>
      </c>
      <c r="S29" s="205" t="s">
        <v>20</v>
      </c>
      <c r="T29" s="206" t="s">
        <v>26</v>
      </c>
      <c r="U29" s="206" t="s">
        <v>22</v>
      </c>
      <c r="V29" s="206" t="s">
        <v>23</v>
      </c>
      <c r="W29" s="206" t="s">
        <v>24</v>
      </c>
      <c r="X29" s="205" t="s">
        <v>25</v>
      </c>
      <c r="Y29" s="205" t="s">
        <v>20</v>
      </c>
      <c r="Z29" s="206" t="s">
        <v>26</v>
      </c>
      <c r="AA29" s="206" t="s">
        <v>22</v>
      </c>
      <c r="AB29" s="206" t="s">
        <v>23</v>
      </c>
      <c r="AC29" s="206" t="s">
        <v>24</v>
      </c>
      <c r="AD29" s="205" t="s">
        <v>25</v>
      </c>
      <c r="AE29" s="205" t="s">
        <v>20</v>
      </c>
      <c r="AF29" s="206" t="s">
        <v>26</v>
      </c>
      <c r="AG29" s="206" t="s">
        <v>22</v>
      </c>
      <c r="AH29" s="206" t="s">
        <v>23</v>
      </c>
      <c r="AI29" s="206" t="s">
        <v>24</v>
      </c>
      <c r="AJ29" s="205" t="s">
        <v>25</v>
      </c>
    </row>
    <row r="30" spans="1:36" s="181" customFormat="1" x14ac:dyDescent="0.2">
      <c r="A30" s="519" t="str">
        <f>'Proposal Data'!M63</f>
        <v/>
      </c>
      <c r="B30" s="519"/>
      <c r="C30" s="519"/>
      <c r="D30" s="519"/>
      <c r="E30" s="519"/>
      <c r="F30" s="519"/>
      <c r="G30" s="519" t="str">
        <f>'Proposal Data'!N63</f>
        <v/>
      </c>
      <c r="H30" s="519"/>
      <c r="I30" s="519"/>
      <c r="J30" s="519"/>
      <c r="K30" s="519"/>
      <c r="L30" s="519"/>
      <c r="M30" s="519" t="str">
        <f>'Proposal Data'!O63</f>
        <v/>
      </c>
      <c r="N30" s="519"/>
      <c r="O30" s="519"/>
      <c r="P30" s="519"/>
      <c r="Q30" s="519"/>
      <c r="R30" s="519"/>
      <c r="S30" s="519" t="str">
        <f>'Proposal Data'!P63</f>
        <v/>
      </c>
      <c r="T30" s="519"/>
      <c r="U30" s="519"/>
      <c r="V30" s="519"/>
      <c r="W30" s="519"/>
      <c r="X30" s="519"/>
      <c r="Y30" s="519" t="str">
        <f>'Proposal Data'!Q63</f>
        <v/>
      </c>
      <c r="Z30" s="519"/>
      <c r="AA30" s="519"/>
      <c r="AB30" s="519"/>
      <c r="AC30" s="519"/>
      <c r="AD30" s="519"/>
      <c r="AE30" s="519" t="str">
        <f>'Proposal Data'!R63</f>
        <v/>
      </c>
      <c r="AF30" s="519"/>
      <c r="AG30" s="519"/>
      <c r="AH30" s="519"/>
      <c r="AI30" s="519"/>
      <c r="AJ30" s="519"/>
    </row>
    <row r="31" spans="1:36" x14ac:dyDescent="0.2">
      <c r="A31" s="208">
        <v>1</v>
      </c>
      <c r="B31" s="115"/>
      <c r="C31" s="116"/>
      <c r="D31" s="117"/>
      <c r="E31" s="122">
        <f t="shared" ref="E31:E36" si="18">C31*D31</f>
        <v>0</v>
      </c>
      <c r="F31" s="118"/>
      <c r="G31" s="208">
        <v>1</v>
      </c>
      <c r="H31" s="115"/>
      <c r="I31" s="116"/>
      <c r="J31" s="117"/>
      <c r="K31" s="122">
        <f t="shared" ref="K31:K36" si="19">I31*J31</f>
        <v>0</v>
      </c>
      <c r="L31" s="118"/>
      <c r="M31" s="208">
        <v>1</v>
      </c>
      <c r="N31" s="115"/>
      <c r="O31" s="116"/>
      <c r="P31" s="117"/>
      <c r="Q31" s="122">
        <f t="shared" ref="Q31:Q36" si="20">O31*P31</f>
        <v>0</v>
      </c>
      <c r="R31" s="118"/>
      <c r="S31" s="208">
        <v>1</v>
      </c>
      <c r="T31" s="115"/>
      <c r="U31" s="116"/>
      <c r="V31" s="117"/>
      <c r="W31" s="122">
        <f t="shared" ref="W31:W36" si="21">U31*V31</f>
        <v>0</v>
      </c>
      <c r="X31" s="118"/>
      <c r="Y31" s="208">
        <v>1</v>
      </c>
      <c r="Z31" s="115"/>
      <c r="AA31" s="116"/>
      <c r="AB31" s="117"/>
      <c r="AC31" s="122">
        <f t="shared" ref="AC31:AC36" si="22">AA31*AB31</f>
        <v>0</v>
      </c>
      <c r="AD31" s="118"/>
      <c r="AE31" s="208">
        <v>1</v>
      </c>
      <c r="AF31" s="115"/>
      <c r="AG31" s="116"/>
      <c r="AH31" s="117"/>
      <c r="AI31" s="122">
        <f t="shared" ref="AI31:AI36" si="23">AG31*AH31</f>
        <v>0</v>
      </c>
      <c r="AJ31" s="118"/>
    </row>
    <row r="32" spans="1:36" x14ac:dyDescent="0.2">
      <c r="A32" s="208">
        <v>2</v>
      </c>
      <c r="B32" s="115"/>
      <c r="C32" s="116"/>
      <c r="D32" s="117"/>
      <c r="E32" s="122">
        <f t="shared" si="18"/>
        <v>0</v>
      </c>
      <c r="F32" s="118"/>
      <c r="G32" s="208">
        <v>2</v>
      </c>
      <c r="H32" s="115"/>
      <c r="I32" s="116"/>
      <c r="J32" s="117"/>
      <c r="K32" s="122">
        <f t="shared" si="19"/>
        <v>0</v>
      </c>
      <c r="L32" s="118"/>
      <c r="M32" s="208">
        <v>2</v>
      </c>
      <c r="N32" s="115"/>
      <c r="O32" s="116"/>
      <c r="P32" s="117"/>
      <c r="Q32" s="122">
        <f t="shared" si="20"/>
        <v>0</v>
      </c>
      <c r="R32" s="118"/>
      <c r="S32" s="208">
        <v>2</v>
      </c>
      <c r="T32" s="115"/>
      <c r="U32" s="116"/>
      <c r="V32" s="117"/>
      <c r="W32" s="122">
        <f t="shared" si="21"/>
        <v>0</v>
      </c>
      <c r="X32" s="118"/>
      <c r="Y32" s="208">
        <v>2</v>
      </c>
      <c r="Z32" s="115"/>
      <c r="AA32" s="116"/>
      <c r="AB32" s="117"/>
      <c r="AC32" s="122">
        <f t="shared" si="22"/>
        <v>0</v>
      </c>
      <c r="AD32" s="118"/>
      <c r="AE32" s="208">
        <v>2</v>
      </c>
      <c r="AF32" s="115"/>
      <c r="AG32" s="116"/>
      <c r="AH32" s="117"/>
      <c r="AI32" s="122">
        <f t="shared" si="23"/>
        <v>0</v>
      </c>
      <c r="AJ32" s="118"/>
    </row>
    <row r="33" spans="1:36" x14ac:dyDescent="0.2">
      <c r="A33" s="208">
        <v>3</v>
      </c>
      <c r="B33" s="115"/>
      <c r="C33" s="116"/>
      <c r="D33" s="117"/>
      <c r="E33" s="122">
        <f t="shared" si="18"/>
        <v>0</v>
      </c>
      <c r="F33" s="118"/>
      <c r="G33" s="208">
        <v>3</v>
      </c>
      <c r="H33" s="115"/>
      <c r="I33" s="116"/>
      <c r="J33" s="117"/>
      <c r="K33" s="122">
        <f t="shared" si="19"/>
        <v>0</v>
      </c>
      <c r="L33" s="118"/>
      <c r="M33" s="208">
        <v>3</v>
      </c>
      <c r="N33" s="115"/>
      <c r="O33" s="116"/>
      <c r="P33" s="117"/>
      <c r="Q33" s="122">
        <f t="shared" si="20"/>
        <v>0</v>
      </c>
      <c r="R33" s="118"/>
      <c r="S33" s="208">
        <v>3</v>
      </c>
      <c r="T33" s="115"/>
      <c r="U33" s="116"/>
      <c r="V33" s="117"/>
      <c r="W33" s="122">
        <f t="shared" si="21"/>
        <v>0</v>
      </c>
      <c r="X33" s="118"/>
      <c r="Y33" s="208">
        <v>3</v>
      </c>
      <c r="Z33" s="115"/>
      <c r="AA33" s="116"/>
      <c r="AB33" s="117"/>
      <c r="AC33" s="122">
        <f t="shared" si="22"/>
        <v>0</v>
      </c>
      <c r="AD33" s="118"/>
      <c r="AE33" s="208">
        <v>3</v>
      </c>
      <c r="AF33" s="115"/>
      <c r="AG33" s="116"/>
      <c r="AH33" s="117"/>
      <c r="AI33" s="122">
        <f t="shared" si="23"/>
        <v>0</v>
      </c>
      <c r="AJ33" s="118"/>
    </row>
    <row r="34" spans="1:36" x14ac:dyDescent="0.2">
      <c r="A34" s="208">
        <v>4</v>
      </c>
      <c r="B34" s="115"/>
      <c r="C34" s="116"/>
      <c r="D34" s="117"/>
      <c r="E34" s="122">
        <f t="shared" si="18"/>
        <v>0</v>
      </c>
      <c r="F34" s="118"/>
      <c r="G34" s="208">
        <v>4</v>
      </c>
      <c r="H34" s="115"/>
      <c r="I34" s="116"/>
      <c r="J34" s="117"/>
      <c r="K34" s="122">
        <f t="shared" si="19"/>
        <v>0</v>
      </c>
      <c r="L34" s="118"/>
      <c r="M34" s="208">
        <v>4</v>
      </c>
      <c r="N34" s="115"/>
      <c r="O34" s="116"/>
      <c r="P34" s="117"/>
      <c r="Q34" s="122">
        <f t="shared" si="20"/>
        <v>0</v>
      </c>
      <c r="R34" s="118"/>
      <c r="S34" s="208">
        <v>4</v>
      </c>
      <c r="T34" s="115"/>
      <c r="U34" s="116"/>
      <c r="V34" s="117"/>
      <c r="W34" s="122">
        <f t="shared" si="21"/>
        <v>0</v>
      </c>
      <c r="X34" s="118"/>
      <c r="Y34" s="208">
        <v>4</v>
      </c>
      <c r="Z34" s="115"/>
      <c r="AA34" s="116"/>
      <c r="AB34" s="117"/>
      <c r="AC34" s="122">
        <f t="shared" si="22"/>
        <v>0</v>
      </c>
      <c r="AD34" s="118"/>
      <c r="AE34" s="208">
        <v>4</v>
      </c>
      <c r="AF34" s="115"/>
      <c r="AG34" s="116"/>
      <c r="AH34" s="117"/>
      <c r="AI34" s="122">
        <f t="shared" si="23"/>
        <v>0</v>
      </c>
      <c r="AJ34" s="118"/>
    </row>
    <row r="35" spans="1:36" x14ac:dyDescent="0.2">
      <c r="A35" s="208">
        <v>5</v>
      </c>
      <c r="B35" s="115"/>
      <c r="C35" s="116"/>
      <c r="D35" s="117"/>
      <c r="E35" s="122">
        <f t="shared" si="18"/>
        <v>0</v>
      </c>
      <c r="F35" s="118"/>
      <c r="G35" s="208">
        <v>5</v>
      </c>
      <c r="H35" s="115"/>
      <c r="I35" s="116"/>
      <c r="J35" s="117"/>
      <c r="K35" s="122">
        <f t="shared" si="19"/>
        <v>0</v>
      </c>
      <c r="L35" s="118"/>
      <c r="M35" s="208">
        <v>5</v>
      </c>
      <c r="N35" s="115"/>
      <c r="O35" s="116"/>
      <c r="P35" s="117"/>
      <c r="Q35" s="122">
        <f t="shared" si="20"/>
        <v>0</v>
      </c>
      <c r="R35" s="118"/>
      <c r="S35" s="208">
        <v>5</v>
      </c>
      <c r="T35" s="115"/>
      <c r="U35" s="116"/>
      <c r="V35" s="117"/>
      <c r="W35" s="122">
        <f t="shared" si="21"/>
        <v>0</v>
      </c>
      <c r="X35" s="118"/>
      <c r="Y35" s="208">
        <v>5</v>
      </c>
      <c r="Z35" s="115"/>
      <c r="AA35" s="116"/>
      <c r="AB35" s="117"/>
      <c r="AC35" s="122">
        <f t="shared" si="22"/>
        <v>0</v>
      </c>
      <c r="AD35" s="118"/>
      <c r="AE35" s="208">
        <v>5</v>
      </c>
      <c r="AF35" s="115"/>
      <c r="AG35" s="116"/>
      <c r="AH35" s="117"/>
      <c r="AI35" s="122">
        <f t="shared" si="23"/>
        <v>0</v>
      </c>
      <c r="AJ35" s="118"/>
    </row>
    <row r="36" spans="1:36" x14ac:dyDescent="0.2">
      <c r="A36" s="208">
        <v>6</v>
      </c>
      <c r="B36" s="115"/>
      <c r="C36" s="116"/>
      <c r="D36" s="117"/>
      <c r="E36" s="122">
        <f t="shared" si="18"/>
        <v>0</v>
      </c>
      <c r="F36" s="118"/>
      <c r="G36" s="208">
        <v>6</v>
      </c>
      <c r="H36" s="115"/>
      <c r="I36" s="116"/>
      <c r="J36" s="117"/>
      <c r="K36" s="122">
        <f t="shared" si="19"/>
        <v>0</v>
      </c>
      <c r="L36" s="118"/>
      <c r="M36" s="208">
        <v>6</v>
      </c>
      <c r="N36" s="115"/>
      <c r="O36" s="116"/>
      <c r="P36" s="117"/>
      <c r="Q36" s="122">
        <f t="shared" si="20"/>
        <v>0</v>
      </c>
      <c r="R36" s="118"/>
      <c r="S36" s="208">
        <v>6</v>
      </c>
      <c r="T36" s="115"/>
      <c r="U36" s="116"/>
      <c r="V36" s="117"/>
      <c r="W36" s="122">
        <f t="shared" si="21"/>
        <v>0</v>
      </c>
      <c r="X36" s="118"/>
      <c r="Y36" s="208">
        <v>6</v>
      </c>
      <c r="Z36" s="115"/>
      <c r="AA36" s="116"/>
      <c r="AB36" s="117"/>
      <c r="AC36" s="122">
        <f t="shared" si="22"/>
        <v>0</v>
      </c>
      <c r="AD36" s="118"/>
      <c r="AE36" s="208">
        <v>6</v>
      </c>
      <c r="AF36" s="115"/>
      <c r="AG36" s="116"/>
      <c r="AH36" s="117"/>
      <c r="AI36" s="122">
        <f t="shared" si="23"/>
        <v>0</v>
      </c>
      <c r="AJ36" s="118"/>
    </row>
    <row r="37" spans="1:36" x14ac:dyDescent="0.2">
      <c r="A37" s="208"/>
      <c r="B37" s="209"/>
      <c r="C37" s="210"/>
      <c r="D37" s="284" t="str">
        <f>_xlfn.CONCAT(A30," Total")</f>
        <v xml:space="preserve"> Total</v>
      </c>
      <c r="E37" s="211">
        <f>SUM(E31:E34)</f>
        <v>0</v>
      </c>
      <c r="F37" s="212"/>
      <c r="G37" s="208"/>
      <c r="H37" s="209"/>
      <c r="I37" s="210"/>
      <c r="J37" s="284" t="str">
        <f>_xlfn.CONCAT(G30," Total")</f>
        <v xml:space="preserve"> Total</v>
      </c>
      <c r="K37" s="211">
        <f>SUM(K31:K34)</f>
        <v>0</v>
      </c>
      <c r="L37" s="212"/>
      <c r="M37" s="208"/>
      <c r="N37" s="209"/>
      <c r="O37" s="210"/>
      <c r="P37" s="284" t="str">
        <f>_xlfn.CONCAT(M30," Total")</f>
        <v xml:space="preserve"> Total</v>
      </c>
      <c r="Q37" s="211">
        <f>SUM(Q31:Q34)</f>
        <v>0</v>
      </c>
      <c r="R37" s="212"/>
      <c r="S37" s="208"/>
      <c r="T37" s="209"/>
      <c r="U37" s="210"/>
      <c r="V37" s="284" t="str">
        <f>_xlfn.CONCAT(S30," Total")</f>
        <v xml:space="preserve"> Total</v>
      </c>
      <c r="W37" s="211">
        <f>SUM(W31:W34)</f>
        <v>0</v>
      </c>
      <c r="X37" s="212"/>
      <c r="Y37" s="208"/>
      <c r="Z37" s="209"/>
      <c r="AA37" s="210"/>
      <c r="AB37" s="284" t="str">
        <f>_xlfn.CONCAT(Y30," Total")</f>
        <v xml:space="preserve"> Total</v>
      </c>
      <c r="AC37" s="211">
        <f>SUM(AC31:AC34)</f>
        <v>0</v>
      </c>
      <c r="AD37" s="212"/>
      <c r="AE37" s="208"/>
      <c r="AF37" s="209"/>
      <c r="AG37" s="210"/>
      <c r="AH37" s="284" t="str">
        <f>_xlfn.CONCAT(AE30," Total")</f>
        <v xml:space="preserve"> Total</v>
      </c>
      <c r="AI37" s="211">
        <f>SUM(AI31:AI34)</f>
        <v>0</v>
      </c>
      <c r="AJ37" s="212"/>
    </row>
    <row r="40" spans="1:36" x14ac:dyDescent="0.2">
      <c r="A40" s="520" t="s">
        <v>27</v>
      </c>
      <c r="B40" s="520"/>
    </row>
    <row r="41" spans="1:36" x14ac:dyDescent="0.2">
      <c r="A41" s="181"/>
      <c r="B41" s="181"/>
      <c r="G41" s="181"/>
      <c r="H41" s="181"/>
    </row>
    <row r="42" spans="1:36" x14ac:dyDescent="0.2">
      <c r="A42" s="453" t="s">
        <v>266</v>
      </c>
      <c r="B42" s="454"/>
      <c r="D42" s="453" t="s">
        <v>267</v>
      </c>
      <c r="E42" s="454"/>
      <c r="G42" s="453" t="s">
        <v>268</v>
      </c>
      <c r="H42" s="454"/>
    </row>
    <row r="43" spans="1:36" x14ac:dyDescent="0.2">
      <c r="A43" s="279" t="s">
        <v>29</v>
      </c>
      <c r="B43" s="279" t="s">
        <v>30</v>
      </c>
      <c r="D43" s="279" t="s">
        <v>29</v>
      </c>
      <c r="E43" s="279" t="s">
        <v>30</v>
      </c>
      <c r="G43" s="279" t="s">
        <v>29</v>
      </c>
      <c r="H43" s="279" t="s">
        <v>30</v>
      </c>
    </row>
    <row r="44" spans="1:36" x14ac:dyDescent="0.2">
      <c r="A44" s="280">
        <v>1</v>
      </c>
      <c r="B44" s="280">
        <f>$E15</f>
        <v>0</v>
      </c>
      <c r="D44" s="280">
        <v>1</v>
      </c>
      <c r="E44" s="280">
        <f>$E26</f>
        <v>0</v>
      </c>
      <c r="G44" s="280">
        <v>1</v>
      </c>
      <c r="H44" s="280">
        <f>$E37</f>
        <v>0</v>
      </c>
    </row>
    <row r="45" spans="1:36" x14ac:dyDescent="0.2">
      <c r="A45" s="280">
        <v>2</v>
      </c>
      <c r="B45" s="280">
        <f>$K15</f>
        <v>0</v>
      </c>
      <c r="D45" s="280">
        <v>2</v>
      </c>
      <c r="E45" s="280">
        <f>$K26</f>
        <v>0</v>
      </c>
      <c r="G45" s="280">
        <v>2</v>
      </c>
      <c r="H45" s="280">
        <f>$K37</f>
        <v>0</v>
      </c>
    </row>
    <row r="46" spans="1:36" x14ac:dyDescent="0.2">
      <c r="A46" s="280">
        <v>3</v>
      </c>
      <c r="B46" s="280">
        <f>$Q15</f>
        <v>0</v>
      </c>
      <c r="D46" s="280">
        <v>3</v>
      </c>
      <c r="E46" s="280">
        <f>$Q26</f>
        <v>0</v>
      </c>
      <c r="G46" s="280">
        <v>3</v>
      </c>
      <c r="H46" s="280">
        <f>$Q37</f>
        <v>0</v>
      </c>
    </row>
    <row r="47" spans="1:36" x14ac:dyDescent="0.2">
      <c r="A47" s="280">
        <v>4</v>
      </c>
      <c r="B47" s="280">
        <f>$W15</f>
        <v>0</v>
      </c>
      <c r="D47" s="280">
        <v>4</v>
      </c>
      <c r="E47" s="280">
        <f>$W26</f>
        <v>0</v>
      </c>
      <c r="G47" s="280">
        <v>4</v>
      </c>
      <c r="H47" s="280">
        <f>$W37</f>
        <v>0</v>
      </c>
    </row>
    <row r="48" spans="1:36" x14ac:dyDescent="0.2">
      <c r="A48" s="280">
        <v>5</v>
      </c>
      <c r="B48" s="280">
        <f>$AC15</f>
        <v>0</v>
      </c>
      <c r="D48" s="280">
        <v>5</v>
      </c>
      <c r="E48" s="280">
        <f>$AC26</f>
        <v>0</v>
      </c>
      <c r="G48" s="280">
        <v>5</v>
      </c>
      <c r="H48" s="280">
        <f>$AC37</f>
        <v>0</v>
      </c>
    </row>
    <row r="49" spans="1:8" x14ac:dyDescent="0.2">
      <c r="A49" s="280">
        <v>6</v>
      </c>
      <c r="B49" s="280">
        <f>$AI15</f>
        <v>0</v>
      </c>
      <c r="D49" s="280">
        <v>6</v>
      </c>
      <c r="E49" s="280">
        <f>$AI26</f>
        <v>0</v>
      </c>
      <c r="G49" s="280">
        <v>6</v>
      </c>
      <c r="H49" s="280">
        <f>$AI37</f>
        <v>0</v>
      </c>
    </row>
    <row r="50" spans="1:8" x14ac:dyDescent="0.2">
      <c r="A50" s="285" t="s">
        <v>31</v>
      </c>
      <c r="B50" s="280">
        <f>SUM(B44:B49)</f>
        <v>0</v>
      </c>
      <c r="D50" s="281" t="s">
        <v>31</v>
      </c>
      <c r="E50" s="280">
        <f>SUM(E44:E49)</f>
        <v>0</v>
      </c>
      <c r="G50" s="281" t="s">
        <v>31</v>
      </c>
      <c r="H50" s="280">
        <f>SUM(H44:H49)</f>
        <v>0</v>
      </c>
    </row>
  </sheetData>
  <sheetProtection sheet="1" scenarios="1" formatColumns="0" formatRows="0"/>
  <mergeCells count="40">
    <mergeCell ref="Y17:AD17"/>
    <mergeCell ref="AE17:AJ17"/>
    <mergeCell ref="A28:F28"/>
    <mergeCell ref="G28:L28"/>
    <mergeCell ref="M28:R28"/>
    <mergeCell ref="S28:X28"/>
    <mergeCell ref="Y28:AD28"/>
    <mergeCell ref="AE28:AJ28"/>
    <mergeCell ref="AE6:AJ6"/>
    <mergeCell ref="A6:F6"/>
    <mergeCell ref="G6:L6"/>
    <mergeCell ref="M6:R6"/>
    <mergeCell ref="S6:X6"/>
    <mergeCell ref="Y6:AD6"/>
    <mergeCell ref="M30:R30"/>
    <mergeCell ref="S30:X30"/>
    <mergeCell ref="A40:B40"/>
    <mergeCell ref="Y30:AD30"/>
    <mergeCell ref="AE30:AJ30"/>
    <mergeCell ref="A42:B42"/>
    <mergeCell ref="D42:E42"/>
    <mergeCell ref="G42:H42"/>
    <mergeCell ref="A30:F30"/>
    <mergeCell ref="G30:L30"/>
    <mergeCell ref="Y8:AD8"/>
    <mergeCell ref="AE8:AJ8"/>
    <mergeCell ref="A19:F19"/>
    <mergeCell ref="G19:L19"/>
    <mergeCell ref="M19:R19"/>
    <mergeCell ref="S19:X19"/>
    <mergeCell ref="Y19:AD19"/>
    <mergeCell ref="AE19:AJ19"/>
    <mergeCell ref="A8:F8"/>
    <mergeCell ref="G8:L8"/>
    <mergeCell ref="M8:R8"/>
    <mergeCell ref="S8:X8"/>
    <mergeCell ref="A17:F17"/>
    <mergeCell ref="G17:L17"/>
    <mergeCell ref="M17:R17"/>
    <mergeCell ref="S17:X17"/>
  </mergeCells>
  <conditionalFormatting sqref="A1:XFD1048576">
    <cfRule type="expression" dxfId="11" priority="1">
      <formula>CELL("protect",A1)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7EF2-F68D-410A-88C1-2AEDEEC27F54}">
  <sheetPr codeName="Sheet18"/>
  <dimension ref="A1:X97"/>
  <sheetViews>
    <sheetView topLeftCell="A25" workbookViewId="0"/>
  </sheetViews>
  <sheetFormatPr defaultColWidth="8.85546875" defaultRowHeight="15" x14ac:dyDescent="0.25"/>
  <cols>
    <col min="1" max="1" width="26.28515625" style="107" customWidth="1"/>
    <col min="2" max="2" width="26.42578125" style="107" customWidth="1"/>
    <col min="3" max="3" width="11.7109375" style="107" customWidth="1"/>
    <col min="4" max="4" width="12.28515625" style="107" customWidth="1"/>
    <col min="5" max="5" width="14.42578125" style="107" customWidth="1"/>
    <col min="6" max="8" width="12.7109375" style="107" customWidth="1"/>
    <col min="9" max="9" width="12" style="107" customWidth="1"/>
    <col min="10" max="11" width="12.7109375" style="107" customWidth="1"/>
    <col min="12" max="12" width="12" style="107" customWidth="1"/>
    <col min="13" max="14" width="12.7109375" style="107" customWidth="1"/>
    <col min="15" max="15" width="12" style="107" customWidth="1"/>
    <col min="16" max="17" width="12.7109375" style="107" customWidth="1"/>
    <col min="18" max="18" width="12" style="107" customWidth="1"/>
    <col min="19" max="20" width="12.7109375" style="107" customWidth="1"/>
    <col min="21" max="21" width="11.85546875" style="107" customWidth="1"/>
    <col min="22" max="22" width="18.42578125" style="107" customWidth="1"/>
    <col min="23" max="16384" width="8.85546875" style="5"/>
  </cols>
  <sheetData>
    <row r="1" spans="1:22" s="107" customFormat="1" ht="12.75" thickBot="1" x14ac:dyDescent="0.25">
      <c r="A1" s="386" t="s">
        <v>62</v>
      </c>
      <c r="B1" s="101"/>
      <c r="C1" s="101"/>
      <c r="D1" s="101"/>
      <c r="E1" s="101"/>
      <c r="F1" s="101"/>
      <c r="G1" s="101"/>
      <c r="H1" s="101"/>
      <c r="I1" s="101"/>
      <c r="J1" s="101"/>
      <c r="K1" s="101"/>
      <c r="L1" s="101"/>
      <c r="M1" s="101"/>
      <c r="N1" s="101"/>
      <c r="O1" s="101"/>
      <c r="P1" s="101"/>
      <c r="Q1" s="101"/>
      <c r="R1" s="101"/>
      <c r="S1" s="101"/>
      <c r="T1" s="101"/>
      <c r="U1" s="101"/>
      <c r="V1" s="101"/>
    </row>
    <row r="2" spans="1:22" s="107" customFormat="1" ht="12" x14ac:dyDescent="0.2"/>
    <row r="3" spans="1:22" s="107" customFormat="1" ht="12" x14ac:dyDescent="0.2">
      <c r="A3" s="412" t="s">
        <v>225</v>
      </c>
      <c r="B3" s="412" t="s">
        <v>272</v>
      </c>
    </row>
    <row r="4" spans="1:22" s="107" customFormat="1" ht="12" x14ac:dyDescent="0.2">
      <c r="A4" s="412"/>
      <c r="B4" s="412" t="s">
        <v>269</v>
      </c>
    </row>
    <row r="5" spans="1:22" s="107" customFormat="1" ht="12" x14ac:dyDescent="0.2">
      <c r="A5" s="412"/>
    </row>
    <row r="6" spans="1:22" x14ac:dyDescent="0.25">
      <c r="A6" s="101"/>
      <c r="B6" s="101"/>
      <c r="C6" s="101"/>
      <c r="D6" s="101"/>
      <c r="E6" s="101"/>
      <c r="F6" s="101"/>
      <c r="G6" s="101"/>
      <c r="H6" s="101"/>
      <c r="I6" s="101"/>
      <c r="J6" s="101"/>
      <c r="K6" s="101"/>
      <c r="L6" s="101"/>
      <c r="M6" s="101"/>
      <c r="N6" s="101"/>
      <c r="O6" s="101"/>
      <c r="P6" s="101"/>
      <c r="Q6" s="101"/>
      <c r="R6" s="101"/>
      <c r="S6" s="101"/>
      <c r="T6" s="101"/>
      <c r="U6" s="101"/>
      <c r="V6" s="101"/>
    </row>
    <row r="7" spans="1:22" ht="15" customHeight="1" x14ac:dyDescent="0.25">
      <c r="A7" s="529" t="str">
        <f>IF('Proposal Data'!B33&lt;&gt;"",_xlfn.CONCAT("Prime Contractor ",'Proposal Data'!B33),"")</f>
        <v/>
      </c>
      <c r="B7" s="529"/>
      <c r="C7" s="525" t="str">
        <f>IF('Proposal Data'!M45&lt;&gt;"",'Proposal Data'!M45,"")</f>
        <v/>
      </c>
      <c r="D7" s="525"/>
      <c r="E7" s="525"/>
      <c r="F7" s="525" t="str">
        <f>IF('Proposal Data'!N45&lt;&gt;"",'Proposal Data'!N45,"")</f>
        <v/>
      </c>
      <c r="G7" s="525"/>
      <c r="H7" s="525"/>
      <c r="I7" s="525" t="str">
        <f>IF('Proposal Data'!O45&lt;&gt;"",'Proposal Data'!O45,"")</f>
        <v/>
      </c>
      <c r="J7" s="525"/>
      <c r="K7" s="525"/>
      <c r="L7" s="525" t="str">
        <f>IF('Proposal Data'!P45&lt;&gt;"",'Proposal Data'!P45,"")</f>
        <v/>
      </c>
      <c r="M7" s="525"/>
      <c r="N7" s="525"/>
      <c r="O7" s="525" t="str">
        <f>IF('Proposal Data'!Q45&lt;&gt;"",'Proposal Data'!Q45,"")</f>
        <v/>
      </c>
      <c r="P7" s="525"/>
      <c r="Q7" s="525"/>
      <c r="R7" s="525" t="str">
        <f>IF('Proposal Data'!R45&lt;&gt;"",'Proposal Data'!R45,"")</f>
        <v/>
      </c>
      <c r="S7" s="525"/>
      <c r="T7" s="525"/>
      <c r="U7" s="526" t="s">
        <v>149</v>
      </c>
      <c r="V7" s="526"/>
    </row>
    <row r="8" spans="1:22" x14ac:dyDescent="0.25">
      <c r="A8" s="527" t="str">
        <f>IF('Proposal Data'!B28&lt;&gt;"",'Proposal Data'!B28,"")</f>
        <v/>
      </c>
      <c r="B8" s="527"/>
      <c r="C8" s="525" t="str">
        <f>IF('Proposal Data'!M46&lt;&gt;"",'Proposal Data'!M46,"")</f>
        <v/>
      </c>
      <c r="D8" s="525"/>
      <c r="E8" s="525"/>
      <c r="F8" s="525" t="str">
        <f>IF('Proposal Data'!N46&lt;&gt;"",'Proposal Data'!N46,"")</f>
        <v/>
      </c>
      <c r="G8" s="525"/>
      <c r="H8" s="525"/>
      <c r="I8" s="525" t="str">
        <f>IF('Proposal Data'!O46&lt;&gt;"",'Proposal Data'!O46,"")</f>
        <v/>
      </c>
      <c r="J8" s="525"/>
      <c r="K8" s="525"/>
      <c r="L8" s="525" t="str">
        <f>IF('Proposal Data'!P46&lt;&gt;"",'Proposal Data'!P46,"")</f>
        <v/>
      </c>
      <c r="M8" s="525"/>
      <c r="N8" s="525"/>
      <c r="O8" s="525" t="str">
        <f>IF('Proposal Data'!Q46&lt;&gt;"",'Proposal Data'!Q46,"")</f>
        <v/>
      </c>
      <c r="P8" s="525"/>
      <c r="Q8" s="525"/>
      <c r="R8" s="525" t="str">
        <f>IF('Proposal Data'!R46&lt;&gt;"",'Proposal Data'!R46,"")</f>
        <v/>
      </c>
      <c r="S8" s="525"/>
      <c r="T8" s="525"/>
      <c r="U8" s="528" t="str">
        <f>IF('Proposal Data'!M48&lt;&gt;"",'Proposal Data'!M48,"")</f>
        <v/>
      </c>
      <c r="V8" s="528"/>
    </row>
    <row r="9" spans="1:22" x14ac:dyDescent="0.25">
      <c r="A9" s="398"/>
      <c r="B9" s="290"/>
      <c r="C9" s="525" t="str">
        <f>IF('Proposal Data'!M47&lt;&gt;"",'Proposal Data'!M47,"")</f>
        <v/>
      </c>
      <c r="D9" s="525"/>
      <c r="E9" s="525"/>
      <c r="F9" s="525" t="str">
        <f>IF('Proposal Data'!N47&lt;&gt;"",'Proposal Data'!N47,"")</f>
        <v/>
      </c>
      <c r="G9" s="525"/>
      <c r="H9" s="525"/>
      <c r="I9" s="525" t="str">
        <f>IF('Proposal Data'!O47&lt;&gt;"",'Proposal Data'!O47,"")</f>
        <v/>
      </c>
      <c r="J9" s="525"/>
      <c r="K9" s="525"/>
      <c r="L9" s="525" t="str">
        <f>IF('Proposal Data'!P47&lt;&gt;"",'Proposal Data'!P47,"")</f>
        <v/>
      </c>
      <c r="M9" s="525"/>
      <c r="N9" s="525"/>
      <c r="O9" s="525" t="str">
        <f>IF('Proposal Data'!Q47&lt;&gt;"",'Proposal Data'!Q47,"")</f>
        <v/>
      </c>
      <c r="P9" s="525"/>
      <c r="Q9" s="525"/>
      <c r="R9" s="525" t="str">
        <f>IF('Proposal Data'!R47&lt;&gt;"",'Proposal Data'!R47,"")</f>
        <v/>
      </c>
      <c r="S9" s="525"/>
      <c r="T9" s="525"/>
      <c r="U9" s="521" t="str">
        <f>IF('Proposal Data'!H51&lt;&gt;"",_xlfn.CONCAT('Proposal Data'!H51," Months"),"")</f>
        <v/>
      </c>
      <c r="V9" s="521"/>
    </row>
    <row r="10" spans="1:22" ht="24.75" x14ac:dyDescent="0.25">
      <c r="A10" s="387" t="s">
        <v>177</v>
      </c>
      <c r="B10" s="387" t="s">
        <v>176</v>
      </c>
      <c r="C10" s="388" t="s">
        <v>63</v>
      </c>
      <c r="D10" s="388" t="s">
        <v>64</v>
      </c>
      <c r="E10" s="388" t="s">
        <v>65</v>
      </c>
      <c r="F10" s="388" t="s">
        <v>63</v>
      </c>
      <c r="G10" s="388" t="s">
        <v>64</v>
      </c>
      <c r="H10" s="388" t="s">
        <v>65</v>
      </c>
      <c r="I10" s="388" t="s">
        <v>63</v>
      </c>
      <c r="J10" s="388" t="s">
        <v>64</v>
      </c>
      <c r="K10" s="388" t="s">
        <v>65</v>
      </c>
      <c r="L10" s="388" t="s">
        <v>63</v>
      </c>
      <c r="M10" s="388" t="s">
        <v>64</v>
      </c>
      <c r="N10" s="388" t="s">
        <v>65</v>
      </c>
      <c r="O10" s="388" t="s">
        <v>63</v>
      </c>
      <c r="P10" s="388" t="s">
        <v>64</v>
      </c>
      <c r="Q10" s="388" t="s">
        <v>65</v>
      </c>
      <c r="R10" s="388" t="s">
        <v>63</v>
      </c>
      <c r="S10" s="388" t="s">
        <v>64</v>
      </c>
      <c r="T10" s="388" t="s">
        <v>65</v>
      </c>
      <c r="U10" s="388" t="s">
        <v>63</v>
      </c>
      <c r="V10" s="388" t="s">
        <v>66</v>
      </c>
    </row>
    <row r="11" spans="1:22" x14ac:dyDescent="0.25">
      <c r="A11" s="290" t="str">
        <f>IF('A. Labor Rates'!A11&lt;&gt;"",'A. Labor Rates'!A11,"")</f>
        <v/>
      </c>
      <c r="B11" s="399" t="str">
        <f>IF('A. Labor Rates'!B11&lt;&gt;"",'A. Labor Rates'!B11,"")</f>
        <v/>
      </c>
      <c r="C11" s="292"/>
      <c r="D11" s="389" t="str">
        <f>IF('A. Labor Rates'!C11&lt;&gt;"",'A. Labor Rates'!C11,"")</f>
        <v/>
      </c>
      <c r="E11" s="293" t="str">
        <f>IF(AND(C11&lt;&gt;"",D11&lt;&gt;""),C11*D11,"")</f>
        <v/>
      </c>
      <c r="F11" s="292"/>
      <c r="G11" s="389" t="str">
        <f>IF('A. Labor Rates'!D11&lt;&gt;"",'A. Labor Rates'!D11,"")</f>
        <v/>
      </c>
      <c r="H11" s="293" t="str">
        <f>IF(AND(F11&lt;&gt;"",G11&lt;&gt;""),F11*G11,"")</f>
        <v/>
      </c>
      <c r="I11" s="292"/>
      <c r="J11" s="389" t="str">
        <f>IF('A. Labor Rates'!F11&lt;&gt;"",'A. Labor Rates'!F11,"")</f>
        <v/>
      </c>
      <c r="K11" s="293" t="str">
        <f>IF(AND(I11&lt;&gt;"",J11&lt;&gt;""),I11*J11,"")</f>
        <v/>
      </c>
      <c r="L11" s="292"/>
      <c r="M11" s="389" t="str">
        <f>IF('A. Labor Rates'!H11&lt;&gt;"",'A. Labor Rates'!H11,"")</f>
        <v/>
      </c>
      <c r="N11" s="293" t="str">
        <f>IF(AND(L11&lt;&gt;"",M11&lt;&gt;""),L11*M11,"")</f>
        <v/>
      </c>
      <c r="O11" s="292"/>
      <c r="P11" s="392" t="str">
        <f>IF('A. Labor Rates'!J11&lt;&gt;"",'A. Labor Rates'!J11,"")</f>
        <v/>
      </c>
      <c r="Q11" s="293" t="str">
        <f>IF(AND(O11&lt;&gt;"",P11&lt;&gt;""),O11*P11,"")</f>
        <v/>
      </c>
      <c r="R11" s="292"/>
      <c r="S11" s="389" t="str">
        <f>IF('A. Labor Rates'!L11&lt;&gt;"",'A. Labor Rates'!L11,"")</f>
        <v/>
      </c>
      <c r="T11" s="293" t="str">
        <f>IF(AND(R11&lt;&gt;"",S11&lt;&gt;""),R11*S11,"")</f>
        <v/>
      </c>
      <c r="U11" s="390">
        <f>SUM(C11,F11,I11,L11,O11,R11)</f>
        <v>0</v>
      </c>
      <c r="V11" s="275">
        <f>SUM(E11,H11,K11,N11,Q11,T11)</f>
        <v>0</v>
      </c>
    </row>
    <row r="12" spans="1:22" x14ac:dyDescent="0.25">
      <c r="A12" s="290" t="str">
        <f>IF('A. Labor Rates'!A12&lt;&gt;"",'A. Labor Rates'!A12,"")</f>
        <v/>
      </c>
      <c r="B12" s="399" t="str">
        <f>IF('A. Labor Rates'!B12&lt;&gt;"",'A. Labor Rates'!B12,"")</f>
        <v/>
      </c>
      <c r="C12" s="292"/>
      <c r="D12" s="389" t="str">
        <f>IF('A. Labor Rates'!C12&lt;&gt;"",'A. Labor Rates'!C12,"")</f>
        <v/>
      </c>
      <c r="E12" s="293" t="str">
        <f t="shared" ref="E12:E34" si="0">IF(AND(C12&lt;&gt;"",D12&lt;&gt;""),C12*D12,"")</f>
        <v/>
      </c>
      <c r="F12" s="292"/>
      <c r="G12" s="389" t="str">
        <f>IF('A. Labor Rates'!D12&lt;&gt;"",'A. Labor Rates'!D12,"")</f>
        <v/>
      </c>
      <c r="H12" s="293" t="str">
        <f t="shared" ref="H12:H34" si="1">IF(AND(F12&lt;&gt;"",G12&lt;&gt;""),F12*G12,"")</f>
        <v/>
      </c>
      <c r="I12" s="292"/>
      <c r="J12" s="389" t="str">
        <f>IF('A. Labor Rates'!F12&lt;&gt;"",'A. Labor Rates'!F12,"")</f>
        <v/>
      </c>
      <c r="K12" s="293" t="str">
        <f t="shared" ref="K12:K34" si="2">IF(AND(I12&lt;&gt;"",J12&lt;&gt;""),I12*J12,"")</f>
        <v/>
      </c>
      <c r="L12" s="292"/>
      <c r="M12" s="389" t="str">
        <f>IF('A. Labor Rates'!H12&lt;&gt;"",'A. Labor Rates'!H12,"")</f>
        <v/>
      </c>
      <c r="N12" s="293" t="str">
        <f t="shared" ref="N12:N34" si="3">IF(AND(L12&lt;&gt;"",M12&lt;&gt;""),L12*M12,"")</f>
        <v/>
      </c>
      <c r="O12" s="292"/>
      <c r="P12" s="389" t="str">
        <f>IF('A. Labor Rates'!J12&lt;&gt;"",'A. Labor Rates'!J12,"")</f>
        <v/>
      </c>
      <c r="Q12" s="293" t="str">
        <f t="shared" ref="Q12:Q34" si="4">IF(AND(O12&lt;&gt;"",P12&lt;&gt;""),O12*P12,"")</f>
        <v/>
      </c>
      <c r="R12" s="292"/>
      <c r="S12" s="389" t="str">
        <f>IF('A. Labor Rates'!L12&lt;&gt;"",'A. Labor Rates'!L12,"")</f>
        <v/>
      </c>
      <c r="T12" s="293" t="str">
        <f t="shared" ref="T12:T34" si="5">IF(AND(R12&lt;&gt;"",S12&lt;&gt;""),R12*S12,"")</f>
        <v/>
      </c>
      <c r="U12" s="390">
        <f t="shared" ref="U12:U35" si="6">SUM(C12,F12,I12,L12,O12,R12)</f>
        <v>0</v>
      </c>
      <c r="V12" s="275">
        <f t="shared" ref="V12:V35" si="7">SUM(E12,H12,K12,N12,Q12,T12)</f>
        <v>0</v>
      </c>
    </row>
    <row r="13" spans="1:22" x14ac:dyDescent="0.25">
      <c r="A13" s="290" t="str">
        <f>IF('A. Labor Rates'!A13&lt;&gt;"",'A. Labor Rates'!A13,"")</f>
        <v/>
      </c>
      <c r="B13" s="399" t="str">
        <f>IF('A. Labor Rates'!B13&lt;&gt;"",'A. Labor Rates'!B13,"")</f>
        <v/>
      </c>
      <c r="C13" s="292"/>
      <c r="D13" s="389" t="str">
        <f>IF('A. Labor Rates'!C13&lt;&gt;"",'A. Labor Rates'!C13,"")</f>
        <v/>
      </c>
      <c r="E13" s="293" t="str">
        <f t="shared" si="0"/>
        <v/>
      </c>
      <c r="F13" s="292"/>
      <c r="G13" s="389" t="str">
        <f>IF('A. Labor Rates'!D13&lt;&gt;"",'A. Labor Rates'!D13,"")</f>
        <v/>
      </c>
      <c r="H13" s="293" t="str">
        <f t="shared" si="1"/>
        <v/>
      </c>
      <c r="I13" s="292"/>
      <c r="J13" s="389" t="str">
        <f>IF('A. Labor Rates'!F13&lt;&gt;"",'A. Labor Rates'!F13,"")</f>
        <v/>
      </c>
      <c r="K13" s="293" t="str">
        <f t="shared" si="2"/>
        <v/>
      </c>
      <c r="L13" s="292"/>
      <c r="M13" s="389" t="str">
        <f>IF('A. Labor Rates'!H13&lt;&gt;"",'A. Labor Rates'!H13,"")</f>
        <v/>
      </c>
      <c r="N13" s="293" t="str">
        <f t="shared" si="3"/>
        <v/>
      </c>
      <c r="O13" s="292"/>
      <c r="P13" s="389" t="str">
        <f>IF('A. Labor Rates'!J13&lt;&gt;"",'A. Labor Rates'!J13,"")</f>
        <v/>
      </c>
      <c r="Q13" s="293" t="str">
        <f t="shared" si="4"/>
        <v/>
      </c>
      <c r="R13" s="292"/>
      <c r="S13" s="389" t="str">
        <f>IF('A. Labor Rates'!L13&lt;&gt;"",'A. Labor Rates'!L13,"")</f>
        <v/>
      </c>
      <c r="T13" s="293" t="str">
        <f t="shared" si="5"/>
        <v/>
      </c>
      <c r="U13" s="390">
        <f t="shared" si="6"/>
        <v>0</v>
      </c>
      <c r="V13" s="275">
        <f t="shared" si="7"/>
        <v>0</v>
      </c>
    </row>
    <row r="14" spans="1:22" x14ac:dyDescent="0.25">
      <c r="A14" s="290" t="str">
        <f>IF('A. Labor Rates'!A14&lt;&gt;"",'A. Labor Rates'!A14,"")</f>
        <v/>
      </c>
      <c r="B14" s="399" t="str">
        <f>IF('A. Labor Rates'!B14&lt;&gt;"",'A. Labor Rates'!B14,"")</f>
        <v/>
      </c>
      <c r="C14" s="292"/>
      <c r="D14" s="389" t="str">
        <f>IF('A. Labor Rates'!C14&lt;&gt;"",'A. Labor Rates'!C14,"")</f>
        <v/>
      </c>
      <c r="E14" s="293" t="str">
        <f t="shared" si="0"/>
        <v/>
      </c>
      <c r="F14" s="292"/>
      <c r="G14" s="389" t="str">
        <f>IF('A. Labor Rates'!D14&lt;&gt;"",'A. Labor Rates'!D14,"")</f>
        <v/>
      </c>
      <c r="H14" s="293" t="str">
        <f t="shared" si="1"/>
        <v/>
      </c>
      <c r="I14" s="292"/>
      <c r="J14" s="389" t="str">
        <f>IF('A. Labor Rates'!F14&lt;&gt;"",'A. Labor Rates'!F14,"")</f>
        <v/>
      </c>
      <c r="K14" s="293" t="str">
        <f t="shared" si="2"/>
        <v/>
      </c>
      <c r="L14" s="292"/>
      <c r="M14" s="389" t="str">
        <f>IF('A. Labor Rates'!H14&lt;&gt;"",'A. Labor Rates'!H14,"")</f>
        <v/>
      </c>
      <c r="N14" s="293" t="str">
        <f t="shared" si="3"/>
        <v/>
      </c>
      <c r="O14" s="292"/>
      <c r="P14" s="389" t="str">
        <f>IF('A. Labor Rates'!J14&lt;&gt;"",'A. Labor Rates'!J14,"")</f>
        <v/>
      </c>
      <c r="Q14" s="293" t="str">
        <f t="shared" si="4"/>
        <v/>
      </c>
      <c r="R14" s="292"/>
      <c r="S14" s="389" t="str">
        <f>IF('A. Labor Rates'!L14&lt;&gt;"",'A. Labor Rates'!L14,"")</f>
        <v/>
      </c>
      <c r="T14" s="293" t="str">
        <f t="shared" si="5"/>
        <v/>
      </c>
      <c r="U14" s="390">
        <f t="shared" si="6"/>
        <v>0</v>
      </c>
      <c r="V14" s="275">
        <f t="shared" si="7"/>
        <v>0</v>
      </c>
    </row>
    <row r="15" spans="1:22" x14ac:dyDescent="0.25">
      <c r="A15" s="290" t="str">
        <f>IF('A. Labor Rates'!A15&lt;&gt;"",'A. Labor Rates'!A15,"")</f>
        <v/>
      </c>
      <c r="B15" s="399" t="str">
        <f>IF('A. Labor Rates'!B15&lt;&gt;"",'A. Labor Rates'!B15,"")</f>
        <v/>
      </c>
      <c r="C15" s="292"/>
      <c r="D15" s="389" t="str">
        <f>IF('A. Labor Rates'!C15&lt;&gt;"",'A. Labor Rates'!C15,"")</f>
        <v/>
      </c>
      <c r="E15" s="293" t="str">
        <f t="shared" si="0"/>
        <v/>
      </c>
      <c r="F15" s="292"/>
      <c r="G15" s="389" t="str">
        <f>IF('A. Labor Rates'!D15&lt;&gt;"",'A. Labor Rates'!D15,"")</f>
        <v/>
      </c>
      <c r="H15" s="293" t="str">
        <f t="shared" si="1"/>
        <v/>
      </c>
      <c r="I15" s="292"/>
      <c r="J15" s="389" t="str">
        <f>IF('A. Labor Rates'!F15&lt;&gt;"",'A. Labor Rates'!F15,"")</f>
        <v/>
      </c>
      <c r="K15" s="293" t="str">
        <f t="shared" si="2"/>
        <v/>
      </c>
      <c r="L15" s="292"/>
      <c r="M15" s="389" t="str">
        <f>IF('A. Labor Rates'!H15&lt;&gt;"",'A. Labor Rates'!H15,"")</f>
        <v/>
      </c>
      <c r="N15" s="293" t="str">
        <f t="shared" si="3"/>
        <v/>
      </c>
      <c r="O15" s="292"/>
      <c r="P15" s="389" t="str">
        <f>IF('A. Labor Rates'!J15&lt;&gt;"",'A. Labor Rates'!J15,"")</f>
        <v/>
      </c>
      <c r="Q15" s="293" t="str">
        <f t="shared" si="4"/>
        <v/>
      </c>
      <c r="R15" s="292"/>
      <c r="S15" s="389" t="str">
        <f>IF('A. Labor Rates'!L15&lt;&gt;"",'A. Labor Rates'!L15,"")</f>
        <v/>
      </c>
      <c r="T15" s="293" t="str">
        <f t="shared" si="5"/>
        <v/>
      </c>
      <c r="U15" s="390">
        <f t="shared" si="6"/>
        <v>0</v>
      </c>
      <c r="V15" s="275">
        <f t="shared" si="7"/>
        <v>0</v>
      </c>
    </row>
    <row r="16" spans="1:22" x14ac:dyDescent="0.25">
      <c r="A16" s="290" t="str">
        <f>IF('A. Labor Rates'!A16&lt;&gt;"",'A. Labor Rates'!A16,"")</f>
        <v/>
      </c>
      <c r="B16" s="399" t="str">
        <f>IF('A. Labor Rates'!B16&lt;&gt;"",'A. Labor Rates'!B16,"")</f>
        <v/>
      </c>
      <c r="C16" s="292"/>
      <c r="D16" s="389" t="str">
        <f>IF('A. Labor Rates'!C16&lt;&gt;"",'A. Labor Rates'!C16,"")</f>
        <v/>
      </c>
      <c r="E16" s="293" t="str">
        <f t="shared" si="0"/>
        <v/>
      </c>
      <c r="F16" s="292"/>
      <c r="G16" s="389" t="str">
        <f>IF('A. Labor Rates'!D16&lt;&gt;"",'A. Labor Rates'!D16,"")</f>
        <v/>
      </c>
      <c r="H16" s="293" t="str">
        <f t="shared" si="1"/>
        <v/>
      </c>
      <c r="I16" s="292"/>
      <c r="J16" s="389" t="str">
        <f>IF('A. Labor Rates'!F16&lt;&gt;"",'A. Labor Rates'!F16,"")</f>
        <v/>
      </c>
      <c r="K16" s="293" t="str">
        <f t="shared" si="2"/>
        <v/>
      </c>
      <c r="L16" s="292"/>
      <c r="M16" s="389" t="str">
        <f>IF('A. Labor Rates'!H16&lt;&gt;"",'A. Labor Rates'!H16,"")</f>
        <v/>
      </c>
      <c r="N16" s="293" t="str">
        <f t="shared" si="3"/>
        <v/>
      </c>
      <c r="O16" s="292"/>
      <c r="P16" s="389" t="str">
        <f>IF('A. Labor Rates'!J16&lt;&gt;"",'A. Labor Rates'!J16,"")</f>
        <v/>
      </c>
      <c r="Q16" s="293" t="str">
        <f t="shared" si="4"/>
        <v/>
      </c>
      <c r="R16" s="292"/>
      <c r="S16" s="389" t="str">
        <f>IF('A. Labor Rates'!L16&lt;&gt;"",'A. Labor Rates'!L16,"")</f>
        <v/>
      </c>
      <c r="T16" s="293" t="str">
        <f t="shared" si="5"/>
        <v/>
      </c>
      <c r="U16" s="390">
        <f t="shared" si="6"/>
        <v>0</v>
      </c>
      <c r="V16" s="275">
        <f t="shared" si="7"/>
        <v>0</v>
      </c>
    </row>
    <row r="17" spans="1:22" x14ac:dyDescent="0.25">
      <c r="A17" s="290" t="str">
        <f>IF('A. Labor Rates'!A17&lt;&gt;"",'A. Labor Rates'!A17,"")</f>
        <v/>
      </c>
      <c r="B17" s="399" t="str">
        <f>IF('A. Labor Rates'!B17&lt;&gt;"",'A. Labor Rates'!B17,"")</f>
        <v/>
      </c>
      <c r="C17" s="292"/>
      <c r="D17" s="389" t="str">
        <f>IF('A. Labor Rates'!C17&lt;&gt;"",'A. Labor Rates'!C17,"")</f>
        <v/>
      </c>
      <c r="E17" s="293" t="str">
        <f t="shared" si="0"/>
        <v/>
      </c>
      <c r="F17" s="292"/>
      <c r="G17" s="389" t="str">
        <f>IF('A. Labor Rates'!D17&lt;&gt;"",'A. Labor Rates'!D17,"")</f>
        <v/>
      </c>
      <c r="H17" s="293" t="str">
        <f t="shared" si="1"/>
        <v/>
      </c>
      <c r="I17" s="292"/>
      <c r="J17" s="389" t="str">
        <f>IF('A. Labor Rates'!F17&lt;&gt;"",'A. Labor Rates'!F17,"")</f>
        <v/>
      </c>
      <c r="K17" s="293" t="str">
        <f t="shared" si="2"/>
        <v/>
      </c>
      <c r="L17" s="292"/>
      <c r="M17" s="389" t="str">
        <f>IF('A. Labor Rates'!H17&lt;&gt;"",'A. Labor Rates'!H17,"")</f>
        <v/>
      </c>
      <c r="N17" s="293" t="str">
        <f t="shared" si="3"/>
        <v/>
      </c>
      <c r="O17" s="292"/>
      <c r="P17" s="389" t="str">
        <f>IF('A. Labor Rates'!J17&lt;&gt;"",'A. Labor Rates'!J17,"")</f>
        <v/>
      </c>
      <c r="Q17" s="293" t="str">
        <f t="shared" si="4"/>
        <v/>
      </c>
      <c r="R17" s="292"/>
      <c r="S17" s="389" t="str">
        <f>IF('A. Labor Rates'!L17&lt;&gt;"",'A. Labor Rates'!L17,"")</f>
        <v/>
      </c>
      <c r="T17" s="293" t="str">
        <f t="shared" si="5"/>
        <v/>
      </c>
      <c r="U17" s="390">
        <f t="shared" si="6"/>
        <v>0</v>
      </c>
      <c r="V17" s="275">
        <f t="shared" si="7"/>
        <v>0</v>
      </c>
    </row>
    <row r="18" spans="1:22" x14ac:dyDescent="0.25">
      <c r="A18" s="290" t="str">
        <f>IF('A. Labor Rates'!A18&lt;&gt;"",'A. Labor Rates'!A18,"")</f>
        <v/>
      </c>
      <c r="B18" s="399" t="str">
        <f>IF('A. Labor Rates'!B18&lt;&gt;"",'A. Labor Rates'!B18,"")</f>
        <v/>
      </c>
      <c r="C18" s="292"/>
      <c r="D18" s="389" t="str">
        <f>IF('A. Labor Rates'!C18&lt;&gt;"",'A. Labor Rates'!C18,"")</f>
        <v/>
      </c>
      <c r="E18" s="293" t="str">
        <f t="shared" si="0"/>
        <v/>
      </c>
      <c r="F18" s="292"/>
      <c r="G18" s="389" t="str">
        <f>IF('A. Labor Rates'!D18&lt;&gt;"",'A. Labor Rates'!D18,"")</f>
        <v/>
      </c>
      <c r="H18" s="293" t="str">
        <f t="shared" si="1"/>
        <v/>
      </c>
      <c r="I18" s="292"/>
      <c r="J18" s="389" t="str">
        <f>IF('A. Labor Rates'!F18&lt;&gt;"",'A. Labor Rates'!F18,"")</f>
        <v/>
      </c>
      <c r="K18" s="293" t="str">
        <f t="shared" si="2"/>
        <v/>
      </c>
      <c r="L18" s="292"/>
      <c r="M18" s="389" t="str">
        <f>IF('A. Labor Rates'!H18&lt;&gt;"",'A. Labor Rates'!H18,"")</f>
        <v/>
      </c>
      <c r="N18" s="293" t="str">
        <f t="shared" si="3"/>
        <v/>
      </c>
      <c r="O18" s="292"/>
      <c r="P18" s="389" t="str">
        <f>IF('A. Labor Rates'!J18&lt;&gt;"",'A. Labor Rates'!J18,"")</f>
        <v/>
      </c>
      <c r="Q18" s="293" t="str">
        <f t="shared" si="4"/>
        <v/>
      </c>
      <c r="R18" s="292"/>
      <c r="S18" s="389" t="str">
        <f>IF('A. Labor Rates'!L18&lt;&gt;"",'A. Labor Rates'!L18,"")</f>
        <v/>
      </c>
      <c r="T18" s="293" t="str">
        <f t="shared" si="5"/>
        <v/>
      </c>
      <c r="U18" s="390">
        <f t="shared" si="6"/>
        <v>0</v>
      </c>
      <c r="V18" s="275">
        <f t="shared" si="7"/>
        <v>0</v>
      </c>
    </row>
    <row r="19" spans="1:22" x14ac:dyDescent="0.25">
      <c r="A19" s="290" t="str">
        <f>IF('A. Labor Rates'!A19&lt;&gt;"",'A. Labor Rates'!A19,"")</f>
        <v/>
      </c>
      <c r="B19" s="399" t="str">
        <f>IF('A. Labor Rates'!B19&lt;&gt;"",'A. Labor Rates'!B19,"")</f>
        <v/>
      </c>
      <c r="C19" s="292"/>
      <c r="D19" s="389" t="str">
        <f>IF('A. Labor Rates'!C19&lt;&gt;"",'A. Labor Rates'!C19,"")</f>
        <v/>
      </c>
      <c r="E19" s="293" t="str">
        <f t="shared" si="0"/>
        <v/>
      </c>
      <c r="F19" s="292"/>
      <c r="G19" s="389" t="str">
        <f>IF('A. Labor Rates'!D19&lt;&gt;"",'A. Labor Rates'!D19,"")</f>
        <v/>
      </c>
      <c r="H19" s="293" t="str">
        <f t="shared" si="1"/>
        <v/>
      </c>
      <c r="I19" s="292"/>
      <c r="J19" s="389" t="str">
        <f>IF('A. Labor Rates'!F19&lt;&gt;"",'A. Labor Rates'!F19,"")</f>
        <v/>
      </c>
      <c r="K19" s="293" t="str">
        <f t="shared" si="2"/>
        <v/>
      </c>
      <c r="L19" s="292"/>
      <c r="M19" s="389" t="str">
        <f>IF('A. Labor Rates'!H19&lt;&gt;"",'A. Labor Rates'!H19,"")</f>
        <v/>
      </c>
      <c r="N19" s="293" t="str">
        <f t="shared" si="3"/>
        <v/>
      </c>
      <c r="O19" s="292"/>
      <c r="P19" s="389" t="str">
        <f>IF('A. Labor Rates'!J19&lt;&gt;"",'A. Labor Rates'!J19,"")</f>
        <v/>
      </c>
      <c r="Q19" s="293" t="str">
        <f t="shared" si="4"/>
        <v/>
      </c>
      <c r="R19" s="292"/>
      <c r="S19" s="389" t="str">
        <f>IF('A. Labor Rates'!L19&lt;&gt;"",'A. Labor Rates'!L19,"")</f>
        <v/>
      </c>
      <c r="T19" s="293" t="str">
        <f t="shared" si="5"/>
        <v/>
      </c>
      <c r="U19" s="390">
        <f t="shared" si="6"/>
        <v>0</v>
      </c>
      <c r="V19" s="275">
        <f t="shared" si="7"/>
        <v>0</v>
      </c>
    </row>
    <row r="20" spans="1:22" x14ac:dyDescent="0.25">
      <c r="A20" s="290" t="str">
        <f>IF('A. Labor Rates'!A20&lt;&gt;"",'A. Labor Rates'!A20,"")</f>
        <v/>
      </c>
      <c r="B20" s="399" t="str">
        <f>IF('A. Labor Rates'!B20&lt;&gt;"",'A. Labor Rates'!B20,"")</f>
        <v/>
      </c>
      <c r="C20" s="292"/>
      <c r="D20" s="389" t="str">
        <f>IF('A. Labor Rates'!C20&lt;&gt;"",'A. Labor Rates'!C20,"")</f>
        <v/>
      </c>
      <c r="E20" s="293" t="str">
        <f t="shared" si="0"/>
        <v/>
      </c>
      <c r="F20" s="292"/>
      <c r="G20" s="389" t="str">
        <f>IF('A. Labor Rates'!D20&lt;&gt;"",'A. Labor Rates'!D20,"")</f>
        <v/>
      </c>
      <c r="H20" s="293" t="str">
        <f t="shared" si="1"/>
        <v/>
      </c>
      <c r="I20" s="292"/>
      <c r="J20" s="389" t="str">
        <f>IF('A. Labor Rates'!F20&lt;&gt;"",'A. Labor Rates'!F20,"")</f>
        <v/>
      </c>
      <c r="K20" s="293" t="str">
        <f t="shared" si="2"/>
        <v/>
      </c>
      <c r="L20" s="292"/>
      <c r="M20" s="389" t="str">
        <f>IF('A. Labor Rates'!H20&lt;&gt;"",'A. Labor Rates'!H20,"")</f>
        <v/>
      </c>
      <c r="N20" s="293" t="str">
        <f t="shared" si="3"/>
        <v/>
      </c>
      <c r="O20" s="292"/>
      <c r="P20" s="389" t="str">
        <f>IF('A. Labor Rates'!J20&lt;&gt;"",'A. Labor Rates'!J20,"")</f>
        <v/>
      </c>
      <c r="Q20" s="293" t="str">
        <f t="shared" si="4"/>
        <v/>
      </c>
      <c r="R20" s="292"/>
      <c r="S20" s="389" t="str">
        <f>IF('A. Labor Rates'!L20&lt;&gt;"",'A. Labor Rates'!L20,"")</f>
        <v/>
      </c>
      <c r="T20" s="293" t="str">
        <f t="shared" si="5"/>
        <v/>
      </c>
      <c r="U20" s="390">
        <f t="shared" si="6"/>
        <v>0</v>
      </c>
      <c r="V20" s="275">
        <f t="shared" si="7"/>
        <v>0</v>
      </c>
    </row>
    <row r="21" spans="1:22" x14ac:dyDescent="0.25">
      <c r="A21" s="290" t="str">
        <f>IF('A. Labor Rates'!A21&lt;&gt;"",'A. Labor Rates'!A21,"")</f>
        <v/>
      </c>
      <c r="B21" s="399" t="str">
        <f>IF('A. Labor Rates'!B21&lt;&gt;"",'A. Labor Rates'!B21,"")</f>
        <v/>
      </c>
      <c r="C21" s="292"/>
      <c r="D21" s="389" t="str">
        <f>IF('A. Labor Rates'!C21&lt;&gt;"",'A. Labor Rates'!C21,"")</f>
        <v/>
      </c>
      <c r="E21" s="293" t="str">
        <f t="shared" si="0"/>
        <v/>
      </c>
      <c r="F21" s="292"/>
      <c r="G21" s="389" t="str">
        <f>IF('A. Labor Rates'!D21&lt;&gt;"",'A. Labor Rates'!D21,"")</f>
        <v/>
      </c>
      <c r="H21" s="293" t="str">
        <f t="shared" si="1"/>
        <v/>
      </c>
      <c r="I21" s="292"/>
      <c r="J21" s="389" t="str">
        <f>IF('A. Labor Rates'!F21&lt;&gt;"",'A. Labor Rates'!F21,"")</f>
        <v/>
      </c>
      <c r="K21" s="293" t="str">
        <f t="shared" si="2"/>
        <v/>
      </c>
      <c r="L21" s="292"/>
      <c r="M21" s="389" t="str">
        <f>IF('A. Labor Rates'!H21&lt;&gt;"",'A. Labor Rates'!H21,"")</f>
        <v/>
      </c>
      <c r="N21" s="293" t="str">
        <f t="shared" si="3"/>
        <v/>
      </c>
      <c r="O21" s="292"/>
      <c r="P21" s="389" t="str">
        <f>IF('A. Labor Rates'!J21&lt;&gt;"",'A. Labor Rates'!J21,"")</f>
        <v/>
      </c>
      <c r="Q21" s="293" t="str">
        <f t="shared" si="4"/>
        <v/>
      </c>
      <c r="R21" s="292"/>
      <c r="S21" s="389" t="str">
        <f>IF('A. Labor Rates'!L21&lt;&gt;"",'A. Labor Rates'!L21,"")</f>
        <v/>
      </c>
      <c r="T21" s="293" t="str">
        <f t="shared" si="5"/>
        <v/>
      </c>
      <c r="U21" s="390">
        <f t="shared" si="6"/>
        <v>0</v>
      </c>
      <c r="V21" s="275">
        <f t="shared" si="7"/>
        <v>0</v>
      </c>
    </row>
    <row r="22" spans="1:22" x14ac:dyDescent="0.25">
      <c r="A22" s="290" t="str">
        <f>IF('A. Labor Rates'!A22&lt;&gt;"",'A. Labor Rates'!A22,"")</f>
        <v/>
      </c>
      <c r="B22" s="399" t="str">
        <f>IF('A. Labor Rates'!B22&lt;&gt;"",'A. Labor Rates'!B22,"")</f>
        <v/>
      </c>
      <c r="C22" s="292"/>
      <c r="D22" s="389" t="str">
        <f>IF('A. Labor Rates'!C22&lt;&gt;"",'A. Labor Rates'!C22,"")</f>
        <v/>
      </c>
      <c r="E22" s="293" t="str">
        <f t="shared" si="0"/>
        <v/>
      </c>
      <c r="F22" s="292"/>
      <c r="G22" s="389" t="str">
        <f>IF('A. Labor Rates'!D22&lt;&gt;"",'A. Labor Rates'!D22,"")</f>
        <v/>
      </c>
      <c r="H22" s="293" t="str">
        <f t="shared" si="1"/>
        <v/>
      </c>
      <c r="I22" s="292"/>
      <c r="J22" s="389" t="str">
        <f>IF('A. Labor Rates'!F22&lt;&gt;"",'A. Labor Rates'!F22,"")</f>
        <v/>
      </c>
      <c r="K22" s="293" t="str">
        <f t="shared" si="2"/>
        <v/>
      </c>
      <c r="L22" s="292"/>
      <c r="M22" s="389" t="str">
        <f>IF('A. Labor Rates'!H22&lt;&gt;"",'A. Labor Rates'!H22,"")</f>
        <v/>
      </c>
      <c r="N22" s="293" t="str">
        <f t="shared" si="3"/>
        <v/>
      </c>
      <c r="O22" s="292"/>
      <c r="P22" s="389" t="str">
        <f>IF('A. Labor Rates'!J22&lt;&gt;"",'A. Labor Rates'!J22,"")</f>
        <v/>
      </c>
      <c r="Q22" s="293" t="str">
        <f t="shared" si="4"/>
        <v/>
      </c>
      <c r="R22" s="292"/>
      <c r="S22" s="389" t="str">
        <f>IF('A. Labor Rates'!L22&lt;&gt;"",'A. Labor Rates'!L22,"")</f>
        <v/>
      </c>
      <c r="T22" s="293" t="str">
        <f t="shared" si="5"/>
        <v/>
      </c>
      <c r="U22" s="390">
        <f t="shared" si="6"/>
        <v>0</v>
      </c>
      <c r="V22" s="275">
        <f t="shared" si="7"/>
        <v>0</v>
      </c>
    </row>
    <row r="23" spans="1:22" x14ac:dyDescent="0.25">
      <c r="A23" s="290" t="str">
        <f>IF('A. Labor Rates'!A23&lt;&gt;"",'A. Labor Rates'!A23,"")</f>
        <v/>
      </c>
      <c r="B23" s="399" t="str">
        <f>IF('A. Labor Rates'!B23&lt;&gt;"",'A. Labor Rates'!B23,"")</f>
        <v/>
      </c>
      <c r="C23" s="292"/>
      <c r="D23" s="389" t="str">
        <f>IF('A. Labor Rates'!C23&lt;&gt;"",'A. Labor Rates'!C23,"")</f>
        <v/>
      </c>
      <c r="E23" s="293" t="str">
        <f t="shared" si="0"/>
        <v/>
      </c>
      <c r="F23" s="292"/>
      <c r="G23" s="389" t="str">
        <f>IF('A. Labor Rates'!D23&lt;&gt;"",'A. Labor Rates'!D23,"")</f>
        <v/>
      </c>
      <c r="H23" s="293" t="str">
        <f t="shared" si="1"/>
        <v/>
      </c>
      <c r="I23" s="292"/>
      <c r="J23" s="389" t="str">
        <f>IF('A. Labor Rates'!F23&lt;&gt;"",'A. Labor Rates'!F23,"")</f>
        <v/>
      </c>
      <c r="K23" s="293" t="str">
        <f t="shared" si="2"/>
        <v/>
      </c>
      <c r="L23" s="292"/>
      <c r="M23" s="389" t="str">
        <f>IF('A. Labor Rates'!H23&lt;&gt;"",'A. Labor Rates'!H23,"")</f>
        <v/>
      </c>
      <c r="N23" s="293" t="str">
        <f t="shared" si="3"/>
        <v/>
      </c>
      <c r="O23" s="292"/>
      <c r="P23" s="389" t="str">
        <f>IF('A. Labor Rates'!J23&lt;&gt;"",'A. Labor Rates'!J23,"")</f>
        <v/>
      </c>
      <c r="Q23" s="293" t="str">
        <f t="shared" si="4"/>
        <v/>
      </c>
      <c r="R23" s="292"/>
      <c r="S23" s="389" t="str">
        <f>IF('A. Labor Rates'!L23&lt;&gt;"",'A. Labor Rates'!L23,"")</f>
        <v/>
      </c>
      <c r="T23" s="293" t="str">
        <f t="shared" si="5"/>
        <v/>
      </c>
      <c r="U23" s="390">
        <f t="shared" si="6"/>
        <v>0</v>
      </c>
      <c r="V23" s="275">
        <f t="shared" si="7"/>
        <v>0</v>
      </c>
    </row>
    <row r="24" spans="1:22" x14ac:dyDescent="0.25">
      <c r="A24" s="290" t="str">
        <f>IF('A. Labor Rates'!A24&lt;&gt;"",'A. Labor Rates'!A24,"")</f>
        <v/>
      </c>
      <c r="B24" s="399" t="str">
        <f>IF('A. Labor Rates'!B24&lt;&gt;"",'A. Labor Rates'!B24,"")</f>
        <v/>
      </c>
      <c r="C24" s="292"/>
      <c r="D24" s="389" t="str">
        <f>IF('A. Labor Rates'!C24&lt;&gt;"",'A. Labor Rates'!C24,"")</f>
        <v/>
      </c>
      <c r="E24" s="293" t="str">
        <f t="shared" si="0"/>
        <v/>
      </c>
      <c r="F24" s="292"/>
      <c r="G24" s="389" t="str">
        <f>IF('A. Labor Rates'!D24&lt;&gt;"",'A. Labor Rates'!D24,"")</f>
        <v/>
      </c>
      <c r="H24" s="293" t="str">
        <f t="shared" si="1"/>
        <v/>
      </c>
      <c r="I24" s="292"/>
      <c r="J24" s="389" t="str">
        <f>IF('A. Labor Rates'!F24&lt;&gt;"",'A. Labor Rates'!F24,"")</f>
        <v/>
      </c>
      <c r="K24" s="293" t="str">
        <f t="shared" si="2"/>
        <v/>
      </c>
      <c r="L24" s="292"/>
      <c r="M24" s="389" t="str">
        <f>IF('A. Labor Rates'!H24&lt;&gt;"",'A. Labor Rates'!H24,"")</f>
        <v/>
      </c>
      <c r="N24" s="293" t="str">
        <f t="shared" si="3"/>
        <v/>
      </c>
      <c r="O24" s="292"/>
      <c r="P24" s="389" t="str">
        <f>IF('A. Labor Rates'!J24&lt;&gt;"",'A. Labor Rates'!J24,"")</f>
        <v/>
      </c>
      <c r="Q24" s="293" t="str">
        <f t="shared" si="4"/>
        <v/>
      </c>
      <c r="R24" s="292"/>
      <c r="S24" s="389" t="str">
        <f>IF('A. Labor Rates'!L24&lt;&gt;"",'A. Labor Rates'!L24,"")</f>
        <v/>
      </c>
      <c r="T24" s="293" t="str">
        <f t="shared" si="5"/>
        <v/>
      </c>
      <c r="U24" s="390">
        <f t="shared" si="6"/>
        <v>0</v>
      </c>
      <c r="V24" s="275">
        <f t="shared" si="7"/>
        <v>0</v>
      </c>
    </row>
    <row r="25" spans="1:22" x14ac:dyDescent="0.25">
      <c r="A25" s="290" t="str">
        <f>IF('A. Labor Rates'!A25&lt;&gt;"",'A. Labor Rates'!A25,"")</f>
        <v/>
      </c>
      <c r="B25" s="399" t="str">
        <f>IF('A. Labor Rates'!B25&lt;&gt;"",'A. Labor Rates'!B25,"")</f>
        <v/>
      </c>
      <c r="C25" s="292"/>
      <c r="D25" s="389" t="str">
        <f>IF('A. Labor Rates'!C25&lt;&gt;"",'A. Labor Rates'!C25,"")</f>
        <v/>
      </c>
      <c r="E25" s="293" t="str">
        <f t="shared" si="0"/>
        <v/>
      </c>
      <c r="F25" s="292"/>
      <c r="G25" s="389" t="str">
        <f>IF('A. Labor Rates'!D25&lt;&gt;"",'A. Labor Rates'!D25,"")</f>
        <v/>
      </c>
      <c r="H25" s="293" t="str">
        <f t="shared" si="1"/>
        <v/>
      </c>
      <c r="I25" s="292"/>
      <c r="J25" s="389" t="str">
        <f>IF('A. Labor Rates'!F25&lt;&gt;"",'A. Labor Rates'!F25,"")</f>
        <v/>
      </c>
      <c r="K25" s="293" t="str">
        <f t="shared" si="2"/>
        <v/>
      </c>
      <c r="L25" s="292"/>
      <c r="M25" s="389" t="str">
        <f>IF('A. Labor Rates'!H25&lt;&gt;"",'A. Labor Rates'!H25,"")</f>
        <v/>
      </c>
      <c r="N25" s="293" t="str">
        <f t="shared" si="3"/>
        <v/>
      </c>
      <c r="O25" s="292"/>
      <c r="P25" s="389" t="str">
        <f>IF('A. Labor Rates'!J25&lt;&gt;"",'A. Labor Rates'!J25,"")</f>
        <v/>
      </c>
      <c r="Q25" s="293" t="str">
        <f t="shared" si="4"/>
        <v/>
      </c>
      <c r="R25" s="292"/>
      <c r="S25" s="389" t="str">
        <f>IF('A. Labor Rates'!L25&lt;&gt;"",'A. Labor Rates'!L25,"")</f>
        <v/>
      </c>
      <c r="T25" s="293" t="str">
        <f t="shared" si="5"/>
        <v/>
      </c>
      <c r="U25" s="390">
        <f t="shared" si="6"/>
        <v>0</v>
      </c>
      <c r="V25" s="275">
        <f t="shared" si="7"/>
        <v>0</v>
      </c>
    </row>
    <row r="26" spans="1:22" x14ac:dyDescent="0.25">
      <c r="A26" s="290" t="str">
        <f>IF('A. Labor Rates'!A26&lt;&gt;"",'A. Labor Rates'!A26,"")</f>
        <v/>
      </c>
      <c r="B26" s="399" t="str">
        <f>IF('A. Labor Rates'!B26&lt;&gt;"",'A. Labor Rates'!B26,"")</f>
        <v/>
      </c>
      <c r="C26" s="292"/>
      <c r="D26" s="389" t="str">
        <f>IF('A. Labor Rates'!C26&lt;&gt;"",'A. Labor Rates'!C26,"")</f>
        <v/>
      </c>
      <c r="E26" s="293" t="str">
        <f t="shared" si="0"/>
        <v/>
      </c>
      <c r="F26" s="292"/>
      <c r="G26" s="389" t="str">
        <f>IF('A. Labor Rates'!D26&lt;&gt;"",'A. Labor Rates'!D26,"")</f>
        <v/>
      </c>
      <c r="H26" s="293" t="str">
        <f t="shared" si="1"/>
        <v/>
      </c>
      <c r="I26" s="292"/>
      <c r="J26" s="389" t="str">
        <f>IF('A. Labor Rates'!F26&lt;&gt;"",'A. Labor Rates'!F26,"")</f>
        <v/>
      </c>
      <c r="K26" s="293" t="str">
        <f t="shared" si="2"/>
        <v/>
      </c>
      <c r="L26" s="292"/>
      <c r="M26" s="389" t="str">
        <f>IF('A. Labor Rates'!H26&lt;&gt;"",'A. Labor Rates'!H26,"")</f>
        <v/>
      </c>
      <c r="N26" s="293" t="str">
        <f t="shared" si="3"/>
        <v/>
      </c>
      <c r="O26" s="292"/>
      <c r="P26" s="389" t="str">
        <f>IF('A. Labor Rates'!J26&lt;&gt;"",'A. Labor Rates'!J26,"")</f>
        <v/>
      </c>
      <c r="Q26" s="293" t="str">
        <f t="shared" si="4"/>
        <v/>
      </c>
      <c r="R26" s="292"/>
      <c r="S26" s="389" t="str">
        <f>IF('A. Labor Rates'!L26&lt;&gt;"",'A. Labor Rates'!L26,"")</f>
        <v/>
      </c>
      <c r="T26" s="293" t="str">
        <f t="shared" si="5"/>
        <v/>
      </c>
      <c r="U26" s="390">
        <f t="shared" si="6"/>
        <v>0</v>
      </c>
      <c r="V26" s="275">
        <f t="shared" si="7"/>
        <v>0</v>
      </c>
    </row>
    <row r="27" spans="1:22" x14ac:dyDescent="0.25">
      <c r="A27" s="290" t="str">
        <f>IF('A. Labor Rates'!A27&lt;&gt;"",'A. Labor Rates'!A27,"")</f>
        <v/>
      </c>
      <c r="B27" s="399" t="str">
        <f>IF('A. Labor Rates'!B27&lt;&gt;"",'A. Labor Rates'!B27,"")</f>
        <v/>
      </c>
      <c r="C27" s="292"/>
      <c r="D27" s="389" t="str">
        <f>IF('A. Labor Rates'!C27&lt;&gt;"",'A. Labor Rates'!C27,"")</f>
        <v/>
      </c>
      <c r="E27" s="293" t="str">
        <f t="shared" si="0"/>
        <v/>
      </c>
      <c r="F27" s="292"/>
      <c r="G27" s="389" t="str">
        <f>IF('A. Labor Rates'!D27&lt;&gt;"",'A. Labor Rates'!D27,"")</f>
        <v/>
      </c>
      <c r="H27" s="293" t="str">
        <f t="shared" si="1"/>
        <v/>
      </c>
      <c r="I27" s="292"/>
      <c r="J27" s="389" t="str">
        <f>IF('A. Labor Rates'!F27&lt;&gt;"",'A. Labor Rates'!F27,"")</f>
        <v/>
      </c>
      <c r="K27" s="293" t="str">
        <f t="shared" si="2"/>
        <v/>
      </c>
      <c r="L27" s="292"/>
      <c r="M27" s="389" t="str">
        <f>IF('A. Labor Rates'!H27&lt;&gt;"",'A. Labor Rates'!H27,"")</f>
        <v/>
      </c>
      <c r="N27" s="293" t="str">
        <f t="shared" si="3"/>
        <v/>
      </c>
      <c r="O27" s="292"/>
      <c r="P27" s="389" t="str">
        <f>IF('A. Labor Rates'!J27&lt;&gt;"",'A. Labor Rates'!J27,"")</f>
        <v/>
      </c>
      <c r="Q27" s="293" t="str">
        <f t="shared" si="4"/>
        <v/>
      </c>
      <c r="R27" s="292"/>
      <c r="S27" s="389" t="str">
        <f>IF('A. Labor Rates'!L27&lt;&gt;"",'A. Labor Rates'!L27,"")</f>
        <v/>
      </c>
      <c r="T27" s="293" t="str">
        <f t="shared" si="5"/>
        <v/>
      </c>
      <c r="U27" s="390">
        <f t="shared" si="6"/>
        <v>0</v>
      </c>
      <c r="V27" s="275">
        <f t="shared" si="7"/>
        <v>0</v>
      </c>
    </row>
    <row r="28" spans="1:22" x14ac:dyDescent="0.25">
      <c r="A28" s="290" t="str">
        <f>IF('A. Labor Rates'!A28&lt;&gt;"",'A. Labor Rates'!A28,"")</f>
        <v/>
      </c>
      <c r="B28" s="399" t="str">
        <f>IF('A. Labor Rates'!B28&lt;&gt;"",'A. Labor Rates'!B28,"")</f>
        <v/>
      </c>
      <c r="C28" s="292"/>
      <c r="D28" s="389" t="str">
        <f>IF('A. Labor Rates'!C28&lt;&gt;"",'A. Labor Rates'!C28,"")</f>
        <v/>
      </c>
      <c r="E28" s="293" t="str">
        <f t="shared" si="0"/>
        <v/>
      </c>
      <c r="F28" s="292"/>
      <c r="G28" s="389" t="str">
        <f>IF('A. Labor Rates'!D28&lt;&gt;"",'A. Labor Rates'!D28,"")</f>
        <v/>
      </c>
      <c r="H28" s="293" t="str">
        <f t="shared" si="1"/>
        <v/>
      </c>
      <c r="I28" s="292"/>
      <c r="J28" s="389" t="str">
        <f>IF('A. Labor Rates'!F28&lt;&gt;"",'A. Labor Rates'!F28,"")</f>
        <v/>
      </c>
      <c r="K28" s="293" t="str">
        <f t="shared" si="2"/>
        <v/>
      </c>
      <c r="L28" s="292"/>
      <c r="M28" s="389" t="str">
        <f>IF('A. Labor Rates'!H28&lt;&gt;"",'A. Labor Rates'!H28,"")</f>
        <v/>
      </c>
      <c r="N28" s="293" t="str">
        <f t="shared" si="3"/>
        <v/>
      </c>
      <c r="O28" s="292"/>
      <c r="P28" s="389" t="str">
        <f>IF('A. Labor Rates'!J28&lt;&gt;"",'A. Labor Rates'!J28,"")</f>
        <v/>
      </c>
      <c r="Q28" s="293" t="str">
        <f t="shared" si="4"/>
        <v/>
      </c>
      <c r="R28" s="292"/>
      <c r="S28" s="389" t="str">
        <f>IF('A. Labor Rates'!L28&lt;&gt;"",'A. Labor Rates'!L28,"")</f>
        <v/>
      </c>
      <c r="T28" s="293" t="str">
        <f t="shared" si="5"/>
        <v/>
      </c>
      <c r="U28" s="390">
        <f t="shared" si="6"/>
        <v>0</v>
      </c>
      <c r="V28" s="275">
        <f t="shared" si="7"/>
        <v>0</v>
      </c>
    </row>
    <row r="29" spans="1:22" x14ac:dyDescent="0.25">
      <c r="A29" s="290" t="str">
        <f>IF('A. Labor Rates'!A29&lt;&gt;"",'A. Labor Rates'!A29,"")</f>
        <v/>
      </c>
      <c r="B29" s="399" t="str">
        <f>IF('A. Labor Rates'!B29&lt;&gt;"",'A. Labor Rates'!B29,"")</f>
        <v/>
      </c>
      <c r="C29" s="292"/>
      <c r="D29" s="389" t="str">
        <f>IF('A. Labor Rates'!C29&lt;&gt;"",'A. Labor Rates'!C29,"")</f>
        <v/>
      </c>
      <c r="E29" s="293" t="str">
        <f t="shared" si="0"/>
        <v/>
      </c>
      <c r="F29" s="292"/>
      <c r="G29" s="389" t="str">
        <f>IF('A. Labor Rates'!D29&lt;&gt;"",'A. Labor Rates'!D29,"")</f>
        <v/>
      </c>
      <c r="H29" s="293" t="str">
        <f t="shared" si="1"/>
        <v/>
      </c>
      <c r="I29" s="292"/>
      <c r="J29" s="389" t="str">
        <f>IF('A. Labor Rates'!F29&lt;&gt;"",'A. Labor Rates'!F29,"")</f>
        <v/>
      </c>
      <c r="K29" s="293" t="str">
        <f t="shared" si="2"/>
        <v/>
      </c>
      <c r="L29" s="292"/>
      <c r="M29" s="389" t="str">
        <f>IF('A. Labor Rates'!H29&lt;&gt;"",'A. Labor Rates'!H29,"")</f>
        <v/>
      </c>
      <c r="N29" s="293" t="str">
        <f t="shared" si="3"/>
        <v/>
      </c>
      <c r="O29" s="292"/>
      <c r="P29" s="389" t="str">
        <f>IF('A. Labor Rates'!J29&lt;&gt;"",'A. Labor Rates'!J29,"")</f>
        <v/>
      </c>
      <c r="Q29" s="293" t="str">
        <f t="shared" si="4"/>
        <v/>
      </c>
      <c r="R29" s="292"/>
      <c r="S29" s="389" t="str">
        <f>IF('A. Labor Rates'!L29&lt;&gt;"",'A. Labor Rates'!L29,"")</f>
        <v/>
      </c>
      <c r="T29" s="293" t="str">
        <f t="shared" si="5"/>
        <v/>
      </c>
      <c r="U29" s="390">
        <f t="shared" si="6"/>
        <v>0</v>
      </c>
      <c r="V29" s="275">
        <f t="shared" si="7"/>
        <v>0</v>
      </c>
    </row>
    <row r="30" spans="1:22" x14ac:dyDescent="0.25">
      <c r="A30" s="290" t="str">
        <f>IF('A. Labor Rates'!A30&lt;&gt;"",'A. Labor Rates'!A30,"")</f>
        <v/>
      </c>
      <c r="B30" s="399" t="str">
        <f>IF('A. Labor Rates'!B30&lt;&gt;"",'A. Labor Rates'!B30,"")</f>
        <v/>
      </c>
      <c r="C30" s="292"/>
      <c r="D30" s="389" t="str">
        <f>IF('A. Labor Rates'!C30&lt;&gt;"",'A. Labor Rates'!C30,"")</f>
        <v/>
      </c>
      <c r="E30" s="293" t="str">
        <f t="shared" si="0"/>
        <v/>
      </c>
      <c r="F30" s="292"/>
      <c r="G30" s="389" t="str">
        <f>IF('A. Labor Rates'!D30&lt;&gt;"",'A. Labor Rates'!D30,"")</f>
        <v/>
      </c>
      <c r="H30" s="293" t="str">
        <f t="shared" si="1"/>
        <v/>
      </c>
      <c r="I30" s="292"/>
      <c r="J30" s="389" t="str">
        <f>IF('A. Labor Rates'!F30&lt;&gt;"",'A. Labor Rates'!F30,"")</f>
        <v/>
      </c>
      <c r="K30" s="293" t="str">
        <f t="shared" si="2"/>
        <v/>
      </c>
      <c r="L30" s="292"/>
      <c r="M30" s="389" t="str">
        <f>IF('A. Labor Rates'!H30&lt;&gt;"",'A. Labor Rates'!H30,"")</f>
        <v/>
      </c>
      <c r="N30" s="293" t="str">
        <f t="shared" si="3"/>
        <v/>
      </c>
      <c r="O30" s="292"/>
      <c r="P30" s="389" t="str">
        <f>IF('A. Labor Rates'!J30&lt;&gt;"",'A. Labor Rates'!J30,"")</f>
        <v/>
      </c>
      <c r="Q30" s="293" t="str">
        <f t="shared" si="4"/>
        <v/>
      </c>
      <c r="R30" s="292"/>
      <c r="S30" s="389" t="str">
        <f>IF('A. Labor Rates'!L30&lt;&gt;"",'A. Labor Rates'!L30,"")</f>
        <v/>
      </c>
      <c r="T30" s="293" t="str">
        <f t="shared" si="5"/>
        <v/>
      </c>
      <c r="U30" s="390">
        <f t="shared" si="6"/>
        <v>0</v>
      </c>
      <c r="V30" s="275">
        <f t="shared" si="7"/>
        <v>0</v>
      </c>
    </row>
    <row r="31" spans="1:22" x14ac:dyDescent="0.25">
      <c r="A31" s="290" t="str">
        <f>IF('A. Labor Rates'!A31&lt;&gt;"",'A. Labor Rates'!A31,"")</f>
        <v/>
      </c>
      <c r="B31" s="399" t="str">
        <f>IF('A. Labor Rates'!B31&lt;&gt;"",'A. Labor Rates'!B31,"")</f>
        <v/>
      </c>
      <c r="C31" s="292"/>
      <c r="D31" s="389" t="str">
        <f>IF('A. Labor Rates'!C31&lt;&gt;"",'A. Labor Rates'!C31,"")</f>
        <v/>
      </c>
      <c r="E31" s="293" t="str">
        <f t="shared" si="0"/>
        <v/>
      </c>
      <c r="F31" s="292"/>
      <c r="G31" s="389" t="str">
        <f>IF('A. Labor Rates'!D31&lt;&gt;"",'A. Labor Rates'!D31,"")</f>
        <v/>
      </c>
      <c r="H31" s="293" t="str">
        <f t="shared" si="1"/>
        <v/>
      </c>
      <c r="I31" s="292"/>
      <c r="J31" s="389" t="str">
        <f>IF('A. Labor Rates'!F31&lt;&gt;"",'A. Labor Rates'!F31,"")</f>
        <v/>
      </c>
      <c r="K31" s="293" t="str">
        <f t="shared" si="2"/>
        <v/>
      </c>
      <c r="L31" s="292"/>
      <c r="M31" s="389" t="str">
        <f>IF('A. Labor Rates'!H31&lt;&gt;"",'A. Labor Rates'!H31,"")</f>
        <v/>
      </c>
      <c r="N31" s="293" t="str">
        <f t="shared" si="3"/>
        <v/>
      </c>
      <c r="O31" s="292"/>
      <c r="P31" s="389" t="str">
        <f>IF('A. Labor Rates'!J31&lt;&gt;"",'A. Labor Rates'!J31,"")</f>
        <v/>
      </c>
      <c r="Q31" s="293" t="str">
        <f t="shared" si="4"/>
        <v/>
      </c>
      <c r="R31" s="292"/>
      <c r="S31" s="389" t="str">
        <f>IF('A. Labor Rates'!L31&lt;&gt;"",'A. Labor Rates'!L31,"")</f>
        <v/>
      </c>
      <c r="T31" s="293" t="str">
        <f t="shared" si="5"/>
        <v/>
      </c>
      <c r="U31" s="390">
        <f t="shared" si="6"/>
        <v>0</v>
      </c>
      <c r="V31" s="275">
        <f t="shared" si="7"/>
        <v>0</v>
      </c>
    </row>
    <row r="32" spans="1:22" x14ac:dyDescent="0.25">
      <c r="A32" s="290" t="str">
        <f>IF('A. Labor Rates'!A32&lt;&gt;"",'A. Labor Rates'!A32,"")</f>
        <v/>
      </c>
      <c r="B32" s="399" t="str">
        <f>IF('A. Labor Rates'!B32&lt;&gt;"",'A. Labor Rates'!B32,"")</f>
        <v/>
      </c>
      <c r="C32" s="292"/>
      <c r="D32" s="389" t="str">
        <f>IF('A. Labor Rates'!C32&lt;&gt;"",'A. Labor Rates'!C32,"")</f>
        <v/>
      </c>
      <c r="E32" s="293" t="str">
        <f t="shared" si="0"/>
        <v/>
      </c>
      <c r="F32" s="292"/>
      <c r="G32" s="389" t="str">
        <f>IF('A. Labor Rates'!D32&lt;&gt;"",'A. Labor Rates'!D32,"")</f>
        <v/>
      </c>
      <c r="H32" s="293" t="str">
        <f t="shared" si="1"/>
        <v/>
      </c>
      <c r="I32" s="292"/>
      <c r="J32" s="389" t="str">
        <f>IF('A. Labor Rates'!F32&lt;&gt;"",'A. Labor Rates'!F32,"")</f>
        <v/>
      </c>
      <c r="K32" s="293" t="str">
        <f t="shared" si="2"/>
        <v/>
      </c>
      <c r="L32" s="292"/>
      <c r="M32" s="389" t="str">
        <f>IF('A. Labor Rates'!H32&lt;&gt;"",'A. Labor Rates'!H32,"")</f>
        <v/>
      </c>
      <c r="N32" s="293" t="str">
        <f t="shared" si="3"/>
        <v/>
      </c>
      <c r="O32" s="292"/>
      <c r="P32" s="389" t="str">
        <f>IF('A. Labor Rates'!J32&lt;&gt;"",'A. Labor Rates'!J32,"")</f>
        <v/>
      </c>
      <c r="Q32" s="293" t="str">
        <f t="shared" si="4"/>
        <v/>
      </c>
      <c r="R32" s="292"/>
      <c r="S32" s="389" t="str">
        <f>IF('A. Labor Rates'!L32&lt;&gt;"",'A. Labor Rates'!L32,"")</f>
        <v/>
      </c>
      <c r="T32" s="293" t="str">
        <f t="shared" si="5"/>
        <v/>
      </c>
      <c r="U32" s="390">
        <f t="shared" si="6"/>
        <v>0</v>
      </c>
      <c r="V32" s="275">
        <f t="shared" si="7"/>
        <v>0</v>
      </c>
    </row>
    <row r="33" spans="1:22" x14ac:dyDescent="0.25">
      <c r="A33" s="290" t="str">
        <f>IF('A. Labor Rates'!A33&lt;&gt;"",'A. Labor Rates'!A33,"")</f>
        <v/>
      </c>
      <c r="B33" s="399" t="str">
        <f>IF('A. Labor Rates'!B33&lt;&gt;"",'A. Labor Rates'!B33,"")</f>
        <v/>
      </c>
      <c r="C33" s="292"/>
      <c r="D33" s="389" t="str">
        <f>IF('A. Labor Rates'!C33&lt;&gt;"",'A. Labor Rates'!C33,"")</f>
        <v/>
      </c>
      <c r="E33" s="293" t="str">
        <f t="shared" si="0"/>
        <v/>
      </c>
      <c r="F33" s="292"/>
      <c r="G33" s="389" t="str">
        <f>IF('A. Labor Rates'!D33&lt;&gt;"",'A. Labor Rates'!D33,"")</f>
        <v/>
      </c>
      <c r="H33" s="293" t="str">
        <f t="shared" si="1"/>
        <v/>
      </c>
      <c r="I33" s="292"/>
      <c r="J33" s="389" t="str">
        <f>IF('A. Labor Rates'!F33&lt;&gt;"",'A. Labor Rates'!F33,"")</f>
        <v/>
      </c>
      <c r="K33" s="293" t="str">
        <f t="shared" si="2"/>
        <v/>
      </c>
      <c r="L33" s="292"/>
      <c r="M33" s="389" t="str">
        <f>IF('A. Labor Rates'!H33&lt;&gt;"",'A. Labor Rates'!H33,"")</f>
        <v/>
      </c>
      <c r="N33" s="293" t="str">
        <f t="shared" si="3"/>
        <v/>
      </c>
      <c r="O33" s="292"/>
      <c r="P33" s="389" t="str">
        <f>IF('A. Labor Rates'!J33&lt;&gt;"",'A. Labor Rates'!J33,"")</f>
        <v/>
      </c>
      <c r="Q33" s="293" t="str">
        <f t="shared" si="4"/>
        <v/>
      </c>
      <c r="R33" s="292"/>
      <c r="S33" s="389" t="str">
        <f>IF('A. Labor Rates'!L33&lt;&gt;"",'A. Labor Rates'!L33,"")</f>
        <v/>
      </c>
      <c r="T33" s="293" t="str">
        <f t="shared" si="5"/>
        <v/>
      </c>
      <c r="U33" s="390">
        <f t="shared" si="6"/>
        <v>0</v>
      </c>
      <c r="V33" s="275">
        <f t="shared" si="7"/>
        <v>0</v>
      </c>
    </row>
    <row r="34" spans="1:22" x14ac:dyDescent="0.25">
      <c r="A34" s="290" t="str">
        <f>IF('A. Labor Rates'!A34&lt;&gt;"",'A. Labor Rates'!A34,"")</f>
        <v/>
      </c>
      <c r="B34" s="399" t="str">
        <f>IF('A. Labor Rates'!B34&lt;&gt;"",'A. Labor Rates'!B34,"")</f>
        <v/>
      </c>
      <c r="C34" s="292"/>
      <c r="D34" s="389" t="str">
        <f>IF('A. Labor Rates'!C34&lt;&gt;"",'A. Labor Rates'!C34,"")</f>
        <v/>
      </c>
      <c r="E34" s="293" t="str">
        <f t="shared" si="0"/>
        <v/>
      </c>
      <c r="F34" s="292"/>
      <c r="G34" s="389" t="str">
        <f>IF('A. Labor Rates'!D34&lt;&gt;"",'A. Labor Rates'!D34,"")</f>
        <v/>
      </c>
      <c r="H34" s="293" t="str">
        <f t="shared" si="1"/>
        <v/>
      </c>
      <c r="I34" s="292"/>
      <c r="J34" s="389" t="str">
        <f>IF('A. Labor Rates'!F34&lt;&gt;"",'A. Labor Rates'!F34,"")</f>
        <v/>
      </c>
      <c r="K34" s="293" t="str">
        <f t="shared" si="2"/>
        <v/>
      </c>
      <c r="L34" s="292"/>
      <c r="M34" s="389" t="str">
        <f>IF('A. Labor Rates'!H34&lt;&gt;"",'A. Labor Rates'!H34,"")</f>
        <v/>
      </c>
      <c r="N34" s="293" t="str">
        <f t="shared" si="3"/>
        <v/>
      </c>
      <c r="O34" s="292"/>
      <c r="P34" s="389" t="str">
        <f>IF('A. Labor Rates'!J34&lt;&gt;"",'A. Labor Rates'!J34,"")</f>
        <v/>
      </c>
      <c r="Q34" s="293" t="str">
        <f t="shared" si="4"/>
        <v/>
      </c>
      <c r="R34" s="292"/>
      <c r="S34" s="389" t="str">
        <f>IF('A. Labor Rates'!L34&lt;&gt;"",'A. Labor Rates'!L34,"")</f>
        <v/>
      </c>
      <c r="T34" s="293" t="str">
        <f t="shared" si="5"/>
        <v/>
      </c>
      <c r="U34" s="390">
        <f t="shared" si="6"/>
        <v>0</v>
      </c>
      <c r="V34" s="275">
        <f t="shared" si="7"/>
        <v>0</v>
      </c>
    </row>
    <row r="35" spans="1:22" x14ac:dyDescent="0.25">
      <c r="A35" s="294"/>
      <c r="B35" s="400" t="s">
        <v>204</v>
      </c>
      <c r="C35" s="401">
        <f>SUM(C11:C34)</f>
        <v>0</v>
      </c>
      <c r="D35" s="287"/>
      <c r="E35" s="291">
        <f>SUM(E11:E34)</f>
        <v>0</v>
      </c>
      <c r="F35" s="401">
        <f>SUM(F11:F34)</f>
        <v>0</v>
      </c>
      <c r="G35" s="288"/>
      <c r="H35" s="291">
        <f>SUM(H11:H34)</f>
        <v>0</v>
      </c>
      <c r="I35" s="401">
        <f>SUM(I11:I34)</f>
        <v>0</v>
      </c>
      <c r="J35" s="288"/>
      <c r="K35" s="291">
        <f>SUM(K11:K34)</f>
        <v>0</v>
      </c>
      <c r="L35" s="401">
        <f>SUM(L11:L34)</f>
        <v>0</v>
      </c>
      <c r="M35" s="288"/>
      <c r="N35" s="291">
        <f>SUM(N11:N34)</f>
        <v>0</v>
      </c>
      <c r="O35" s="401">
        <f>SUM(O11:O34)</f>
        <v>0</v>
      </c>
      <c r="P35" s="288"/>
      <c r="Q35" s="291">
        <f>SUM(Q11:Q34)</f>
        <v>0</v>
      </c>
      <c r="R35" s="401">
        <f>SUM(R11:R34)</f>
        <v>0</v>
      </c>
      <c r="S35" s="288"/>
      <c r="T35" s="291">
        <f>SUM(T11:T34)</f>
        <v>0</v>
      </c>
      <c r="U35" s="401">
        <f t="shared" si="6"/>
        <v>0</v>
      </c>
      <c r="V35" s="291">
        <f t="shared" si="7"/>
        <v>0</v>
      </c>
    </row>
    <row r="36" spans="1:22" x14ac:dyDescent="0.25">
      <c r="A36" s="393" t="s">
        <v>155</v>
      </c>
      <c r="B36" s="290" t="str">
        <f>IF('B. Indirect Rates &amp; Fee'!C9&lt;&gt;"",'B. Indirect Rates &amp; Fee'!C9,"")</f>
        <v/>
      </c>
      <c r="C36" s="292">
        <f>E35</f>
        <v>0</v>
      </c>
      <c r="D36" s="289" t="str">
        <f>IF('B. Indirect Rates &amp; Fee'!D9&lt;&gt;"",'B. Indirect Rates &amp; Fee'!D9,"")</f>
        <v/>
      </c>
      <c r="E36" s="293" t="str">
        <f>IF(AND(C36&lt;&gt;"",D36&lt;&gt;""),C36*D36,"")</f>
        <v/>
      </c>
      <c r="F36" s="292">
        <f>H35</f>
        <v>0</v>
      </c>
      <c r="G36" s="289" t="str">
        <f>IF('B. Indirect Rates &amp; Fee'!E9&lt;&gt;"",'B. Indirect Rates &amp; Fee'!E9,"")</f>
        <v/>
      </c>
      <c r="H36" s="293" t="str">
        <f>IF(AND(F36&lt;&gt;"",G36&lt;&gt;""),F36*G36,"")</f>
        <v/>
      </c>
      <c r="I36" s="292">
        <f>K35</f>
        <v>0</v>
      </c>
      <c r="J36" s="289" t="str">
        <f>IF('B. Indirect Rates &amp; Fee'!F9&lt;&gt;"",'B. Indirect Rates &amp; Fee'!F9,"")</f>
        <v/>
      </c>
      <c r="K36" s="293" t="str">
        <f>IF(AND(I36&lt;&gt;"",J36&lt;&gt;""),I36*J36,"")</f>
        <v/>
      </c>
      <c r="L36" s="292">
        <f>N35</f>
        <v>0</v>
      </c>
      <c r="M36" s="289" t="str">
        <f>IF('B. Indirect Rates &amp; Fee'!G9&lt;&gt;"",'B. Indirect Rates &amp; Fee'!G9,"")</f>
        <v/>
      </c>
      <c r="N36" s="293" t="str">
        <f>IF(AND(L36&lt;&gt;"",M36&lt;&gt;""),L36*M36,"")</f>
        <v/>
      </c>
      <c r="O36" s="292">
        <f>Q35</f>
        <v>0</v>
      </c>
      <c r="P36" s="289" t="str">
        <f>IF('B. Indirect Rates &amp; Fee'!H9&lt;&gt;"",'B. Indirect Rates &amp; Fee'!H9,"")</f>
        <v/>
      </c>
      <c r="Q36" s="293" t="str">
        <f>IF(AND(O36&lt;&gt;"",P36&lt;&gt;""),O36*P36,"")</f>
        <v/>
      </c>
      <c r="R36" s="292">
        <f>T35</f>
        <v>0</v>
      </c>
      <c r="S36" s="289" t="str">
        <f>IF('B. Indirect Rates &amp; Fee'!I9&lt;&gt;"",'B. Indirect Rates &amp; Fee'!I9,"")</f>
        <v/>
      </c>
      <c r="T36" s="293" t="str">
        <f>IF(AND(R36&lt;&gt;"",S36&lt;&gt;""),R36*S36,"")</f>
        <v/>
      </c>
      <c r="U36" s="104"/>
      <c r="V36" s="275">
        <f>SUM(E36,H36,K36,N36,Q36,T36)</f>
        <v>0</v>
      </c>
    </row>
    <row r="37" spans="1:22" x14ac:dyDescent="0.25">
      <c r="A37" s="295"/>
      <c r="B37" s="290" t="str">
        <f>IF('B. Indirect Rates &amp; Fee'!C10&lt;&gt;"",'B. Indirect Rates &amp; Fee'!C10,"")</f>
        <v/>
      </c>
      <c r="C37" s="292">
        <f>E35</f>
        <v>0</v>
      </c>
      <c r="D37" s="289" t="str">
        <f>IF('B. Indirect Rates &amp; Fee'!D10&lt;&gt;"",'B. Indirect Rates &amp; Fee'!D10,"")</f>
        <v/>
      </c>
      <c r="E37" s="293" t="str">
        <f t="shared" ref="E37:E39" si="8">IF(AND(C37&lt;&gt;"",D37&lt;&gt;""),C37*D37,"")</f>
        <v/>
      </c>
      <c r="F37" s="292">
        <f>H35</f>
        <v>0</v>
      </c>
      <c r="G37" s="289" t="str">
        <f>IF('B. Indirect Rates &amp; Fee'!E10&lt;&gt;"",'B. Indirect Rates &amp; Fee'!E10,"")</f>
        <v/>
      </c>
      <c r="H37" s="293" t="str">
        <f t="shared" ref="H37:H39" si="9">IF(AND(F37&lt;&gt;"",G37&lt;&gt;""),F37*G37,"")</f>
        <v/>
      </c>
      <c r="I37" s="292">
        <f>K35</f>
        <v>0</v>
      </c>
      <c r="J37" s="289" t="str">
        <f>IF('B. Indirect Rates &amp; Fee'!F10&lt;&gt;"",'B. Indirect Rates &amp; Fee'!F10,"")</f>
        <v/>
      </c>
      <c r="K37" s="293" t="str">
        <f t="shared" ref="K37:K39" si="10">IF(AND(I37&lt;&gt;"",J37&lt;&gt;""),I37*J37,"")</f>
        <v/>
      </c>
      <c r="L37" s="292">
        <f>N35</f>
        <v>0</v>
      </c>
      <c r="M37" s="289" t="str">
        <f>IF('B. Indirect Rates &amp; Fee'!G10&lt;&gt;"",'B. Indirect Rates &amp; Fee'!G10,"")</f>
        <v/>
      </c>
      <c r="N37" s="293" t="str">
        <f t="shared" ref="N37:N39" si="11">IF(AND(L37&lt;&gt;"",M37&lt;&gt;""),L37*M37,"")</f>
        <v/>
      </c>
      <c r="O37" s="292">
        <f>Q35</f>
        <v>0</v>
      </c>
      <c r="P37" s="289" t="str">
        <f>IF('B. Indirect Rates &amp; Fee'!H10&lt;&gt;"",'B. Indirect Rates &amp; Fee'!H10,"")</f>
        <v/>
      </c>
      <c r="Q37" s="293" t="str">
        <f t="shared" ref="Q37:Q39" si="12">IF(AND(O37&lt;&gt;"",P37&lt;&gt;""),O37*P37,"")</f>
        <v/>
      </c>
      <c r="R37" s="292">
        <f>T35</f>
        <v>0</v>
      </c>
      <c r="S37" s="289" t="str">
        <f>IF('B. Indirect Rates &amp; Fee'!I10&lt;&gt;"",'B. Indirect Rates &amp; Fee'!I10,"")</f>
        <v/>
      </c>
      <c r="T37" s="293" t="str">
        <f t="shared" ref="T37:T39" si="13">IF(AND(R37&lt;&gt;"",S37&lt;&gt;""),R37*S37,"")</f>
        <v/>
      </c>
      <c r="U37" s="104"/>
      <c r="V37" s="275">
        <f t="shared" ref="V37:V39" si="14">SUM(E37,H37,K37,N37,Q37,T37)</f>
        <v>0</v>
      </c>
    </row>
    <row r="38" spans="1:22" x14ac:dyDescent="0.25">
      <c r="A38" s="295"/>
      <c r="B38" s="290" t="str">
        <f>IF('B. Indirect Rates &amp; Fee'!C11&lt;&gt;"",'B. Indirect Rates &amp; Fee'!C11,"")</f>
        <v/>
      </c>
      <c r="C38" s="292">
        <f>E35</f>
        <v>0</v>
      </c>
      <c r="D38" s="289" t="str">
        <f>IF('B. Indirect Rates &amp; Fee'!D11&lt;&gt;"",'B. Indirect Rates &amp; Fee'!D11,"")</f>
        <v/>
      </c>
      <c r="E38" s="293" t="str">
        <f t="shared" si="8"/>
        <v/>
      </c>
      <c r="F38" s="292">
        <f>H35</f>
        <v>0</v>
      </c>
      <c r="G38" s="289" t="str">
        <f>IF('B. Indirect Rates &amp; Fee'!E11&lt;&gt;"",'B. Indirect Rates &amp; Fee'!E11,"")</f>
        <v/>
      </c>
      <c r="H38" s="293" t="str">
        <f t="shared" si="9"/>
        <v/>
      </c>
      <c r="I38" s="292">
        <f>K35</f>
        <v>0</v>
      </c>
      <c r="J38" s="289" t="str">
        <f>IF('B. Indirect Rates &amp; Fee'!F11&lt;&gt;"",'B. Indirect Rates &amp; Fee'!F11,"")</f>
        <v/>
      </c>
      <c r="K38" s="293" t="str">
        <f t="shared" si="10"/>
        <v/>
      </c>
      <c r="L38" s="292">
        <f>N35</f>
        <v>0</v>
      </c>
      <c r="M38" s="289" t="str">
        <f>IF('B. Indirect Rates &amp; Fee'!G11&lt;&gt;"",'B. Indirect Rates &amp; Fee'!G11,"")</f>
        <v/>
      </c>
      <c r="N38" s="293" t="str">
        <f t="shared" si="11"/>
        <v/>
      </c>
      <c r="O38" s="292">
        <f>Q35</f>
        <v>0</v>
      </c>
      <c r="P38" s="289" t="str">
        <f>IF('B. Indirect Rates &amp; Fee'!H11&lt;&gt;"",'B. Indirect Rates &amp; Fee'!H11,"")</f>
        <v/>
      </c>
      <c r="Q38" s="293" t="str">
        <f t="shared" si="12"/>
        <v/>
      </c>
      <c r="R38" s="292">
        <f>T35</f>
        <v>0</v>
      </c>
      <c r="S38" s="289" t="str">
        <f>IF('B. Indirect Rates &amp; Fee'!I11&lt;&gt;"",'B. Indirect Rates &amp; Fee'!I11,"")</f>
        <v/>
      </c>
      <c r="T38" s="293" t="str">
        <f t="shared" si="13"/>
        <v/>
      </c>
      <c r="U38" s="104"/>
      <c r="V38" s="275">
        <f t="shared" si="14"/>
        <v>0</v>
      </c>
    </row>
    <row r="39" spans="1:22" x14ac:dyDescent="0.25">
      <c r="A39" s="295"/>
      <c r="B39" s="290" t="str">
        <f>IF('B. Indirect Rates &amp; Fee'!C12&lt;&gt;"",'B. Indirect Rates &amp; Fee'!C12,"")</f>
        <v/>
      </c>
      <c r="C39" s="292">
        <f>E35</f>
        <v>0</v>
      </c>
      <c r="D39" s="289" t="str">
        <f>IF('B. Indirect Rates &amp; Fee'!D12&lt;&gt;"",'B. Indirect Rates &amp; Fee'!D12,"")</f>
        <v/>
      </c>
      <c r="E39" s="293" t="str">
        <f t="shared" si="8"/>
        <v/>
      </c>
      <c r="F39" s="292">
        <f>H35</f>
        <v>0</v>
      </c>
      <c r="G39" s="289" t="str">
        <f>IF('B. Indirect Rates &amp; Fee'!E12&lt;&gt;"",'B. Indirect Rates &amp; Fee'!E12,"")</f>
        <v/>
      </c>
      <c r="H39" s="293" t="str">
        <f t="shared" si="9"/>
        <v/>
      </c>
      <c r="I39" s="292">
        <f>K35</f>
        <v>0</v>
      </c>
      <c r="J39" s="289" t="str">
        <f>IF('B. Indirect Rates &amp; Fee'!F12&lt;&gt;"",'B. Indirect Rates &amp; Fee'!F12,"")</f>
        <v/>
      </c>
      <c r="K39" s="293" t="str">
        <f t="shared" si="10"/>
        <v/>
      </c>
      <c r="L39" s="292">
        <f>N35</f>
        <v>0</v>
      </c>
      <c r="M39" s="289" t="str">
        <f>IF('B. Indirect Rates &amp; Fee'!G12&lt;&gt;"",'B. Indirect Rates &amp; Fee'!G12,"")</f>
        <v/>
      </c>
      <c r="N39" s="293" t="str">
        <f t="shared" si="11"/>
        <v/>
      </c>
      <c r="O39" s="292">
        <f>Q35</f>
        <v>0</v>
      </c>
      <c r="P39" s="289" t="str">
        <f>IF('B. Indirect Rates &amp; Fee'!H12&lt;&gt;"",'B. Indirect Rates &amp; Fee'!H12,"")</f>
        <v/>
      </c>
      <c r="Q39" s="293" t="str">
        <f t="shared" si="12"/>
        <v/>
      </c>
      <c r="R39" s="292">
        <f>T35</f>
        <v>0</v>
      </c>
      <c r="S39" s="289" t="str">
        <f>IF('B. Indirect Rates &amp; Fee'!I12&lt;&gt;"",'B. Indirect Rates &amp; Fee'!I12,"")</f>
        <v/>
      </c>
      <c r="T39" s="293" t="str">
        <f t="shared" si="13"/>
        <v/>
      </c>
      <c r="U39" s="104"/>
      <c r="V39" s="275">
        <f t="shared" si="14"/>
        <v>0</v>
      </c>
    </row>
    <row r="40" spans="1:22" x14ac:dyDescent="0.25">
      <c r="A40" s="102"/>
      <c r="B40" s="402" t="s">
        <v>162</v>
      </c>
      <c r="C40" s="104"/>
      <c r="D40" s="104"/>
      <c r="E40" s="291">
        <f>SUM(E36:E39)</f>
        <v>0</v>
      </c>
      <c r="F40" s="104"/>
      <c r="G40" s="104"/>
      <c r="H40" s="291">
        <f>SUM(H36:H39)</f>
        <v>0</v>
      </c>
      <c r="I40" s="104"/>
      <c r="J40" s="104"/>
      <c r="K40" s="291">
        <f>SUM(K36:K39)</f>
        <v>0</v>
      </c>
      <c r="L40" s="104"/>
      <c r="M40" s="104"/>
      <c r="N40" s="291">
        <f>SUM(N36:N39)</f>
        <v>0</v>
      </c>
      <c r="O40" s="104"/>
      <c r="P40" s="104"/>
      <c r="Q40" s="291">
        <f>SUM(Q36:Q39)</f>
        <v>0</v>
      </c>
      <c r="R40" s="104"/>
      <c r="S40" s="104"/>
      <c r="T40" s="291">
        <f>SUM(T36:T39)</f>
        <v>0</v>
      </c>
      <c r="U40" s="104"/>
      <c r="V40" s="291">
        <f>SUM(E40,H40,K40,N40,Q40,T40)</f>
        <v>0</v>
      </c>
    </row>
    <row r="41" spans="1:22" x14ac:dyDescent="0.25">
      <c r="A41" s="393" t="s">
        <v>175</v>
      </c>
      <c r="B41" s="290" t="str">
        <f>IF('B. Indirect Rates &amp; Fee'!C13&lt;&gt;"",'B. Indirect Rates &amp; Fee'!C13,"")</f>
        <v/>
      </c>
      <c r="C41" s="292">
        <f>SUM(E40,E35)</f>
        <v>0</v>
      </c>
      <c r="D41" s="289" t="str">
        <f>IF('B. Indirect Rates &amp; Fee'!D13&lt;&gt;"",'B. Indirect Rates &amp; Fee'!D13,"")</f>
        <v/>
      </c>
      <c r="E41" s="293" t="str">
        <f>IF(AND(C41&lt;&gt;"",D41&lt;&gt;""),C41*D41,"")</f>
        <v/>
      </c>
      <c r="F41" s="292">
        <f>SUM(H40,H35)</f>
        <v>0</v>
      </c>
      <c r="G41" s="289" t="str">
        <f>IF('B. Indirect Rates &amp; Fee'!E13&lt;&gt;"",'B. Indirect Rates &amp; Fee'!E13,"")</f>
        <v/>
      </c>
      <c r="H41" s="293" t="str">
        <f>IF(AND(F41&lt;&gt;"",G41&lt;&gt;""),F41*G41,"")</f>
        <v/>
      </c>
      <c r="I41" s="292">
        <f>SUM(K40,K35)</f>
        <v>0</v>
      </c>
      <c r="J41" s="289" t="str">
        <f>IF('B. Indirect Rates &amp; Fee'!F13&lt;&gt;"",'B. Indirect Rates &amp; Fee'!F13,"")</f>
        <v/>
      </c>
      <c r="K41" s="293" t="str">
        <f>IF(AND(I41&lt;&gt;"",J41&lt;&gt;""),I41*J41,"")</f>
        <v/>
      </c>
      <c r="L41" s="292">
        <f>SUM(N40,N35)</f>
        <v>0</v>
      </c>
      <c r="M41" s="289" t="str">
        <f>IF('B. Indirect Rates &amp; Fee'!G13&lt;&gt;"",'B. Indirect Rates &amp; Fee'!G13,"")</f>
        <v/>
      </c>
      <c r="N41" s="293" t="str">
        <f>IF(AND(L41&lt;&gt;"",M41&lt;&gt;""),L41*M41,"")</f>
        <v/>
      </c>
      <c r="O41" s="292">
        <f>SUM(Q40,Q35)</f>
        <v>0</v>
      </c>
      <c r="P41" s="289" t="str">
        <f>IF('B. Indirect Rates &amp; Fee'!H13&lt;&gt;"",'B. Indirect Rates &amp; Fee'!H13,"")</f>
        <v/>
      </c>
      <c r="Q41" s="293" t="str">
        <f>IF(AND(O41&lt;&gt;"",P41&lt;&gt;""),O41*P41,"")</f>
        <v/>
      </c>
      <c r="R41" s="292">
        <f>SUM(T40,T35)</f>
        <v>0</v>
      </c>
      <c r="S41" s="289" t="str">
        <f>IF('B. Indirect Rates &amp; Fee'!I13&lt;&gt;"",'B. Indirect Rates &amp; Fee'!I13,"")</f>
        <v/>
      </c>
      <c r="T41" s="293" t="str">
        <f>IF(AND(R41&lt;&gt;"",S41&lt;&gt;""),R41*S41,"")</f>
        <v/>
      </c>
      <c r="U41" s="104"/>
      <c r="V41" s="275">
        <f>SUM(E41,H41,K41,N41,Q41,T41)</f>
        <v>0</v>
      </c>
    </row>
    <row r="42" spans="1:22" x14ac:dyDescent="0.25">
      <c r="A42" s="295"/>
      <c r="B42" s="290" t="str">
        <f>IF('B. Indirect Rates &amp; Fee'!C14&lt;&gt;"",'B. Indirect Rates &amp; Fee'!C14,"")</f>
        <v/>
      </c>
      <c r="C42" s="292">
        <f>SUM(E40,E35)</f>
        <v>0</v>
      </c>
      <c r="D42" s="289" t="str">
        <f>IF('B. Indirect Rates &amp; Fee'!D14&lt;&gt;"",'B. Indirect Rates &amp; Fee'!D14,"")</f>
        <v/>
      </c>
      <c r="E42" s="293" t="str">
        <f>IF(AND(C42&lt;&gt;"",D42&lt;&gt;""),C42*D42,"")</f>
        <v/>
      </c>
      <c r="F42" s="292">
        <f>SUM(H40,H35)</f>
        <v>0</v>
      </c>
      <c r="G42" s="289" t="str">
        <f>IF('B. Indirect Rates &amp; Fee'!E14&lt;&gt;"",'B. Indirect Rates &amp; Fee'!E14,"")</f>
        <v/>
      </c>
      <c r="H42" s="293" t="str">
        <f>IF(AND(F42&lt;&gt;"",G42&lt;&gt;""),F42*G42,"")</f>
        <v/>
      </c>
      <c r="I42" s="292">
        <f>SUM(K40,K35)</f>
        <v>0</v>
      </c>
      <c r="J42" s="289" t="str">
        <f>IF('B. Indirect Rates &amp; Fee'!F14&lt;&gt;"",'B. Indirect Rates &amp; Fee'!F14,"")</f>
        <v/>
      </c>
      <c r="K42" s="293" t="str">
        <f>IF(AND(I42&lt;&gt;"",J42&lt;&gt;""),I42*J42,"")</f>
        <v/>
      </c>
      <c r="L42" s="292">
        <f>SUM(N40,N35)</f>
        <v>0</v>
      </c>
      <c r="M42" s="289" t="str">
        <f>IF('B. Indirect Rates &amp; Fee'!G14&lt;&gt;"",'B. Indirect Rates &amp; Fee'!G14,"")</f>
        <v/>
      </c>
      <c r="N42" s="293" t="str">
        <f>IF(AND(L42&lt;&gt;"",M42&lt;&gt;""),L42*M42,"")</f>
        <v/>
      </c>
      <c r="O42" s="292">
        <f>SUM(Q40,Q35)</f>
        <v>0</v>
      </c>
      <c r="P42" s="289" t="str">
        <f>IF('B. Indirect Rates &amp; Fee'!H14&lt;&gt;"",'B. Indirect Rates &amp; Fee'!H14,"")</f>
        <v/>
      </c>
      <c r="Q42" s="293" t="str">
        <f>IF(AND(O42&lt;&gt;"",P42&lt;&gt;""),O42*P42,"")</f>
        <v/>
      </c>
      <c r="R42" s="292">
        <f>SUM(T40,T35)</f>
        <v>0</v>
      </c>
      <c r="S42" s="289" t="str">
        <f>IF('B. Indirect Rates &amp; Fee'!I14&lt;&gt;"",'B. Indirect Rates &amp; Fee'!I14,"")</f>
        <v/>
      </c>
      <c r="T42" s="293" t="str">
        <f>IF(AND(R42&lt;&gt;"",S42&lt;&gt;""),R42*S42,"")</f>
        <v/>
      </c>
      <c r="U42" s="104"/>
      <c r="V42" s="275">
        <f t="shared" ref="V42:V85" si="15">SUM(E42,H42,K42,N42,Q42,T42)</f>
        <v>0</v>
      </c>
    </row>
    <row r="43" spans="1:22" x14ac:dyDescent="0.25">
      <c r="A43" s="295"/>
      <c r="B43" s="402" t="s">
        <v>164</v>
      </c>
      <c r="C43" s="296"/>
      <c r="D43" s="105"/>
      <c r="E43" s="297">
        <f>SUM(E41:E42)</f>
        <v>0</v>
      </c>
      <c r="F43" s="296"/>
      <c r="G43" s="105"/>
      <c r="H43" s="297">
        <f>SUM(H41:H42)</f>
        <v>0</v>
      </c>
      <c r="I43" s="296"/>
      <c r="J43" s="105"/>
      <c r="K43" s="297">
        <f>SUM(K41:K42)</f>
        <v>0</v>
      </c>
      <c r="L43" s="296"/>
      <c r="M43" s="105"/>
      <c r="N43" s="297">
        <f>SUM(N41:N42)</f>
        <v>0</v>
      </c>
      <c r="O43" s="296"/>
      <c r="P43" s="105"/>
      <c r="Q43" s="297">
        <f>SUM(Q41:Q42)</f>
        <v>0</v>
      </c>
      <c r="R43" s="296"/>
      <c r="S43" s="105"/>
      <c r="T43" s="297">
        <f>SUM(T41:T42)</f>
        <v>0</v>
      </c>
      <c r="U43" s="104"/>
      <c r="V43" s="391">
        <f t="shared" si="15"/>
        <v>0</v>
      </c>
    </row>
    <row r="44" spans="1:22" x14ac:dyDescent="0.25">
      <c r="A44" s="393" t="s">
        <v>147</v>
      </c>
      <c r="B44" s="276" t="str">
        <f>IF('Proposal Data'!B35&lt;&gt;"",'Proposal Data'!B35,"")</f>
        <v/>
      </c>
      <c r="C44" s="104"/>
      <c r="D44" s="104"/>
      <c r="E44" s="292"/>
      <c r="F44" s="104"/>
      <c r="G44" s="104"/>
      <c r="H44" s="403"/>
      <c r="I44" s="104"/>
      <c r="J44" s="104"/>
      <c r="K44" s="403"/>
      <c r="L44" s="104"/>
      <c r="M44" s="104"/>
      <c r="N44" s="403"/>
      <c r="O44" s="104"/>
      <c r="P44" s="104"/>
      <c r="Q44" s="403"/>
      <c r="R44" s="104"/>
      <c r="S44" s="104"/>
      <c r="T44" s="403"/>
      <c r="U44" s="104"/>
      <c r="V44" s="275">
        <f t="shared" si="15"/>
        <v>0</v>
      </c>
    </row>
    <row r="45" spans="1:22" x14ac:dyDescent="0.25">
      <c r="A45" s="295"/>
      <c r="B45" s="276" t="str">
        <f>IF('Proposal Data'!B36&lt;&gt;"",'Proposal Data'!B36,"")</f>
        <v/>
      </c>
      <c r="C45" s="104"/>
      <c r="D45" s="104"/>
      <c r="E45" s="292"/>
      <c r="F45" s="104"/>
      <c r="G45" s="104"/>
      <c r="H45" s="403"/>
      <c r="I45" s="104"/>
      <c r="J45" s="104"/>
      <c r="K45" s="403"/>
      <c r="L45" s="104"/>
      <c r="M45" s="104"/>
      <c r="N45" s="403"/>
      <c r="O45" s="104"/>
      <c r="P45" s="104"/>
      <c r="Q45" s="403"/>
      <c r="R45" s="104"/>
      <c r="S45" s="104"/>
      <c r="T45" s="403"/>
      <c r="U45" s="104"/>
      <c r="V45" s="275">
        <f t="shared" si="15"/>
        <v>0</v>
      </c>
    </row>
    <row r="46" spans="1:22" x14ac:dyDescent="0.25">
      <c r="A46" s="295"/>
      <c r="B46" s="276" t="str">
        <f>IF('Proposal Data'!B37&lt;&gt;"",'Proposal Data'!B37,"")</f>
        <v/>
      </c>
      <c r="C46" s="104"/>
      <c r="D46" s="104"/>
      <c r="E46" s="292"/>
      <c r="F46" s="104"/>
      <c r="G46" s="104"/>
      <c r="H46" s="403"/>
      <c r="I46" s="104"/>
      <c r="J46" s="104"/>
      <c r="K46" s="403"/>
      <c r="L46" s="104"/>
      <c r="M46" s="104"/>
      <c r="N46" s="403"/>
      <c r="O46" s="104"/>
      <c r="P46" s="104"/>
      <c r="Q46" s="403"/>
      <c r="R46" s="104"/>
      <c r="S46" s="104"/>
      <c r="T46" s="403"/>
      <c r="U46" s="104"/>
      <c r="V46" s="275">
        <f t="shared" si="15"/>
        <v>0</v>
      </c>
    </row>
    <row r="47" spans="1:22" x14ac:dyDescent="0.25">
      <c r="A47" s="295"/>
      <c r="B47" s="276" t="str">
        <f>IF('Proposal Data'!B38&lt;&gt;"",'Proposal Data'!B38,"")</f>
        <v/>
      </c>
      <c r="C47" s="104"/>
      <c r="D47" s="104"/>
      <c r="E47" s="292"/>
      <c r="F47" s="104"/>
      <c r="G47" s="104"/>
      <c r="H47" s="403"/>
      <c r="I47" s="104"/>
      <c r="J47" s="104"/>
      <c r="K47" s="403"/>
      <c r="L47" s="104"/>
      <c r="M47" s="104"/>
      <c r="N47" s="403"/>
      <c r="O47" s="104"/>
      <c r="P47" s="104"/>
      <c r="Q47" s="403"/>
      <c r="R47" s="104"/>
      <c r="S47" s="104"/>
      <c r="T47" s="403"/>
      <c r="U47" s="104"/>
      <c r="V47" s="275">
        <f t="shared" si="15"/>
        <v>0</v>
      </c>
    </row>
    <row r="48" spans="1:22" x14ac:dyDescent="0.25">
      <c r="A48" s="295"/>
      <c r="B48" s="276" t="str">
        <f>IF('Proposal Data'!B39&lt;&gt;"",'Proposal Data'!B39,"")</f>
        <v/>
      </c>
      <c r="C48" s="104"/>
      <c r="D48" s="104"/>
      <c r="E48" s="292"/>
      <c r="F48" s="104"/>
      <c r="G48" s="104"/>
      <c r="H48" s="403"/>
      <c r="I48" s="104"/>
      <c r="J48" s="104"/>
      <c r="K48" s="403"/>
      <c r="L48" s="104"/>
      <c r="M48" s="104"/>
      <c r="N48" s="403"/>
      <c r="O48" s="104"/>
      <c r="P48" s="104"/>
      <c r="Q48" s="403"/>
      <c r="R48" s="104"/>
      <c r="S48" s="104"/>
      <c r="T48" s="403"/>
      <c r="U48" s="104"/>
      <c r="V48" s="275">
        <f t="shared" si="15"/>
        <v>0</v>
      </c>
    </row>
    <row r="49" spans="1:22" x14ac:dyDescent="0.25">
      <c r="A49" s="295"/>
      <c r="B49" s="276" t="str">
        <f>IF('Proposal Data'!B40&lt;&gt;"",'Proposal Data'!B40,"")</f>
        <v/>
      </c>
      <c r="C49" s="104"/>
      <c r="D49" s="104"/>
      <c r="E49" s="292"/>
      <c r="F49" s="104"/>
      <c r="G49" s="104"/>
      <c r="H49" s="403"/>
      <c r="I49" s="104"/>
      <c r="J49" s="104"/>
      <c r="K49" s="403"/>
      <c r="L49" s="104"/>
      <c r="M49" s="104"/>
      <c r="N49" s="403"/>
      <c r="O49" s="104"/>
      <c r="P49" s="104"/>
      <c r="Q49" s="403"/>
      <c r="R49" s="104"/>
      <c r="S49" s="104"/>
      <c r="T49" s="403"/>
      <c r="U49" s="104"/>
      <c r="V49" s="275">
        <f t="shared" si="15"/>
        <v>0</v>
      </c>
    </row>
    <row r="50" spans="1:22" x14ac:dyDescent="0.25">
      <c r="A50" s="102"/>
      <c r="B50" s="402" t="s">
        <v>148</v>
      </c>
      <c r="C50" s="404"/>
      <c r="D50" s="404"/>
      <c r="E50" s="291">
        <f>SUM(E44:E49)</f>
        <v>0</v>
      </c>
      <c r="F50" s="404"/>
      <c r="G50" s="404"/>
      <c r="H50" s="291">
        <f>SUM(H44:H49)</f>
        <v>0</v>
      </c>
      <c r="I50" s="404"/>
      <c r="J50" s="404"/>
      <c r="K50" s="291">
        <f>SUM(K44:K49)</f>
        <v>0</v>
      </c>
      <c r="L50" s="404"/>
      <c r="M50" s="404"/>
      <c r="N50" s="291">
        <f>SUM(N44:N49)</f>
        <v>0</v>
      </c>
      <c r="O50" s="404"/>
      <c r="P50" s="404"/>
      <c r="Q50" s="291">
        <f>SUM(Q44:Q49)</f>
        <v>0</v>
      </c>
      <c r="R50" s="404"/>
      <c r="S50" s="404"/>
      <c r="T50" s="291">
        <f>SUM(T44:T49)</f>
        <v>0</v>
      </c>
      <c r="U50" s="104"/>
      <c r="V50" s="291">
        <f>SUM(E50,H50,K50,N50,Q50,T50)</f>
        <v>0</v>
      </c>
    </row>
    <row r="51" spans="1:22" x14ac:dyDescent="0.25">
      <c r="A51" s="402" t="s">
        <v>67</v>
      </c>
      <c r="B51" s="290" t="str">
        <f>IF('G. Consultants'!B9&lt;&gt;"",'G. Consultants'!B9,"")</f>
        <v/>
      </c>
      <c r="C51" s="404"/>
      <c r="D51" s="404"/>
      <c r="E51" s="298">
        <f>'G. Consultants'!E9</f>
        <v>0</v>
      </c>
      <c r="F51" s="404"/>
      <c r="G51" s="404"/>
      <c r="H51" s="298">
        <f>'G. Consultants'!K9</f>
        <v>0</v>
      </c>
      <c r="I51" s="404"/>
      <c r="J51" s="404"/>
      <c r="K51" s="298">
        <f>'G. Consultants'!Q9</f>
        <v>0</v>
      </c>
      <c r="L51" s="404"/>
      <c r="M51" s="404"/>
      <c r="N51" s="298">
        <f>'G. Consultants'!W9</f>
        <v>0</v>
      </c>
      <c r="O51" s="404"/>
      <c r="P51" s="404"/>
      <c r="Q51" s="298">
        <f>'G. Consultants'!AC9</f>
        <v>0</v>
      </c>
      <c r="R51" s="404"/>
      <c r="S51" s="404"/>
      <c r="T51" s="298">
        <f>'G. Consultants'!AI9</f>
        <v>0</v>
      </c>
      <c r="U51" s="104"/>
      <c r="V51" s="298">
        <f t="shared" si="15"/>
        <v>0</v>
      </c>
    </row>
    <row r="52" spans="1:22" x14ac:dyDescent="0.25">
      <c r="A52" s="102"/>
      <c r="B52" s="290" t="str">
        <f>IF('G. Consultants'!B10&lt;&gt;"",'G. Consultants'!B10,"")</f>
        <v/>
      </c>
      <c r="C52" s="404"/>
      <c r="D52" s="404"/>
      <c r="E52" s="298">
        <f>'G. Consultants'!E10</f>
        <v>0</v>
      </c>
      <c r="F52" s="404"/>
      <c r="G52" s="404"/>
      <c r="H52" s="298">
        <f>'G. Consultants'!K10</f>
        <v>0</v>
      </c>
      <c r="I52" s="404"/>
      <c r="J52" s="404"/>
      <c r="K52" s="298">
        <f>'G. Consultants'!Q10</f>
        <v>0</v>
      </c>
      <c r="L52" s="404"/>
      <c r="M52" s="404"/>
      <c r="N52" s="298">
        <f>'G. Consultants'!W10</f>
        <v>0</v>
      </c>
      <c r="O52" s="404"/>
      <c r="P52" s="404"/>
      <c r="Q52" s="298">
        <f>'G. Consultants'!AC10</f>
        <v>0</v>
      </c>
      <c r="R52" s="404"/>
      <c r="S52" s="404"/>
      <c r="T52" s="298">
        <f>'G. Consultants'!AI10</f>
        <v>0</v>
      </c>
      <c r="U52" s="104"/>
      <c r="V52" s="298">
        <f t="shared" si="15"/>
        <v>0</v>
      </c>
    </row>
    <row r="53" spans="1:22" x14ac:dyDescent="0.25">
      <c r="A53" s="102"/>
      <c r="B53" s="290" t="str">
        <f>IF('G. Consultants'!B11&lt;&gt;"",'G. Consultants'!B11,"")</f>
        <v/>
      </c>
      <c r="C53" s="404"/>
      <c r="D53" s="404"/>
      <c r="E53" s="298">
        <f>'G. Consultants'!E11</f>
        <v>0</v>
      </c>
      <c r="F53" s="404"/>
      <c r="G53" s="404"/>
      <c r="H53" s="298">
        <f>'G. Consultants'!K11</f>
        <v>0</v>
      </c>
      <c r="I53" s="404"/>
      <c r="J53" s="404"/>
      <c r="K53" s="298">
        <f>'G. Consultants'!Q11</f>
        <v>0</v>
      </c>
      <c r="L53" s="404"/>
      <c r="M53" s="404"/>
      <c r="N53" s="298">
        <f>'G. Consultants'!W11</f>
        <v>0</v>
      </c>
      <c r="O53" s="404"/>
      <c r="P53" s="404"/>
      <c r="Q53" s="298">
        <f>'G. Consultants'!AC11</f>
        <v>0</v>
      </c>
      <c r="R53" s="404"/>
      <c r="S53" s="404"/>
      <c r="T53" s="298">
        <f>'G. Consultants'!AI11</f>
        <v>0</v>
      </c>
      <c r="U53" s="104"/>
      <c r="V53" s="298">
        <f t="shared" si="15"/>
        <v>0</v>
      </c>
    </row>
    <row r="54" spans="1:22" x14ac:dyDescent="0.25">
      <c r="A54" s="102"/>
      <c r="B54" s="290" t="str">
        <f>IF('G. Consultants'!B12&lt;&gt;"",'G. Consultants'!B12,"")</f>
        <v/>
      </c>
      <c r="C54" s="404"/>
      <c r="D54" s="404"/>
      <c r="E54" s="298">
        <f>'G. Consultants'!E12</f>
        <v>0</v>
      </c>
      <c r="F54" s="404"/>
      <c r="G54" s="404"/>
      <c r="H54" s="298">
        <f>'G. Consultants'!K12</f>
        <v>0</v>
      </c>
      <c r="I54" s="404"/>
      <c r="J54" s="404"/>
      <c r="K54" s="298">
        <f>'G. Consultants'!Q12</f>
        <v>0</v>
      </c>
      <c r="L54" s="404"/>
      <c r="M54" s="404"/>
      <c r="N54" s="298">
        <f>'G. Consultants'!W12</f>
        <v>0</v>
      </c>
      <c r="O54" s="404"/>
      <c r="P54" s="404"/>
      <c r="Q54" s="298">
        <f>'G. Consultants'!AC12</f>
        <v>0</v>
      </c>
      <c r="R54" s="404"/>
      <c r="S54" s="404"/>
      <c r="T54" s="298">
        <f>'G. Consultants'!AI12</f>
        <v>0</v>
      </c>
      <c r="U54" s="104"/>
      <c r="V54" s="298">
        <f t="shared" si="15"/>
        <v>0</v>
      </c>
    </row>
    <row r="55" spans="1:22" x14ac:dyDescent="0.25">
      <c r="A55" s="102"/>
      <c r="B55" s="290" t="str">
        <f>IF('G. Consultants'!B13&lt;&gt;"",'G. Consultants'!B13,"")</f>
        <v/>
      </c>
      <c r="C55" s="404"/>
      <c r="D55" s="404"/>
      <c r="E55" s="298">
        <f>'G. Consultants'!E13</f>
        <v>0</v>
      </c>
      <c r="F55" s="404"/>
      <c r="G55" s="404"/>
      <c r="H55" s="298">
        <f>'G. Consultants'!K13</f>
        <v>0</v>
      </c>
      <c r="I55" s="404"/>
      <c r="J55" s="404"/>
      <c r="K55" s="298">
        <f>'G. Consultants'!Q13</f>
        <v>0</v>
      </c>
      <c r="L55" s="404"/>
      <c r="M55" s="404"/>
      <c r="N55" s="298">
        <f>'G. Consultants'!W13</f>
        <v>0</v>
      </c>
      <c r="O55" s="404"/>
      <c r="P55" s="404"/>
      <c r="Q55" s="298">
        <f>'G. Consultants'!AC13</f>
        <v>0</v>
      </c>
      <c r="R55" s="404"/>
      <c r="S55" s="404"/>
      <c r="T55" s="298">
        <f>'G. Consultants'!AI13</f>
        <v>0</v>
      </c>
      <c r="U55" s="104"/>
      <c r="V55" s="298">
        <f t="shared" si="15"/>
        <v>0</v>
      </c>
    </row>
    <row r="56" spans="1:22" x14ac:dyDescent="0.25">
      <c r="A56" s="102"/>
      <c r="B56" s="290" t="str">
        <f>IF('G. Consultants'!B14&lt;&gt;"",'G. Consultants'!B14,"")</f>
        <v/>
      </c>
      <c r="C56" s="404"/>
      <c r="D56" s="404"/>
      <c r="E56" s="298">
        <f>'G. Consultants'!E14</f>
        <v>0</v>
      </c>
      <c r="F56" s="404"/>
      <c r="G56" s="404"/>
      <c r="H56" s="298">
        <f>'G. Consultants'!K14</f>
        <v>0</v>
      </c>
      <c r="I56" s="404"/>
      <c r="J56" s="404"/>
      <c r="K56" s="298">
        <f>'G. Consultants'!Q14</f>
        <v>0</v>
      </c>
      <c r="L56" s="404"/>
      <c r="M56" s="404"/>
      <c r="N56" s="298">
        <f>'G. Consultants'!W14</f>
        <v>0</v>
      </c>
      <c r="O56" s="404"/>
      <c r="P56" s="404"/>
      <c r="Q56" s="298">
        <f>'G. Consultants'!AC14</f>
        <v>0</v>
      </c>
      <c r="R56" s="404"/>
      <c r="S56" s="404"/>
      <c r="T56" s="298">
        <f>'G. Consultants'!AI14</f>
        <v>0</v>
      </c>
      <c r="U56" s="104"/>
      <c r="V56" s="298">
        <f t="shared" si="15"/>
        <v>0</v>
      </c>
    </row>
    <row r="57" spans="1:22" x14ac:dyDescent="0.25">
      <c r="A57" s="102"/>
      <c r="B57" s="402" t="s">
        <v>5</v>
      </c>
      <c r="C57" s="103"/>
      <c r="D57" s="103"/>
      <c r="E57" s="291">
        <f>SUM(E51:E56)</f>
        <v>0</v>
      </c>
      <c r="F57" s="103"/>
      <c r="G57" s="103"/>
      <c r="H57" s="291">
        <f>SUM(H51:H56)</f>
        <v>0</v>
      </c>
      <c r="I57" s="103"/>
      <c r="J57" s="103"/>
      <c r="K57" s="291">
        <f>SUM(K51:K56)</f>
        <v>0</v>
      </c>
      <c r="L57" s="103"/>
      <c r="M57" s="103"/>
      <c r="N57" s="291">
        <f>SUM(N51:N56)</f>
        <v>0</v>
      </c>
      <c r="O57" s="103"/>
      <c r="P57" s="103"/>
      <c r="Q57" s="291">
        <f>SUM(Q51:Q56)</f>
        <v>0</v>
      </c>
      <c r="R57" s="103"/>
      <c r="S57" s="103"/>
      <c r="T57" s="291">
        <f>SUM(T51:T56)</f>
        <v>0</v>
      </c>
      <c r="U57" s="104"/>
      <c r="V57" s="291">
        <f t="shared" si="15"/>
        <v>0</v>
      </c>
    </row>
    <row r="58" spans="1:22" x14ac:dyDescent="0.25">
      <c r="A58" s="402" t="s">
        <v>68</v>
      </c>
      <c r="B58" s="290" t="str">
        <f>_xlfn.CONCAT('E. Travel Base'!A1," (see tab E.)")</f>
        <v>Travel (see tab E.)</v>
      </c>
      <c r="C58" s="103"/>
      <c r="D58" s="103"/>
      <c r="E58" s="298">
        <f>'E. Travel Base'!C110</f>
        <v>0</v>
      </c>
      <c r="F58" s="103"/>
      <c r="G58" s="103"/>
      <c r="H58" s="298">
        <f>'E. Travel Base'!C111</f>
        <v>0</v>
      </c>
      <c r="I58" s="103"/>
      <c r="J58" s="103"/>
      <c r="K58" s="298">
        <f>'E. Travel Base'!C112</f>
        <v>0</v>
      </c>
      <c r="L58" s="103"/>
      <c r="M58" s="103"/>
      <c r="N58" s="298">
        <f>'E. Travel Base'!C113</f>
        <v>0</v>
      </c>
      <c r="O58" s="103"/>
      <c r="P58" s="103"/>
      <c r="Q58" s="298">
        <f>'E. Travel Base'!C114</f>
        <v>0</v>
      </c>
      <c r="R58" s="103"/>
      <c r="S58" s="103"/>
      <c r="T58" s="298">
        <f>'E. Travel Base'!C115</f>
        <v>0</v>
      </c>
      <c r="U58" s="104"/>
      <c r="V58" s="298">
        <f t="shared" si="15"/>
        <v>0</v>
      </c>
    </row>
    <row r="59" spans="1:22" x14ac:dyDescent="0.25">
      <c r="A59" s="299"/>
      <c r="B59" s="405" t="str">
        <f>_xlfn.CONCAT('C. Materials-Supplies'!A1," (see tab C.)")</f>
        <v>Materials - Supplies (see tab C.)</v>
      </c>
      <c r="C59" s="103"/>
      <c r="D59" s="103"/>
      <c r="E59" s="298">
        <f>'C. Materials-Supplies'!B77</f>
        <v>0</v>
      </c>
      <c r="F59" s="103"/>
      <c r="G59" s="103"/>
      <c r="H59" s="298">
        <f>'C. Materials-Supplies'!B78</f>
        <v>0</v>
      </c>
      <c r="I59" s="103"/>
      <c r="J59" s="103"/>
      <c r="K59" s="298">
        <f>'C. Materials-Supplies'!B79</f>
        <v>0</v>
      </c>
      <c r="L59" s="103"/>
      <c r="M59" s="103"/>
      <c r="N59" s="298">
        <f>'C. Materials-Supplies'!B80</f>
        <v>0</v>
      </c>
      <c r="O59" s="103"/>
      <c r="P59" s="103"/>
      <c r="Q59" s="298">
        <f>'C. Materials-Supplies'!B81</f>
        <v>0</v>
      </c>
      <c r="R59" s="103"/>
      <c r="S59" s="103"/>
      <c r="T59" s="298">
        <f>'C. Materials-Supplies'!B82</f>
        <v>0</v>
      </c>
      <c r="U59" s="104"/>
      <c r="V59" s="298">
        <f t="shared" si="15"/>
        <v>0</v>
      </c>
    </row>
    <row r="60" spans="1:22" x14ac:dyDescent="0.25">
      <c r="A60" s="299"/>
      <c r="B60" s="405" t="str">
        <f>_xlfn.CONCAT('D. Equipment'!A1," (see tab D.)")</f>
        <v>Equipment (see tab D.)</v>
      </c>
      <c r="C60" s="103"/>
      <c r="D60" s="103"/>
      <c r="E60" s="298">
        <f>'D. Equipment'!B53</f>
        <v>0</v>
      </c>
      <c r="F60" s="103"/>
      <c r="G60" s="103"/>
      <c r="H60" s="298">
        <f>'D. Equipment'!B54</f>
        <v>0</v>
      </c>
      <c r="I60" s="103"/>
      <c r="J60" s="103"/>
      <c r="K60" s="298">
        <f>'D. Equipment'!B55</f>
        <v>0</v>
      </c>
      <c r="L60" s="103"/>
      <c r="M60" s="103"/>
      <c r="N60" s="298">
        <f>'D. Equipment'!B56</f>
        <v>0</v>
      </c>
      <c r="O60" s="103"/>
      <c r="P60" s="103"/>
      <c r="Q60" s="298">
        <f>'D. Equipment'!B57</f>
        <v>0</v>
      </c>
      <c r="R60" s="103"/>
      <c r="S60" s="103"/>
      <c r="T60" s="298">
        <f>'D. Equipment'!B58</f>
        <v>0</v>
      </c>
      <c r="U60" s="104"/>
      <c r="V60" s="298">
        <f t="shared" si="15"/>
        <v>0</v>
      </c>
    </row>
    <row r="61" spans="1:22" x14ac:dyDescent="0.25">
      <c r="A61" s="299"/>
      <c r="B61" s="405" t="str">
        <f>IF('F. ODCs'!B9&lt;&gt;"",'F. ODCs'!B9,"")</f>
        <v/>
      </c>
      <c r="C61" s="103"/>
      <c r="D61" s="103"/>
      <c r="E61" s="298">
        <f>'F. ODCs'!E9</f>
        <v>0</v>
      </c>
      <c r="F61" s="103"/>
      <c r="G61" s="103"/>
      <c r="H61" s="298">
        <f>'F. ODCs'!K9</f>
        <v>0</v>
      </c>
      <c r="I61" s="103"/>
      <c r="J61" s="103"/>
      <c r="K61" s="298">
        <f>'F. ODCs'!Q9</f>
        <v>0</v>
      </c>
      <c r="L61" s="103"/>
      <c r="M61" s="103"/>
      <c r="N61" s="298">
        <f>'F. ODCs'!W9</f>
        <v>0</v>
      </c>
      <c r="O61" s="103"/>
      <c r="P61" s="103"/>
      <c r="Q61" s="298">
        <f>'F. ODCs'!AC9</f>
        <v>0</v>
      </c>
      <c r="R61" s="103"/>
      <c r="S61" s="103"/>
      <c r="T61" s="298">
        <f>'F. ODCs'!AI9</f>
        <v>0</v>
      </c>
      <c r="U61" s="104"/>
      <c r="V61" s="298">
        <f t="shared" si="15"/>
        <v>0</v>
      </c>
    </row>
    <row r="62" spans="1:22" x14ac:dyDescent="0.25">
      <c r="A62" s="299"/>
      <c r="B62" s="405" t="str">
        <f>IF('F. ODCs'!B10&lt;&gt;"",'F. ODCs'!B10,"")</f>
        <v/>
      </c>
      <c r="C62" s="103"/>
      <c r="D62" s="103"/>
      <c r="E62" s="298">
        <f>'F. ODCs'!E10</f>
        <v>0</v>
      </c>
      <c r="F62" s="103"/>
      <c r="G62" s="103"/>
      <c r="H62" s="298">
        <f>'F. ODCs'!K10</f>
        <v>0</v>
      </c>
      <c r="I62" s="103"/>
      <c r="J62" s="103"/>
      <c r="K62" s="298">
        <f>'F. ODCs'!Q10</f>
        <v>0</v>
      </c>
      <c r="L62" s="103"/>
      <c r="M62" s="103"/>
      <c r="N62" s="298">
        <f>'F. ODCs'!W10</f>
        <v>0</v>
      </c>
      <c r="O62" s="103"/>
      <c r="P62" s="103"/>
      <c r="Q62" s="298">
        <f>'F. ODCs'!AC10</f>
        <v>0</v>
      </c>
      <c r="R62" s="103"/>
      <c r="S62" s="103"/>
      <c r="T62" s="298">
        <f>'F. ODCs'!AI10</f>
        <v>0</v>
      </c>
      <c r="U62" s="104"/>
      <c r="V62" s="298">
        <f t="shared" si="15"/>
        <v>0</v>
      </c>
    </row>
    <row r="63" spans="1:22" x14ac:dyDescent="0.25">
      <c r="A63" s="299"/>
      <c r="B63" s="405" t="str">
        <f>IF('F. ODCs'!B11&lt;&gt;"",'F. ODCs'!B11,"")</f>
        <v/>
      </c>
      <c r="C63" s="103"/>
      <c r="D63" s="103"/>
      <c r="E63" s="298">
        <f>'F. ODCs'!E11</f>
        <v>0</v>
      </c>
      <c r="F63" s="103"/>
      <c r="G63" s="103"/>
      <c r="H63" s="298">
        <f>'F. ODCs'!K11</f>
        <v>0</v>
      </c>
      <c r="I63" s="103"/>
      <c r="J63" s="103"/>
      <c r="K63" s="298">
        <f>'F. ODCs'!Q11</f>
        <v>0</v>
      </c>
      <c r="L63" s="103"/>
      <c r="M63" s="103"/>
      <c r="N63" s="298">
        <f>'F. ODCs'!W11</f>
        <v>0</v>
      </c>
      <c r="O63" s="103"/>
      <c r="P63" s="103"/>
      <c r="Q63" s="298">
        <f>'F. ODCs'!AC11</f>
        <v>0</v>
      </c>
      <c r="R63" s="103"/>
      <c r="S63" s="103"/>
      <c r="T63" s="298">
        <f>'F. ODCs'!AI11</f>
        <v>0</v>
      </c>
      <c r="U63" s="104"/>
      <c r="V63" s="298">
        <f t="shared" si="15"/>
        <v>0</v>
      </c>
    </row>
    <row r="64" spans="1:22" x14ac:dyDescent="0.25">
      <c r="A64" s="299"/>
      <c r="B64" s="405" t="str">
        <f>IF('F. ODCs'!B12&lt;&gt;"",'F. ODCs'!B12,"")</f>
        <v/>
      </c>
      <c r="C64" s="103"/>
      <c r="D64" s="103"/>
      <c r="E64" s="298">
        <f>'F. ODCs'!E12</f>
        <v>0</v>
      </c>
      <c r="F64" s="103"/>
      <c r="G64" s="103"/>
      <c r="H64" s="298">
        <f>'F. ODCs'!K12</f>
        <v>0</v>
      </c>
      <c r="I64" s="103"/>
      <c r="J64" s="103"/>
      <c r="K64" s="298">
        <f>'F. ODCs'!Q12</f>
        <v>0</v>
      </c>
      <c r="L64" s="103"/>
      <c r="M64" s="103"/>
      <c r="N64" s="298">
        <f>'F. ODCs'!W12</f>
        <v>0</v>
      </c>
      <c r="O64" s="103"/>
      <c r="P64" s="103"/>
      <c r="Q64" s="298">
        <f>'F. ODCs'!AC12</f>
        <v>0</v>
      </c>
      <c r="R64" s="103"/>
      <c r="S64" s="103"/>
      <c r="T64" s="298">
        <f>'F. ODCs'!AI12</f>
        <v>0</v>
      </c>
      <c r="U64" s="104"/>
      <c r="V64" s="298">
        <f t="shared" si="15"/>
        <v>0</v>
      </c>
    </row>
    <row r="65" spans="1:24" x14ac:dyDescent="0.25">
      <c r="A65" s="299"/>
      <c r="B65" s="405" t="str">
        <f>IF('F. ODCs'!B13&lt;&gt;"",'F. ODCs'!B13,"")</f>
        <v/>
      </c>
      <c r="C65" s="103"/>
      <c r="D65" s="103"/>
      <c r="E65" s="298">
        <f>'F. ODCs'!E13</f>
        <v>0</v>
      </c>
      <c r="F65" s="103"/>
      <c r="G65" s="103"/>
      <c r="H65" s="298">
        <f>'F. ODCs'!K13</f>
        <v>0</v>
      </c>
      <c r="I65" s="103"/>
      <c r="J65" s="103"/>
      <c r="K65" s="298">
        <f>'F. ODCs'!Q13</f>
        <v>0</v>
      </c>
      <c r="L65" s="103"/>
      <c r="M65" s="103"/>
      <c r="N65" s="298">
        <f>'F. ODCs'!W13</f>
        <v>0</v>
      </c>
      <c r="O65" s="103"/>
      <c r="P65" s="103"/>
      <c r="Q65" s="298">
        <f>'F. ODCs'!AC13</f>
        <v>0</v>
      </c>
      <c r="R65" s="103"/>
      <c r="S65" s="103"/>
      <c r="T65" s="298">
        <f>'F. ODCs'!AI13</f>
        <v>0</v>
      </c>
      <c r="U65" s="104"/>
      <c r="V65" s="298">
        <f t="shared" si="15"/>
        <v>0</v>
      </c>
    </row>
    <row r="66" spans="1:24" x14ac:dyDescent="0.25">
      <c r="A66" s="299"/>
      <c r="B66" s="405" t="str">
        <f>IF('F. ODCs'!B14&lt;&gt;"",'F. ODCs'!B14,"")</f>
        <v/>
      </c>
      <c r="C66" s="103"/>
      <c r="D66" s="103"/>
      <c r="E66" s="298">
        <f>'F. ODCs'!E14</f>
        <v>0</v>
      </c>
      <c r="F66" s="103"/>
      <c r="G66" s="103"/>
      <c r="H66" s="298">
        <f>'F. ODCs'!K14</f>
        <v>0</v>
      </c>
      <c r="I66" s="103"/>
      <c r="J66" s="103"/>
      <c r="K66" s="298">
        <f>'F. ODCs'!Q14</f>
        <v>0</v>
      </c>
      <c r="L66" s="103"/>
      <c r="M66" s="103"/>
      <c r="N66" s="298">
        <f>'F. ODCs'!W14</f>
        <v>0</v>
      </c>
      <c r="O66" s="103"/>
      <c r="P66" s="103"/>
      <c r="Q66" s="298">
        <f>'F. ODCs'!AC14</f>
        <v>0</v>
      </c>
      <c r="R66" s="103"/>
      <c r="S66" s="103"/>
      <c r="T66" s="298">
        <f>'F. ODCs'!AI14</f>
        <v>0</v>
      </c>
      <c r="U66" s="104"/>
      <c r="V66" s="298">
        <f t="shared" si="15"/>
        <v>0</v>
      </c>
    </row>
    <row r="67" spans="1:24" x14ac:dyDescent="0.25">
      <c r="A67" s="299"/>
      <c r="B67" s="405" t="str">
        <f>IF('F. ODCs'!B15&lt;&gt;"",'F. ODCs'!B15,"")</f>
        <v/>
      </c>
      <c r="C67" s="103"/>
      <c r="D67" s="103"/>
      <c r="E67" s="298">
        <f>'F. ODCs'!E15</f>
        <v>0</v>
      </c>
      <c r="F67" s="103"/>
      <c r="G67" s="103"/>
      <c r="H67" s="298">
        <f>'F. ODCs'!K15</f>
        <v>0</v>
      </c>
      <c r="I67" s="103"/>
      <c r="J67" s="103"/>
      <c r="K67" s="298">
        <f>'F. ODCs'!Q15</f>
        <v>0</v>
      </c>
      <c r="L67" s="103"/>
      <c r="M67" s="103"/>
      <c r="N67" s="298">
        <f>'F. ODCs'!W15</f>
        <v>0</v>
      </c>
      <c r="O67" s="103"/>
      <c r="P67" s="103"/>
      <c r="Q67" s="298">
        <f>'F. ODCs'!AC15</f>
        <v>0</v>
      </c>
      <c r="R67" s="103"/>
      <c r="S67" s="103"/>
      <c r="T67" s="298">
        <f>'F. ODCs'!AI15</f>
        <v>0</v>
      </c>
      <c r="U67" s="104"/>
      <c r="V67" s="298">
        <f t="shared" si="15"/>
        <v>0</v>
      </c>
    </row>
    <row r="68" spans="1:24" x14ac:dyDescent="0.25">
      <c r="A68" s="299"/>
      <c r="B68" s="405" t="str">
        <f>IF('F. ODCs'!B16&lt;&gt;"",'F. ODCs'!B16,"")</f>
        <v/>
      </c>
      <c r="C68" s="103"/>
      <c r="D68" s="103"/>
      <c r="E68" s="298">
        <f>'F. ODCs'!E16</f>
        <v>0</v>
      </c>
      <c r="F68" s="103"/>
      <c r="G68" s="103"/>
      <c r="H68" s="298">
        <f>'F. ODCs'!K16</f>
        <v>0</v>
      </c>
      <c r="I68" s="103"/>
      <c r="J68" s="103"/>
      <c r="K68" s="298">
        <f>'F. ODCs'!Q16</f>
        <v>0</v>
      </c>
      <c r="L68" s="103"/>
      <c r="M68" s="103"/>
      <c r="N68" s="298">
        <f>'F. ODCs'!W16</f>
        <v>0</v>
      </c>
      <c r="O68" s="103"/>
      <c r="P68" s="103"/>
      <c r="Q68" s="298">
        <f>'F. ODCs'!AC16</f>
        <v>0</v>
      </c>
      <c r="R68" s="103"/>
      <c r="S68" s="103"/>
      <c r="T68" s="298">
        <f>'F. ODCs'!AI16</f>
        <v>0</v>
      </c>
      <c r="U68" s="104"/>
      <c r="V68" s="298">
        <f t="shared" si="15"/>
        <v>0</v>
      </c>
    </row>
    <row r="69" spans="1:24" x14ac:dyDescent="0.25">
      <c r="A69" s="406"/>
      <c r="B69" s="405" t="str">
        <f>IF('F. ODCs'!B17&lt;&gt;"",'F. ODCs'!B17,"")</f>
        <v/>
      </c>
      <c r="C69" s="103"/>
      <c r="D69" s="103"/>
      <c r="E69" s="298">
        <f>'F. ODCs'!E17</f>
        <v>0</v>
      </c>
      <c r="F69" s="103"/>
      <c r="G69" s="103"/>
      <c r="H69" s="298">
        <f>'F. ODCs'!K17</f>
        <v>0</v>
      </c>
      <c r="I69" s="103"/>
      <c r="J69" s="103"/>
      <c r="K69" s="298">
        <f>'F. ODCs'!Q17</f>
        <v>0</v>
      </c>
      <c r="L69" s="103"/>
      <c r="M69" s="103"/>
      <c r="N69" s="298">
        <f>'F. ODCs'!W17</f>
        <v>0</v>
      </c>
      <c r="O69" s="103"/>
      <c r="P69" s="103"/>
      <c r="Q69" s="298">
        <f>'F. ODCs'!AC17</f>
        <v>0</v>
      </c>
      <c r="R69" s="103"/>
      <c r="S69" s="103"/>
      <c r="T69" s="298">
        <f>'F. ODCs'!AI17</f>
        <v>0</v>
      </c>
      <c r="U69" s="104"/>
      <c r="V69" s="298">
        <f t="shared" si="15"/>
        <v>0</v>
      </c>
    </row>
    <row r="70" spans="1:24" x14ac:dyDescent="0.25">
      <c r="A70" s="406"/>
      <c r="B70" s="405" t="str">
        <f>IF('F. ODCs'!B18&lt;&gt;"",'F. ODCs'!B18,"")</f>
        <v/>
      </c>
      <c r="C70" s="103"/>
      <c r="D70" s="103"/>
      <c r="E70" s="298">
        <f>'F. ODCs'!E18</f>
        <v>0</v>
      </c>
      <c r="F70" s="103"/>
      <c r="G70" s="103"/>
      <c r="H70" s="298">
        <f>'F. ODCs'!K18</f>
        <v>0</v>
      </c>
      <c r="I70" s="103"/>
      <c r="J70" s="103"/>
      <c r="K70" s="298">
        <f>'F. ODCs'!Q18</f>
        <v>0</v>
      </c>
      <c r="L70" s="103"/>
      <c r="M70" s="103"/>
      <c r="N70" s="298">
        <f>'F. ODCs'!W18</f>
        <v>0</v>
      </c>
      <c r="O70" s="103"/>
      <c r="P70" s="103"/>
      <c r="Q70" s="298">
        <f>'F. ODCs'!AC18</f>
        <v>0</v>
      </c>
      <c r="R70" s="103"/>
      <c r="S70" s="103"/>
      <c r="T70" s="298">
        <f>'F. ODCs'!AI18</f>
        <v>0</v>
      </c>
      <c r="U70" s="104"/>
      <c r="V70" s="298">
        <f t="shared" si="15"/>
        <v>0</v>
      </c>
    </row>
    <row r="71" spans="1:24" x14ac:dyDescent="0.25">
      <c r="A71" s="102"/>
      <c r="B71" s="393" t="s">
        <v>4</v>
      </c>
      <c r="C71" s="103"/>
      <c r="D71" s="103"/>
      <c r="E71" s="291">
        <f>SUM(E58:E70)</f>
        <v>0</v>
      </c>
      <c r="F71" s="103"/>
      <c r="G71" s="103"/>
      <c r="H71" s="291">
        <f>SUM(H58:H70)</f>
        <v>0</v>
      </c>
      <c r="I71" s="103"/>
      <c r="J71" s="103"/>
      <c r="K71" s="291">
        <f>SUM(K58:K70)</f>
        <v>0</v>
      </c>
      <c r="L71" s="103"/>
      <c r="M71" s="103"/>
      <c r="N71" s="291">
        <f>SUM(N58:N70)</f>
        <v>0</v>
      </c>
      <c r="O71" s="103"/>
      <c r="P71" s="103"/>
      <c r="Q71" s="291">
        <f>SUM(Q58:Q70)</f>
        <v>0</v>
      </c>
      <c r="R71" s="103"/>
      <c r="S71" s="103"/>
      <c r="T71" s="291">
        <f>SUM(T58:T70)</f>
        <v>0</v>
      </c>
      <c r="U71" s="104"/>
      <c r="V71" s="291">
        <f t="shared" si="15"/>
        <v>0</v>
      </c>
    </row>
    <row r="72" spans="1:24" x14ac:dyDescent="0.25">
      <c r="A72" s="102"/>
      <c r="B72" s="393" t="s">
        <v>69</v>
      </c>
      <c r="C72" s="103"/>
      <c r="D72" s="103"/>
      <c r="E72" s="407">
        <f>SUM(E35,E40,E43,E50,E57,E71)</f>
        <v>0</v>
      </c>
      <c r="F72" s="103"/>
      <c r="G72" s="103"/>
      <c r="H72" s="407">
        <f>SUM(H35,H40,H43,H50,H57,H71)</f>
        <v>0</v>
      </c>
      <c r="I72" s="103"/>
      <c r="J72" s="103"/>
      <c r="K72" s="407">
        <f>SUM(K35,K40,K43,K50,K57,K71)</f>
        <v>0</v>
      </c>
      <c r="L72" s="103"/>
      <c r="M72" s="103"/>
      <c r="N72" s="407">
        <f>SUM(N35,N40,N43,N50,N57,N71)</f>
        <v>0</v>
      </c>
      <c r="O72" s="103"/>
      <c r="P72" s="103"/>
      <c r="Q72" s="407">
        <f>SUM(Q35,Q40,Q43,Q50,Q57,Q71)</f>
        <v>0</v>
      </c>
      <c r="R72" s="103"/>
      <c r="S72" s="103"/>
      <c r="T72" s="407">
        <f>SUM(T35,T40,T43,T50,T57,T71)</f>
        <v>0</v>
      </c>
      <c r="U72" s="104"/>
      <c r="V72" s="391">
        <f t="shared" si="15"/>
        <v>0</v>
      </c>
      <c r="X72" s="155"/>
    </row>
    <row r="73" spans="1:24" x14ac:dyDescent="0.25">
      <c r="A73" s="393" t="s">
        <v>156</v>
      </c>
      <c r="B73" s="290" t="str">
        <f>IF('B. Indirect Rates &amp; Fee'!C15&lt;&gt;"",'B. Indirect Rates &amp; Fee'!C15,"")</f>
        <v/>
      </c>
      <c r="C73" s="292">
        <f>E58</f>
        <v>0</v>
      </c>
      <c r="D73" s="289" t="str">
        <f>IF('B. Indirect Rates &amp; Fee'!D15&lt;&gt;"",'B. Indirect Rates &amp; Fee'!D15,"")</f>
        <v/>
      </c>
      <c r="E73" s="293" t="str">
        <f>IF(AND(C73&lt;&gt;"",D73&lt;&gt;""),C73*D73,"")</f>
        <v/>
      </c>
      <c r="F73" s="292">
        <f>H58</f>
        <v>0</v>
      </c>
      <c r="G73" s="289" t="str">
        <f>IF('B. Indirect Rates &amp; Fee'!E15&lt;&gt;"",'B. Indirect Rates &amp; Fee'!E15,"")</f>
        <v/>
      </c>
      <c r="H73" s="293" t="str">
        <f>IF(AND(F73&lt;&gt;"",G73&lt;&gt;""),F73*G73,"")</f>
        <v/>
      </c>
      <c r="I73" s="292">
        <f>K58</f>
        <v>0</v>
      </c>
      <c r="J73" s="289" t="str">
        <f>IF('B. Indirect Rates &amp; Fee'!F15&lt;&gt;"",'B. Indirect Rates &amp; Fee'!F15,"")</f>
        <v/>
      </c>
      <c r="K73" s="293" t="str">
        <f>IF(AND(I73&lt;&gt;"",J73&lt;&gt;""),I73*J73,"")</f>
        <v/>
      </c>
      <c r="L73" s="292">
        <f>N58</f>
        <v>0</v>
      </c>
      <c r="M73" s="289" t="str">
        <f>IF('B. Indirect Rates &amp; Fee'!G15&lt;&gt;"",'B. Indirect Rates &amp; Fee'!G15,"")</f>
        <v/>
      </c>
      <c r="N73" s="293" t="str">
        <f>IF(AND(L73&lt;&gt;"",M73&lt;&gt;""),L73*M73,"")</f>
        <v/>
      </c>
      <c r="O73" s="292">
        <f>Q58</f>
        <v>0</v>
      </c>
      <c r="P73" s="289" t="str">
        <f>IF('B. Indirect Rates &amp; Fee'!H15&lt;&gt;"",'B. Indirect Rates &amp; Fee'!H15,"")</f>
        <v/>
      </c>
      <c r="Q73" s="293" t="str">
        <f>IF(AND(O73&lt;&gt;"",P73&lt;&gt;""),O73*P73,"")</f>
        <v/>
      </c>
      <c r="R73" s="292">
        <f>T58</f>
        <v>0</v>
      </c>
      <c r="S73" s="289" t="str">
        <f>IF('B. Indirect Rates &amp; Fee'!I15&lt;&gt;"",'B. Indirect Rates &amp; Fee'!I15,"")</f>
        <v/>
      </c>
      <c r="T73" s="293" t="str">
        <f>IF(AND(R73&lt;&gt;"",S73&lt;&gt;""),R73*S73,"")</f>
        <v/>
      </c>
      <c r="U73" s="104"/>
      <c r="V73" s="275">
        <f>SUM(E73,H73,K73,N73,Q73,T73)</f>
        <v>0</v>
      </c>
    </row>
    <row r="74" spans="1:24" x14ac:dyDescent="0.25">
      <c r="A74" s="295"/>
      <c r="B74" s="290" t="str">
        <f>IF('B. Indirect Rates &amp; Fee'!C16&lt;&gt;"",'B. Indirect Rates &amp; Fee'!C16,"")</f>
        <v/>
      </c>
      <c r="C74" s="292">
        <f>E58</f>
        <v>0</v>
      </c>
      <c r="D74" s="289" t="str">
        <f>IF('B. Indirect Rates &amp; Fee'!D16&lt;&gt;"",'B. Indirect Rates &amp; Fee'!D16,"")</f>
        <v/>
      </c>
      <c r="E74" s="293" t="str">
        <f>IF(AND(C74&lt;&gt;"",D74&lt;&gt;""),C74*D74,"")</f>
        <v/>
      </c>
      <c r="F74" s="292">
        <f>H58</f>
        <v>0</v>
      </c>
      <c r="G74" s="289" t="str">
        <f>IF('B. Indirect Rates &amp; Fee'!E16&lt;&gt;"",'B. Indirect Rates &amp; Fee'!E16,"")</f>
        <v/>
      </c>
      <c r="H74" s="293" t="str">
        <f>IF(AND(F74&lt;&gt;"",G74&lt;&gt;""),F74*G74,"")</f>
        <v/>
      </c>
      <c r="I74" s="292">
        <f>K58</f>
        <v>0</v>
      </c>
      <c r="J74" s="289" t="str">
        <f>IF('B. Indirect Rates &amp; Fee'!F16&lt;&gt;"",'B. Indirect Rates &amp; Fee'!F16,"")</f>
        <v/>
      </c>
      <c r="K74" s="293" t="str">
        <f>IF(AND(I74&lt;&gt;"",J74&lt;&gt;""),I74*J74,"")</f>
        <v/>
      </c>
      <c r="L74" s="292">
        <f>N58</f>
        <v>0</v>
      </c>
      <c r="M74" s="289" t="str">
        <f>IF('B. Indirect Rates &amp; Fee'!G16&lt;&gt;"",'B. Indirect Rates &amp; Fee'!G16,"")</f>
        <v/>
      </c>
      <c r="N74" s="293" t="str">
        <f>IF(AND(L74&lt;&gt;"",M74&lt;&gt;""),L74*M74,"")</f>
        <v/>
      </c>
      <c r="O74" s="292">
        <f>Q58</f>
        <v>0</v>
      </c>
      <c r="P74" s="289" t="str">
        <f>IF('B. Indirect Rates &amp; Fee'!H16&lt;&gt;"",'B. Indirect Rates &amp; Fee'!H16,"")</f>
        <v/>
      </c>
      <c r="Q74" s="293" t="str">
        <f>IF(AND(O74&lt;&gt;"",P74&lt;&gt;""),O74*P74,"")</f>
        <v/>
      </c>
      <c r="R74" s="292">
        <f>T58</f>
        <v>0</v>
      </c>
      <c r="S74" s="289" t="str">
        <f>IF('B. Indirect Rates &amp; Fee'!I16&lt;&gt;"",'B. Indirect Rates &amp; Fee'!I16,"")</f>
        <v/>
      </c>
      <c r="T74" s="293" t="str">
        <f>IF(AND(R74&lt;&gt;"",S74&lt;&gt;""),R74*S74,"")</f>
        <v/>
      </c>
      <c r="U74" s="104"/>
      <c r="V74" s="275">
        <f t="shared" ref="V74:V75" si="16">SUM(E74,H74,K74,N74,Q74,T74)</f>
        <v>0</v>
      </c>
    </row>
    <row r="75" spans="1:24" x14ac:dyDescent="0.25">
      <c r="A75" s="295"/>
      <c r="B75" s="393" t="s">
        <v>163</v>
      </c>
      <c r="C75" s="296"/>
      <c r="D75" s="105"/>
      <c r="E75" s="297">
        <f>SUM(E73:E74)</f>
        <v>0</v>
      </c>
      <c r="F75" s="296"/>
      <c r="G75" s="105"/>
      <c r="H75" s="297">
        <f>SUM(H73:H74)</f>
        <v>0</v>
      </c>
      <c r="I75" s="296"/>
      <c r="J75" s="105"/>
      <c r="K75" s="297">
        <f>SUM(K73:K74)</f>
        <v>0</v>
      </c>
      <c r="L75" s="296"/>
      <c r="M75" s="105"/>
      <c r="N75" s="297">
        <f>SUM(N73:N74)</f>
        <v>0</v>
      </c>
      <c r="O75" s="296"/>
      <c r="P75" s="105"/>
      <c r="Q75" s="297">
        <f>SUM(Q73:Q74)</f>
        <v>0</v>
      </c>
      <c r="R75" s="296"/>
      <c r="S75" s="105"/>
      <c r="T75" s="297">
        <f>SUM(T73:T74)</f>
        <v>0</v>
      </c>
      <c r="U75" s="104"/>
      <c r="V75" s="391">
        <f t="shared" si="16"/>
        <v>0</v>
      </c>
    </row>
    <row r="76" spans="1:24" x14ac:dyDescent="0.25">
      <c r="A76" s="393" t="s">
        <v>178</v>
      </c>
      <c r="B76" s="290" t="str">
        <f>IF('B. Indirect Rates &amp; Fee'!C17&lt;&gt;"",'B. Indirect Rates &amp; Fee'!C17,"")</f>
        <v/>
      </c>
      <c r="C76" s="292">
        <f>E58</f>
        <v>0</v>
      </c>
      <c r="D76" s="289" t="str">
        <f>IF('B. Indirect Rates &amp; Fee'!D17&lt;&gt;"",'B. Indirect Rates &amp; Fee'!D17,"")</f>
        <v/>
      </c>
      <c r="E76" s="293" t="str">
        <f>IF(AND(C76&lt;&gt;"",D76&lt;&gt;""),C76*D76,"")</f>
        <v/>
      </c>
      <c r="F76" s="292">
        <f>H58</f>
        <v>0</v>
      </c>
      <c r="G76" s="289" t="str">
        <f>IF('B. Indirect Rates &amp; Fee'!E17&lt;&gt;"",'B. Indirect Rates &amp; Fee'!E17,"")</f>
        <v/>
      </c>
      <c r="H76" s="293" t="str">
        <f>IF(AND(F76&lt;&gt;"",G76&lt;&gt;""),F76*G76,"")</f>
        <v/>
      </c>
      <c r="I76" s="292">
        <f>K58</f>
        <v>0</v>
      </c>
      <c r="J76" s="289" t="str">
        <f>IF('B. Indirect Rates &amp; Fee'!F17&lt;&gt;"",'B. Indirect Rates &amp; Fee'!F17,"")</f>
        <v/>
      </c>
      <c r="K76" s="293" t="str">
        <f>IF(AND(I76&lt;&gt;"",J76&lt;&gt;""),I76*J76,"")</f>
        <v/>
      </c>
      <c r="L76" s="292">
        <f>N58</f>
        <v>0</v>
      </c>
      <c r="M76" s="289" t="str">
        <f>IF('B. Indirect Rates &amp; Fee'!G17&lt;&gt;"",'B. Indirect Rates &amp; Fee'!G17,"")</f>
        <v/>
      </c>
      <c r="N76" s="293" t="str">
        <f>IF(AND(L76&lt;&gt;"",M76&lt;&gt;""),L76*M76,"")</f>
        <v/>
      </c>
      <c r="O76" s="292">
        <f>Q58</f>
        <v>0</v>
      </c>
      <c r="P76" s="289" t="str">
        <f>IF('B. Indirect Rates &amp; Fee'!H17&lt;&gt;"",'B. Indirect Rates &amp; Fee'!H17,"")</f>
        <v/>
      </c>
      <c r="Q76" s="293" t="str">
        <f>IF(AND(O76&lt;&gt;"",P76&lt;&gt;""),O76*P76,"")</f>
        <v/>
      </c>
      <c r="R76" s="292">
        <f>T58</f>
        <v>0</v>
      </c>
      <c r="S76" s="289" t="str">
        <f>IF('B. Indirect Rates &amp; Fee'!I17&lt;&gt;"",'B. Indirect Rates &amp; Fee'!I17,"")</f>
        <v/>
      </c>
      <c r="T76" s="293" t="str">
        <f>IF(AND(R76&lt;&gt;"",S76&lt;&gt;""),R76*S76,"")</f>
        <v/>
      </c>
      <c r="U76" s="104"/>
      <c r="V76" s="275">
        <f>SUM(E76,H76,K76,N76,Q76,T76)</f>
        <v>0</v>
      </c>
    </row>
    <row r="77" spans="1:24" x14ac:dyDescent="0.25">
      <c r="A77" s="295"/>
      <c r="B77" s="290" t="str">
        <f>IF('B. Indirect Rates &amp; Fee'!C18&lt;&gt;"",'B. Indirect Rates &amp; Fee'!C18,"")</f>
        <v/>
      </c>
      <c r="C77" s="292">
        <f>E58</f>
        <v>0</v>
      </c>
      <c r="D77" s="289" t="str">
        <f>IF('B. Indirect Rates &amp; Fee'!D18&lt;&gt;"",'B. Indirect Rates &amp; Fee'!D18,"")</f>
        <v/>
      </c>
      <c r="E77" s="293" t="str">
        <f>IF(AND(C77&lt;&gt;"",D77&lt;&gt;""),C77*D77,"")</f>
        <v/>
      </c>
      <c r="F77" s="292">
        <f>H58</f>
        <v>0</v>
      </c>
      <c r="G77" s="289" t="str">
        <f>IF('B. Indirect Rates &amp; Fee'!E18&lt;&gt;"",'B. Indirect Rates &amp; Fee'!E18,"")</f>
        <v/>
      </c>
      <c r="H77" s="293" t="str">
        <f>IF(AND(F77&lt;&gt;"",G77&lt;&gt;""),F77*G77,"")</f>
        <v/>
      </c>
      <c r="I77" s="292">
        <f>K58</f>
        <v>0</v>
      </c>
      <c r="J77" s="289" t="str">
        <f>IF('B. Indirect Rates &amp; Fee'!F18&lt;&gt;"",'B. Indirect Rates &amp; Fee'!F18,"")</f>
        <v/>
      </c>
      <c r="K77" s="293" t="str">
        <f>IF(AND(I77&lt;&gt;"",J77&lt;&gt;""),I77*J77,"")</f>
        <v/>
      </c>
      <c r="L77" s="292">
        <f>N58</f>
        <v>0</v>
      </c>
      <c r="M77" s="289" t="str">
        <f>IF('B. Indirect Rates &amp; Fee'!G18&lt;&gt;"",'B. Indirect Rates &amp; Fee'!G18,"")</f>
        <v/>
      </c>
      <c r="N77" s="293" t="str">
        <f>IF(AND(L77&lt;&gt;"",M77&lt;&gt;""),L77*M77,"")</f>
        <v/>
      </c>
      <c r="O77" s="292">
        <f>Q58</f>
        <v>0</v>
      </c>
      <c r="P77" s="289" t="str">
        <f>IF('B. Indirect Rates &amp; Fee'!H18&lt;&gt;"",'B. Indirect Rates &amp; Fee'!H18,"")</f>
        <v/>
      </c>
      <c r="Q77" s="293" t="str">
        <f>IF(AND(O77&lt;&gt;"",P77&lt;&gt;""),O77*P77,"")</f>
        <v/>
      </c>
      <c r="R77" s="292">
        <f>T58</f>
        <v>0</v>
      </c>
      <c r="S77" s="289" t="str">
        <f>IF('B. Indirect Rates &amp; Fee'!I18&lt;&gt;"",'B. Indirect Rates &amp; Fee'!I18,"")</f>
        <v/>
      </c>
      <c r="T77" s="293" t="str">
        <f>IF(AND(R77&lt;&gt;"",S77&lt;&gt;""),R77*S77,"")</f>
        <v/>
      </c>
      <c r="U77" s="104"/>
      <c r="V77" s="275">
        <f t="shared" ref="V77:V84" si="17">SUM(E77,H77,K77,N77,Q77,T77)</f>
        <v>0</v>
      </c>
    </row>
    <row r="78" spans="1:24" x14ac:dyDescent="0.25">
      <c r="A78" s="295"/>
      <c r="B78" s="393" t="s">
        <v>206</v>
      </c>
      <c r="C78" s="104"/>
      <c r="D78" s="104"/>
      <c r="E78" s="297">
        <f>SUM(E76:E77)</f>
        <v>0</v>
      </c>
      <c r="F78" s="296"/>
      <c r="G78" s="105" t="e">
        <f>IF('B. Indirect Rates &amp; Fee'!#REF!&lt;&gt;"",'B. Indirect Rates &amp; Fee'!#REF!,"")</f>
        <v>#REF!</v>
      </c>
      <c r="H78" s="297">
        <f>SUM(H76:H77)</f>
        <v>0</v>
      </c>
      <c r="I78" s="296"/>
      <c r="J78" s="105" t="str">
        <f>IF('B. Indirect Rates &amp; Fee'!E99&lt;&gt;"",'B. Indirect Rates &amp; Fee'!E99,"")</f>
        <v/>
      </c>
      <c r="K78" s="297">
        <f>SUM(K76:K77)</f>
        <v>0</v>
      </c>
      <c r="L78" s="296"/>
      <c r="M78" s="105" t="str">
        <f>IF('B. Indirect Rates &amp; Fee'!H99&lt;&gt;"",'B. Indirect Rates &amp; Fee'!H99,"")</f>
        <v/>
      </c>
      <c r="N78" s="297">
        <f>SUM(N76:N77)</f>
        <v>0</v>
      </c>
      <c r="O78" s="296"/>
      <c r="P78" s="105" t="str">
        <f>IF('B. Indirect Rates &amp; Fee'!K99&lt;&gt;"",'B. Indirect Rates &amp; Fee'!K99,"")</f>
        <v/>
      </c>
      <c r="Q78" s="297">
        <f>SUM(Q76:Q77)</f>
        <v>0</v>
      </c>
      <c r="R78" s="296"/>
      <c r="S78" s="105"/>
      <c r="T78" s="297">
        <f>SUM(T76:T77)</f>
        <v>0</v>
      </c>
      <c r="U78" s="104"/>
      <c r="V78" s="391">
        <f t="shared" si="17"/>
        <v>0</v>
      </c>
    </row>
    <row r="79" spans="1:24" x14ac:dyDescent="0.25">
      <c r="A79" s="393" t="s">
        <v>180</v>
      </c>
      <c r="B79" s="290" t="str">
        <f>IF('B. Indirect Rates &amp; Fee'!C19&lt;&gt;"",'B. Indirect Rates &amp; Fee'!C19,"")</f>
        <v/>
      </c>
      <c r="C79" s="410">
        <f>SUM(E50,E57,E71)</f>
        <v>0</v>
      </c>
      <c r="D79" s="289" t="str">
        <f>IF('B. Indirect Rates &amp; Fee'!D19&lt;&gt;"",'B. Indirect Rates &amp; Fee'!D19,"")</f>
        <v/>
      </c>
      <c r="E79" s="293" t="str">
        <f>IF(AND(C79&lt;&gt;"",D79&lt;&gt;""),C79*D79,"")</f>
        <v/>
      </c>
      <c r="F79" s="410">
        <f>SUM(H50,H57,H71)</f>
        <v>0</v>
      </c>
      <c r="G79" s="289" t="str">
        <f>IF('B. Indirect Rates &amp; Fee'!E19&lt;&gt;"",'B. Indirect Rates &amp; Fee'!E19,"")</f>
        <v/>
      </c>
      <c r="H79" s="293" t="str">
        <f>IF(AND(F79&lt;&gt;"",G79&lt;&gt;""),F79*G79,"")</f>
        <v/>
      </c>
      <c r="I79" s="410">
        <f>SUM(K50,K57,K71)</f>
        <v>0</v>
      </c>
      <c r="J79" s="289" t="str">
        <f>IF('B. Indirect Rates &amp; Fee'!F19&lt;&gt;"",'B. Indirect Rates &amp; Fee'!F19,"")</f>
        <v/>
      </c>
      <c r="K79" s="293" t="str">
        <f>IF(AND(I79&lt;&gt;"",J79&lt;&gt;""),I79*J79,"")</f>
        <v/>
      </c>
      <c r="L79" s="410">
        <f>SUM(N50,N57,N71)</f>
        <v>0</v>
      </c>
      <c r="M79" s="289" t="str">
        <f>IF('B. Indirect Rates &amp; Fee'!G19&lt;&gt;"",'B. Indirect Rates &amp; Fee'!G19,"")</f>
        <v/>
      </c>
      <c r="N79" s="293" t="str">
        <f>IF(AND(L79&lt;&gt;"",M79&lt;&gt;""),L79*M79,"")</f>
        <v/>
      </c>
      <c r="O79" s="410">
        <f>SUM(Q50,Q57,Q71)</f>
        <v>0</v>
      </c>
      <c r="P79" s="289" t="str">
        <f>IF('B. Indirect Rates &amp; Fee'!H19&lt;&gt;"",'B. Indirect Rates &amp; Fee'!H19,"")</f>
        <v/>
      </c>
      <c r="Q79" s="293" t="str">
        <f>IF(AND(O79&lt;&gt;"",P79&lt;&gt;""),O79*P79,"")</f>
        <v/>
      </c>
      <c r="R79" s="410">
        <f>SUM(T50,T57,T71)</f>
        <v>0</v>
      </c>
      <c r="S79" s="289" t="str">
        <f>IF('B. Indirect Rates &amp; Fee'!I19&lt;&gt;"",'B. Indirect Rates &amp; Fee'!I19,"")</f>
        <v/>
      </c>
      <c r="T79" s="293" t="str">
        <f>IF(AND(R79&lt;&gt;"",S79&lt;&gt;""),R79*S79,"")</f>
        <v/>
      </c>
      <c r="U79" s="104"/>
      <c r="V79" s="298">
        <f t="shared" si="17"/>
        <v>0</v>
      </c>
    </row>
    <row r="80" spans="1:24" x14ac:dyDescent="0.25">
      <c r="A80" s="102"/>
      <c r="B80" s="290" t="str">
        <f>IF('B. Indirect Rates &amp; Fee'!C20&lt;&gt;"",'B. Indirect Rates &amp; Fee'!C20,"")</f>
        <v/>
      </c>
      <c r="C80" s="410">
        <f>SUM(E50,E57,E71)</f>
        <v>0</v>
      </c>
      <c r="D80" s="289" t="str">
        <f>IF('B. Indirect Rates &amp; Fee'!D20&lt;&gt;"",'B. Indirect Rates &amp; Fee'!D20,"")</f>
        <v/>
      </c>
      <c r="E80" s="293" t="str">
        <f t="shared" ref="E80:E82" si="18">IF(AND(C80&lt;&gt;"",D80&lt;&gt;""),C80*D80,"")</f>
        <v/>
      </c>
      <c r="F80" s="410">
        <f>SUM(H50,H57,H71)</f>
        <v>0</v>
      </c>
      <c r="G80" s="289" t="str">
        <f>IF('B. Indirect Rates &amp; Fee'!E20&lt;&gt;"",'B. Indirect Rates &amp; Fee'!E20,"")</f>
        <v/>
      </c>
      <c r="H80" s="293" t="str">
        <f t="shared" ref="H80:H82" si="19">IF(AND(F80&lt;&gt;"",G80&lt;&gt;""),F80*G80,"")</f>
        <v/>
      </c>
      <c r="I80" s="410">
        <f>SUM(K50,K57,K71)</f>
        <v>0</v>
      </c>
      <c r="J80" s="289" t="str">
        <f>IF('B. Indirect Rates &amp; Fee'!F20&lt;&gt;"",'B. Indirect Rates &amp; Fee'!F20,"")</f>
        <v/>
      </c>
      <c r="K80" s="293" t="str">
        <f t="shared" ref="K80:K82" si="20">IF(AND(I80&lt;&gt;"",J80&lt;&gt;""),I80*J80,"")</f>
        <v/>
      </c>
      <c r="L80" s="410">
        <f>SUM(N50,N57,N71)</f>
        <v>0</v>
      </c>
      <c r="M80" s="289" t="str">
        <f>IF('B. Indirect Rates &amp; Fee'!G20&lt;&gt;"",'B. Indirect Rates &amp; Fee'!G20,"")</f>
        <v/>
      </c>
      <c r="N80" s="293" t="str">
        <f t="shared" ref="N80:N82" si="21">IF(AND(L80&lt;&gt;"",M80&lt;&gt;""),L80*M80,"")</f>
        <v/>
      </c>
      <c r="O80" s="410">
        <f>SUM(Q50,Q57,Q71)</f>
        <v>0</v>
      </c>
      <c r="P80" s="289" t="str">
        <f>IF('B. Indirect Rates &amp; Fee'!H20&lt;&gt;"",'B. Indirect Rates &amp; Fee'!H20,"")</f>
        <v/>
      </c>
      <c r="Q80" s="293" t="str">
        <f t="shared" ref="Q80:Q82" si="22">IF(AND(O80&lt;&gt;"",P80&lt;&gt;""),O80*P80,"")</f>
        <v/>
      </c>
      <c r="R80" s="410">
        <f>SUM(T50,T57,T71)</f>
        <v>0</v>
      </c>
      <c r="S80" s="289" t="str">
        <f>IF('B. Indirect Rates &amp; Fee'!I20&lt;&gt;"",'B. Indirect Rates &amp; Fee'!I20,"")</f>
        <v/>
      </c>
      <c r="T80" s="293" t="str">
        <f t="shared" ref="T80:T82" si="23">IF(AND(R80&lt;&gt;"",S80&lt;&gt;""),R80*S80,"")</f>
        <v/>
      </c>
      <c r="U80" s="104"/>
      <c r="V80" s="298">
        <f t="shared" si="17"/>
        <v>0</v>
      </c>
    </row>
    <row r="81" spans="1:22" x14ac:dyDescent="0.25">
      <c r="A81" s="102"/>
      <c r="B81" s="290" t="str">
        <f>IF('B. Indirect Rates &amp; Fee'!C21&lt;&gt;"",'B. Indirect Rates &amp; Fee'!C21,"")</f>
        <v/>
      </c>
      <c r="C81" s="410">
        <f>SUM(E50,E57,E71)</f>
        <v>0</v>
      </c>
      <c r="D81" s="289" t="str">
        <f>IF('B. Indirect Rates &amp; Fee'!D21&lt;&gt;"",'B. Indirect Rates &amp; Fee'!D21,"")</f>
        <v/>
      </c>
      <c r="E81" s="293" t="str">
        <f t="shared" si="18"/>
        <v/>
      </c>
      <c r="F81" s="410">
        <f>SUM(H50,H57,H71)</f>
        <v>0</v>
      </c>
      <c r="G81" s="289" t="str">
        <f>IF('B. Indirect Rates &amp; Fee'!E21&lt;&gt;"",'B. Indirect Rates &amp; Fee'!E21,"")</f>
        <v/>
      </c>
      <c r="H81" s="293" t="str">
        <f t="shared" si="19"/>
        <v/>
      </c>
      <c r="I81" s="410">
        <f>SUM(K50,K57,K71)</f>
        <v>0</v>
      </c>
      <c r="J81" s="289" t="str">
        <f>IF('B. Indirect Rates &amp; Fee'!F21&lt;&gt;"",'B. Indirect Rates &amp; Fee'!F21,"")</f>
        <v/>
      </c>
      <c r="K81" s="293" t="str">
        <f t="shared" si="20"/>
        <v/>
      </c>
      <c r="L81" s="410">
        <f>SUM(N50,N57,N71)</f>
        <v>0</v>
      </c>
      <c r="M81" s="289" t="str">
        <f>IF('B. Indirect Rates &amp; Fee'!G21&lt;&gt;"",'B. Indirect Rates &amp; Fee'!G21,"")</f>
        <v/>
      </c>
      <c r="N81" s="293" t="str">
        <f t="shared" si="21"/>
        <v/>
      </c>
      <c r="O81" s="410">
        <f>SUM(Q50,Q57,Q71)</f>
        <v>0</v>
      </c>
      <c r="P81" s="289" t="str">
        <f>IF('B. Indirect Rates &amp; Fee'!H21&lt;&gt;"",'B. Indirect Rates &amp; Fee'!H21,"")</f>
        <v/>
      </c>
      <c r="Q81" s="293" t="str">
        <f t="shared" si="22"/>
        <v/>
      </c>
      <c r="R81" s="410">
        <f>SUM(T50,T57,T71)</f>
        <v>0</v>
      </c>
      <c r="S81" s="289" t="str">
        <f>IF('B. Indirect Rates &amp; Fee'!I21&lt;&gt;"",'B. Indirect Rates &amp; Fee'!I21,"")</f>
        <v/>
      </c>
      <c r="T81" s="293" t="str">
        <f t="shared" si="23"/>
        <v/>
      </c>
      <c r="U81" s="104"/>
      <c r="V81" s="298">
        <f t="shared" si="17"/>
        <v>0</v>
      </c>
    </row>
    <row r="82" spans="1:22" x14ac:dyDescent="0.25">
      <c r="A82" s="102"/>
      <c r="B82" s="290" t="str">
        <f>IF('B. Indirect Rates &amp; Fee'!C22&lt;&gt;"",'B. Indirect Rates &amp; Fee'!C22,"")</f>
        <v/>
      </c>
      <c r="C82" s="410">
        <f>SUM(E50,E57,E71)</f>
        <v>0</v>
      </c>
      <c r="D82" s="289" t="str">
        <f>IF('B. Indirect Rates &amp; Fee'!D22&lt;&gt;"",'B. Indirect Rates &amp; Fee'!D22,"")</f>
        <v/>
      </c>
      <c r="E82" s="293" t="str">
        <f t="shared" si="18"/>
        <v/>
      </c>
      <c r="F82" s="410">
        <f>SUM(H50,H57,H71)</f>
        <v>0</v>
      </c>
      <c r="G82" s="289" t="str">
        <f>IF('B. Indirect Rates &amp; Fee'!E22&lt;&gt;"",'B. Indirect Rates &amp; Fee'!E22,"")</f>
        <v/>
      </c>
      <c r="H82" s="293" t="str">
        <f t="shared" si="19"/>
        <v/>
      </c>
      <c r="I82" s="410">
        <f>SUM(K50,K57,K71)</f>
        <v>0</v>
      </c>
      <c r="J82" s="289" t="str">
        <f>IF('B. Indirect Rates &amp; Fee'!F22&lt;&gt;"",'B. Indirect Rates &amp; Fee'!F22,"")</f>
        <v/>
      </c>
      <c r="K82" s="293" t="str">
        <f t="shared" si="20"/>
        <v/>
      </c>
      <c r="L82" s="410">
        <f>SUM(N50,N57,N71)</f>
        <v>0</v>
      </c>
      <c r="M82" s="289" t="str">
        <f>IF('B. Indirect Rates &amp; Fee'!G22&lt;&gt;"",'B. Indirect Rates &amp; Fee'!G22,"")</f>
        <v/>
      </c>
      <c r="N82" s="293" t="str">
        <f t="shared" si="21"/>
        <v/>
      </c>
      <c r="O82" s="410">
        <f>SUM(Q50,Q57,Q71)</f>
        <v>0</v>
      </c>
      <c r="P82" s="289" t="str">
        <f>IF('B. Indirect Rates &amp; Fee'!H22&lt;&gt;"",'B. Indirect Rates &amp; Fee'!H22,"")</f>
        <v/>
      </c>
      <c r="Q82" s="293" t="str">
        <f t="shared" si="22"/>
        <v/>
      </c>
      <c r="R82" s="410">
        <f>SUM(T50,T57,T71)</f>
        <v>0</v>
      </c>
      <c r="S82" s="289" t="str">
        <f>IF('B. Indirect Rates &amp; Fee'!I22&lt;&gt;"",'B. Indirect Rates &amp; Fee'!I22,"")</f>
        <v/>
      </c>
      <c r="T82" s="293" t="str">
        <f t="shared" si="23"/>
        <v/>
      </c>
      <c r="U82" s="104"/>
      <c r="V82" s="298">
        <f t="shared" si="17"/>
        <v>0</v>
      </c>
    </row>
    <row r="83" spans="1:22" x14ac:dyDescent="0.25">
      <c r="A83" s="102"/>
      <c r="B83" s="393" t="s">
        <v>181</v>
      </c>
      <c r="C83" s="103"/>
      <c r="D83" s="103"/>
      <c r="E83" s="291">
        <f>SUM(E79:E82)</f>
        <v>0</v>
      </c>
      <c r="F83" s="103"/>
      <c r="G83" s="103"/>
      <c r="H83" s="291">
        <f>SUM(H79:H82)</f>
        <v>0</v>
      </c>
      <c r="I83" s="103"/>
      <c r="J83" s="103"/>
      <c r="K83" s="291">
        <f>SUM(K79:K82)</f>
        <v>0</v>
      </c>
      <c r="L83" s="103"/>
      <c r="M83" s="103"/>
      <c r="N83" s="291">
        <f>SUM(N79:N82)</f>
        <v>0</v>
      </c>
      <c r="O83" s="103"/>
      <c r="P83" s="103"/>
      <c r="Q83" s="291">
        <f>SUM(Q79:Q82)</f>
        <v>0</v>
      </c>
      <c r="R83" s="103"/>
      <c r="S83" s="103"/>
      <c r="T83" s="291">
        <f>SUM(T79:T82)</f>
        <v>0</v>
      </c>
      <c r="U83" s="104"/>
      <c r="V83" s="291">
        <f t="shared" si="17"/>
        <v>0</v>
      </c>
    </row>
    <row r="84" spans="1:22" x14ac:dyDescent="0.25">
      <c r="A84" s="295"/>
      <c r="B84" s="393" t="s">
        <v>69</v>
      </c>
      <c r="C84" s="103"/>
      <c r="D84" s="103"/>
      <c r="E84" s="407">
        <f>SUM(E72,E75,E78,E83)</f>
        <v>0</v>
      </c>
      <c r="F84" s="103"/>
      <c r="G84" s="103"/>
      <c r="H84" s="407">
        <f>SUM(H72,H75,H78,H83)</f>
        <v>0</v>
      </c>
      <c r="I84" s="103"/>
      <c r="J84" s="103"/>
      <c r="K84" s="407">
        <f>SUM(K72,K75,K78,K83)</f>
        <v>0</v>
      </c>
      <c r="L84" s="103"/>
      <c r="M84" s="103"/>
      <c r="N84" s="407">
        <f>SUM(N72,N75,N78,N83)</f>
        <v>0</v>
      </c>
      <c r="O84" s="103"/>
      <c r="P84" s="103"/>
      <c r="Q84" s="407">
        <f>SUM(Q72,Q75,Q78,Q83)</f>
        <v>0</v>
      </c>
      <c r="R84" s="103"/>
      <c r="S84" s="103"/>
      <c r="T84" s="407">
        <f>SUM(T72,T75,T78,T83)</f>
        <v>0</v>
      </c>
      <c r="U84" s="104"/>
      <c r="V84" s="391">
        <f t="shared" si="17"/>
        <v>0</v>
      </c>
    </row>
    <row r="85" spans="1:22" x14ac:dyDescent="0.25">
      <c r="A85" s="102"/>
      <c r="B85" s="393" t="s">
        <v>151</v>
      </c>
      <c r="C85" s="300">
        <f>E84</f>
        <v>0</v>
      </c>
      <c r="D85" s="408" t="str">
        <f>IF('B. Indirect Rates &amp; Fee'!D23&lt;&gt;"",'B. Indirect Rates &amp; Fee'!D23,"")</f>
        <v/>
      </c>
      <c r="E85" s="293" t="str">
        <f t="shared" ref="E85" si="24">IF(AND(C85&lt;&gt;"",D85&lt;&gt;""),C85*D85,"")</f>
        <v/>
      </c>
      <c r="F85" s="300">
        <f>H84</f>
        <v>0</v>
      </c>
      <c r="G85" s="408" t="str">
        <f>IF('B. Indirect Rates &amp; Fee'!E23&lt;&gt;"",'B. Indirect Rates &amp; Fee'!E23,"")</f>
        <v/>
      </c>
      <c r="H85" s="293" t="str">
        <f t="shared" ref="H85" si="25">IF(AND(F85&lt;&gt;"",G85&lt;&gt;""),F85*G85,"")</f>
        <v/>
      </c>
      <c r="I85" s="300">
        <f>K84</f>
        <v>0</v>
      </c>
      <c r="J85" s="409" t="str">
        <f>IF('B. Indirect Rates &amp; Fee'!F23&lt;&gt;"",'B. Indirect Rates &amp; Fee'!F23,"")</f>
        <v/>
      </c>
      <c r="K85" s="293" t="str">
        <f t="shared" ref="K85" si="26">IF(AND(I85&lt;&gt;"",J85&lt;&gt;""),I85*J85,"")</f>
        <v/>
      </c>
      <c r="L85" s="300">
        <f>N84</f>
        <v>0</v>
      </c>
      <c r="M85" s="409" t="str">
        <f>IF('B. Indirect Rates &amp; Fee'!G23&lt;&gt;"",'B. Indirect Rates &amp; Fee'!G23,"")</f>
        <v/>
      </c>
      <c r="N85" s="293" t="str">
        <f t="shared" ref="N85" si="27">IF(AND(L85&lt;&gt;"",M85&lt;&gt;""),L85*M85,"")</f>
        <v/>
      </c>
      <c r="O85" s="300">
        <f>Q84</f>
        <v>0</v>
      </c>
      <c r="P85" s="409" t="str">
        <f>IF('B. Indirect Rates &amp; Fee'!H23&lt;&gt;"",'B. Indirect Rates &amp; Fee'!H23,"")</f>
        <v/>
      </c>
      <c r="Q85" s="293" t="str">
        <f t="shared" ref="Q85" si="28">IF(AND(O85&lt;&gt;"",P85&lt;&gt;""),O85*P85,"")</f>
        <v/>
      </c>
      <c r="R85" s="300">
        <f>T84</f>
        <v>0</v>
      </c>
      <c r="S85" s="409" t="str">
        <f>IF('B. Indirect Rates &amp; Fee'!I23&lt;&gt;"",'B. Indirect Rates &amp; Fee'!I23,"")</f>
        <v/>
      </c>
      <c r="T85" s="293" t="str">
        <f t="shared" ref="T85" si="29">IF(AND(R85&lt;&gt;"",S85&lt;&gt;""),R85*S85,"")</f>
        <v/>
      </c>
      <c r="U85" s="104"/>
      <c r="V85" s="291">
        <f t="shared" si="15"/>
        <v>0</v>
      </c>
    </row>
    <row r="86" spans="1:22" x14ac:dyDescent="0.25">
      <c r="A86" s="102"/>
      <c r="B86" s="393" t="s">
        <v>12</v>
      </c>
      <c r="C86" s="103"/>
      <c r="D86" s="103"/>
      <c r="E86" s="291">
        <f>SUM(E84:E85)</f>
        <v>0</v>
      </c>
      <c r="F86" s="103"/>
      <c r="G86" s="103"/>
      <c r="H86" s="291">
        <f>SUM(H84:H85)</f>
        <v>0</v>
      </c>
      <c r="I86" s="103"/>
      <c r="J86" s="103"/>
      <c r="K86" s="291">
        <f>SUM(K84:K85)</f>
        <v>0</v>
      </c>
      <c r="L86" s="103"/>
      <c r="M86" s="103"/>
      <c r="N86" s="291">
        <f>SUM(N84:N85)</f>
        <v>0</v>
      </c>
      <c r="O86" s="103"/>
      <c r="P86" s="103"/>
      <c r="Q86" s="291">
        <f>SUM(Q84:Q85)</f>
        <v>0</v>
      </c>
      <c r="R86" s="103"/>
      <c r="S86" s="103"/>
      <c r="T86" s="291">
        <f>SUM(T84:T85)</f>
        <v>0</v>
      </c>
      <c r="U86" s="104"/>
      <c r="V86" s="391">
        <f>SUM(E86,H86,K86,N86,Q86,T86)</f>
        <v>0</v>
      </c>
    </row>
    <row r="87" spans="1:22" x14ac:dyDescent="0.25">
      <c r="K87" s="101"/>
      <c r="N87" s="101"/>
      <c r="Q87" s="101"/>
      <c r="T87" s="101"/>
    </row>
    <row r="88" spans="1:22" x14ac:dyDescent="0.25">
      <c r="A88" s="522"/>
      <c r="B88" s="522"/>
      <c r="C88" s="522"/>
      <c r="D88" s="522"/>
      <c r="E88" s="522"/>
      <c r="F88" s="522"/>
      <c r="K88" s="101"/>
      <c r="N88" s="101"/>
      <c r="Q88" s="101"/>
      <c r="T88" s="101"/>
    </row>
    <row r="89" spans="1:22" x14ac:dyDescent="0.25">
      <c r="A89" s="106"/>
    </row>
    <row r="90" spans="1:22" x14ac:dyDescent="0.25">
      <c r="A90" s="106"/>
    </row>
    <row r="91" spans="1:22" x14ac:dyDescent="0.25">
      <c r="A91" s="523"/>
      <c r="B91" s="523"/>
      <c r="C91" s="523"/>
      <c r="D91" s="523"/>
      <c r="E91" s="523"/>
      <c r="F91" s="523"/>
      <c r="G91" s="523"/>
      <c r="H91" s="108"/>
      <c r="I91" s="108"/>
      <c r="L91" s="108"/>
      <c r="O91" s="108"/>
      <c r="R91" s="108"/>
    </row>
    <row r="92" spans="1:22" x14ac:dyDescent="0.25">
      <c r="A92" s="524"/>
      <c r="B92" s="524"/>
      <c r="C92" s="524"/>
      <c r="D92" s="524"/>
      <c r="E92" s="524"/>
      <c r="F92" s="524"/>
      <c r="G92" s="524"/>
      <c r="H92" s="524"/>
    </row>
    <row r="93" spans="1:22" x14ac:dyDescent="0.25">
      <c r="A93" s="109"/>
    </row>
    <row r="94" spans="1:22" x14ac:dyDescent="0.25">
      <c r="A94" s="109"/>
    </row>
    <row r="95" spans="1:22" x14ac:dyDescent="0.25">
      <c r="A95" s="109"/>
    </row>
    <row r="96" spans="1:22" x14ac:dyDescent="0.25">
      <c r="A96" s="109"/>
    </row>
    <row r="97" spans="1:1" x14ac:dyDescent="0.25">
      <c r="A97" s="109"/>
    </row>
  </sheetData>
  <sheetProtection sheet="1" scenarios="1" formatColumns="0" formatRows="0"/>
  <mergeCells count="26">
    <mergeCell ref="R7:T7"/>
    <mergeCell ref="U7:V7"/>
    <mergeCell ref="A8:B8"/>
    <mergeCell ref="C8:E8"/>
    <mergeCell ref="F8:H8"/>
    <mergeCell ref="I8:K8"/>
    <mergeCell ref="L8:N8"/>
    <mergeCell ref="O8:Q8"/>
    <mergeCell ref="R8:T8"/>
    <mergeCell ref="U8:V8"/>
    <mergeCell ref="A7:B7"/>
    <mergeCell ref="C7:E7"/>
    <mergeCell ref="F7:H7"/>
    <mergeCell ref="I7:K7"/>
    <mergeCell ref="L7:N7"/>
    <mergeCell ref="O7:Q7"/>
    <mergeCell ref="U9:V9"/>
    <mergeCell ref="A88:F88"/>
    <mergeCell ref="A91:G91"/>
    <mergeCell ref="A92:H92"/>
    <mergeCell ref="C9:E9"/>
    <mergeCell ref="F9:H9"/>
    <mergeCell ref="I9:K9"/>
    <mergeCell ref="L9:N9"/>
    <mergeCell ref="O9:Q9"/>
    <mergeCell ref="R9:T9"/>
  </mergeCells>
  <conditionalFormatting sqref="A3:B4 C3:XFD5 A5 A6:XFD1048576">
    <cfRule type="expression" dxfId="10" priority="5">
      <formula>CELL("protect",A3)</formula>
    </cfRule>
  </conditionalFormatting>
  <conditionalFormatting sqref="A1:XFD2">
    <cfRule type="expression" dxfId="9" priority="3">
      <formula>CELL("protect",A1)</formula>
    </cfRule>
  </conditionalFormatting>
  <conditionalFormatting sqref="C7:V9">
    <cfRule type="expression" dxfId="8" priority="2">
      <formula>CELL("protect",C7)</formula>
    </cfRule>
  </conditionalFormatting>
  <pageMargins left="0.7" right="0.7" top="0.75" bottom="0.75" header="0.3" footer="0.3"/>
  <ignoredErrors>
    <ignoredError sqref="A6:V6 A10:V10 B7 A12:B34 A11:B11 D12:D34 U11:V11 G11:G34 J11:J34 M11:M34 P11:P34 S11:S34 A71:B77 A51:B51 A36:B50 A35 A57:B57 A79:B82 A78 A53:A54 A52:B52 A9:B9 B8 A62:A68 A59 A60 A58 A61" unlockedFormula="1"/>
    <ignoredError sqref="T43:V43 Q43:R43 N43:O43 T75:V75 Q75:R75 N75:O75 K75:L75 H75:I75 E75:F75 C75 D82 E43:F43 H43:I43 K43:L43 C43 C50:D50 C35:V35 U12:V34 C40:V40 D36 D74 U51:V54 C44:D44 F44:G44 I44:M44 D77 G76:G77 C57:D57 C71:D71 U71:V71 R71:S71 O71:P71 L71:M71 I71:J71 F71:G71 E58 H58 K58 N58 Q58 T58:V58 C78 E78:R78 D37 G37 C45:D49 F45:V49 O44:V44 U62:V68 U61:V61 U60:V60 U59:V59 D38 D39 G38 G39 U36:V36 U37:V37 U38:V38 U39:V39 D42 D41 G41 G42 J41 J42 M41 M42 P41 P42 S41 S42 F57:G57 I57:J57 L57:M57 O57:P57 R57:S57 U57:V57 F50:J50 L50:M50 O50:P50 R50:S50 U50 C72:D72 F72:G72 I72:V72 D73 G74 G73 J74 J73 M74 M73 P74 P73 S74 S73 J76:J77 M76:M77 P76:P77 S76:S77 D79 D80 D81 G82 G79 G80 G81 J82 J79 J80 J81 M79 M82 M80 M81 P79 P82 P80 P81 S79 S82 S80 S81 U41:V41 U42:V42 U74:V74 U73:V73 D76 U76:V77 U79:V79 U82:V82 U80:V80 U81:V81 T78:V78" formula="1" unlockedFormula="1"/>
    <ignoredError sqref="D43 D75 M43 J43 G43 C83:V83 G75 J75 M75 P75 S75 P43 S43 C86:U86 C84:D84 F84:G84 I84:J84 L84:M84 O84:P84 R84:S84 U84:V84 D85 G85 J85 M85 P85 S85 U85:V8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95AC-A627-4580-A1D4-E8ABD8DC71E5}">
  <dimension ref="A1:X97"/>
  <sheetViews>
    <sheetView workbookViewId="0"/>
  </sheetViews>
  <sheetFormatPr defaultColWidth="8.85546875" defaultRowHeight="15" x14ac:dyDescent="0.25"/>
  <cols>
    <col min="1" max="1" width="26.28515625" style="107" customWidth="1"/>
    <col min="2" max="2" width="26.42578125" style="107" customWidth="1"/>
    <col min="3" max="3" width="11.7109375" style="107" customWidth="1"/>
    <col min="4" max="4" width="12.28515625" style="107" customWidth="1"/>
    <col min="5" max="5" width="14.42578125" style="107" customWidth="1"/>
    <col min="6" max="8" width="12.7109375" style="107" customWidth="1"/>
    <col min="9" max="9" width="12" style="107" customWidth="1"/>
    <col min="10" max="11" width="12.7109375" style="107" customWidth="1"/>
    <col min="12" max="12" width="12" style="107" customWidth="1"/>
    <col min="13" max="14" width="12.7109375" style="107" customWidth="1"/>
    <col min="15" max="15" width="12" style="107" customWidth="1"/>
    <col min="16" max="17" width="12.7109375" style="107" customWidth="1"/>
    <col min="18" max="18" width="12" style="107" customWidth="1"/>
    <col min="19" max="20" width="12.7109375" style="107" customWidth="1"/>
    <col min="21" max="21" width="11.85546875" style="107" customWidth="1"/>
    <col min="22" max="22" width="18.42578125" style="107" customWidth="1"/>
    <col min="23" max="16384" width="8.85546875" style="5"/>
  </cols>
  <sheetData>
    <row r="1" spans="1:22" s="107" customFormat="1" ht="12.75" thickBot="1" x14ac:dyDescent="0.25">
      <c r="A1" s="386" t="s">
        <v>281</v>
      </c>
      <c r="B1" s="101"/>
      <c r="C1" s="101"/>
      <c r="D1" s="101"/>
      <c r="E1" s="101"/>
      <c r="F1" s="101"/>
      <c r="G1" s="101"/>
      <c r="H1" s="101"/>
      <c r="I1" s="101"/>
      <c r="J1" s="101"/>
      <c r="K1" s="101"/>
      <c r="L1" s="101"/>
      <c r="M1" s="101"/>
      <c r="N1" s="101"/>
      <c r="O1" s="101"/>
      <c r="P1" s="101"/>
      <c r="Q1" s="101"/>
      <c r="R1" s="101"/>
      <c r="S1" s="101"/>
      <c r="T1" s="101"/>
      <c r="U1" s="101"/>
      <c r="V1" s="101"/>
    </row>
    <row r="2" spans="1:22" s="107" customFormat="1" ht="12" x14ac:dyDescent="0.2"/>
    <row r="3" spans="1:22" s="107" customFormat="1" ht="12" x14ac:dyDescent="0.2">
      <c r="A3" s="412" t="s">
        <v>225</v>
      </c>
      <c r="B3" s="412" t="s">
        <v>272</v>
      </c>
    </row>
    <row r="4" spans="1:22" s="107" customFormat="1" ht="12" x14ac:dyDescent="0.2">
      <c r="A4" s="412"/>
      <c r="B4" s="412" t="s">
        <v>269</v>
      </c>
    </row>
    <row r="5" spans="1:22" s="107" customFormat="1" ht="12" x14ac:dyDescent="0.2">
      <c r="A5" s="412"/>
    </row>
    <row r="6" spans="1:22" x14ac:dyDescent="0.25">
      <c r="A6" s="101"/>
      <c r="B6" s="101"/>
      <c r="C6" s="101"/>
      <c r="D6" s="101"/>
      <c r="E6" s="101"/>
      <c r="F6" s="101"/>
      <c r="G6" s="101"/>
      <c r="H6" s="101"/>
      <c r="I6" s="101"/>
      <c r="J6" s="101"/>
      <c r="K6" s="101"/>
      <c r="L6" s="101"/>
      <c r="M6" s="101"/>
      <c r="N6" s="101"/>
      <c r="O6" s="101"/>
      <c r="P6" s="101"/>
      <c r="Q6" s="101"/>
      <c r="R6" s="101"/>
      <c r="S6" s="101"/>
      <c r="T6" s="101"/>
      <c r="U6" s="101"/>
      <c r="V6" s="101"/>
    </row>
    <row r="7" spans="1:22" ht="15" customHeight="1" x14ac:dyDescent="0.25">
      <c r="A7" s="529" t="str">
        <f>IF('Proposal Data'!B33&lt;&gt;"",_xlfn.CONCAT("Prime Contractor ",'Proposal Data'!B33),"")</f>
        <v/>
      </c>
      <c r="B7" s="529"/>
      <c r="C7" s="525" t="str">
        <f>IF('Proposal Data'!M54&lt;&gt;"",'Proposal Data'!M54,"")</f>
        <v/>
      </c>
      <c r="D7" s="525"/>
      <c r="E7" s="525"/>
      <c r="F7" s="525" t="str">
        <f>IF('Proposal Data'!N54&lt;&gt;"",'Proposal Data'!N54,"")</f>
        <v/>
      </c>
      <c r="G7" s="525"/>
      <c r="H7" s="525"/>
      <c r="I7" s="525" t="str">
        <f>IF('Proposal Data'!O54&lt;&gt;"",'Proposal Data'!O54,"")</f>
        <v/>
      </c>
      <c r="J7" s="525"/>
      <c r="K7" s="525"/>
      <c r="L7" s="525" t="str">
        <f>IF('Proposal Data'!P54&lt;&gt;"",'Proposal Data'!P54,"")</f>
        <v/>
      </c>
      <c r="M7" s="525"/>
      <c r="N7" s="525"/>
      <c r="O7" s="525" t="str">
        <f>IF('Proposal Data'!Q54&lt;&gt;"",'Proposal Data'!Q54,"")</f>
        <v/>
      </c>
      <c r="P7" s="525"/>
      <c r="Q7" s="525"/>
      <c r="R7" s="525" t="str">
        <f>IF('Proposal Data'!R54&lt;&gt;"",'Proposal Data'!R54,"")</f>
        <v/>
      </c>
      <c r="S7" s="525"/>
      <c r="T7" s="525"/>
      <c r="U7" s="526" t="s">
        <v>149</v>
      </c>
      <c r="V7" s="526"/>
    </row>
    <row r="8" spans="1:22" x14ac:dyDescent="0.25">
      <c r="A8" s="527" t="str">
        <f>IF('Proposal Data'!B28&lt;&gt;"",'Proposal Data'!B28,"")</f>
        <v/>
      </c>
      <c r="B8" s="527"/>
      <c r="C8" s="530" t="str">
        <f>IF('Proposal Data'!M55&lt;&gt;"",'Proposal Data'!M55,"")</f>
        <v/>
      </c>
      <c r="D8" s="531"/>
      <c r="E8" s="532"/>
      <c r="F8" s="530" t="str">
        <f>IF('Proposal Data'!N55&lt;&gt;"",'Proposal Data'!N55,"")</f>
        <v/>
      </c>
      <c r="G8" s="531"/>
      <c r="H8" s="532"/>
      <c r="I8" s="525" t="str">
        <f>IF('Proposal Data'!O55&lt;&gt;"",'Proposal Data'!O55,"")</f>
        <v/>
      </c>
      <c r="J8" s="525"/>
      <c r="K8" s="525"/>
      <c r="L8" s="525" t="str">
        <f>IF('Proposal Data'!P55&lt;&gt;"",'Proposal Data'!P55,"")</f>
        <v/>
      </c>
      <c r="M8" s="525"/>
      <c r="N8" s="525"/>
      <c r="O8" s="525" t="str">
        <f>IF('Proposal Data'!Q55&lt;&gt;"",'Proposal Data'!Q55,"")</f>
        <v/>
      </c>
      <c r="P8" s="525"/>
      <c r="Q8" s="525"/>
      <c r="R8" s="525" t="str">
        <f>IF('Proposal Data'!R55&lt;&gt;"",'Proposal Data'!R55,"")</f>
        <v/>
      </c>
      <c r="S8" s="525"/>
      <c r="T8" s="525"/>
      <c r="U8" s="528" t="str">
        <f>IF('Proposal Data'!M57&lt;&gt;"",'Proposal Data'!M57,"")</f>
        <v/>
      </c>
      <c r="V8" s="528"/>
    </row>
    <row r="9" spans="1:22" x14ac:dyDescent="0.25">
      <c r="A9" s="398"/>
      <c r="B9" s="290"/>
      <c r="C9" s="525" t="str">
        <f>IF('Proposal Data'!M56&lt;&gt;"",'Proposal Data'!M56,"")</f>
        <v/>
      </c>
      <c r="D9" s="525"/>
      <c r="E9" s="525"/>
      <c r="F9" s="525" t="str">
        <f>IF('Proposal Data'!N56&lt;&gt;"",'Proposal Data'!N56,"")</f>
        <v/>
      </c>
      <c r="G9" s="525"/>
      <c r="H9" s="525"/>
      <c r="I9" s="525" t="str">
        <f>IF('Proposal Data'!O56&lt;&gt;"",'Proposal Data'!O56,"")</f>
        <v/>
      </c>
      <c r="J9" s="525"/>
      <c r="K9" s="525"/>
      <c r="L9" s="525" t="str">
        <f>IF('Proposal Data'!P56&lt;&gt;"",'Proposal Data'!P56,"")</f>
        <v/>
      </c>
      <c r="M9" s="525"/>
      <c r="N9" s="525"/>
      <c r="O9" s="525" t="str">
        <f>IF('Proposal Data'!Q56&lt;&gt;"",'Proposal Data'!Q56,"")</f>
        <v/>
      </c>
      <c r="P9" s="525"/>
      <c r="Q9" s="525"/>
      <c r="R9" s="525" t="str">
        <f>IF('Proposal Data'!R56&lt;&gt;"",'Proposal Data'!R56,"")</f>
        <v/>
      </c>
      <c r="S9" s="525"/>
      <c r="T9" s="525"/>
      <c r="U9" s="521" t="str">
        <f>IF('Proposal Data'!H60&lt;&gt;"",_xlfn.CONCAT('Proposal Data'!H60," Months"),"")</f>
        <v/>
      </c>
      <c r="V9" s="521"/>
    </row>
    <row r="10" spans="1:22" ht="24.75" x14ac:dyDescent="0.25">
      <c r="A10" s="387" t="s">
        <v>177</v>
      </c>
      <c r="B10" s="387" t="s">
        <v>176</v>
      </c>
      <c r="C10" s="388" t="s">
        <v>63</v>
      </c>
      <c r="D10" s="388" t="s">
        <v>64</v>
      </c>
      <c r="E10" s="388" t="s">
        <v>65</v>
      </c>
      <c r="F10" s="388" t="s">
        <v>63</v>
      </c>
      <c r="G10" s="388" t="s">
        <v>64</v>
      </c>
      <c r="H10" s="388" t="s">
        <v>65</v>
      </c>
      <c r="I10" s="388" t="s">
        <v>63</v>
      </c>
      <c r="J10" s="388" t="s">
        <v>64</v>
      </c>
      <c r="K10" s="388" t="s">
        <v>65</v>
      </c>
      <c r="L10" s="388" t="s">
        <v>63</v>
      </c>
      <c r="M10" s="388" t="s">
        <v>64</v>
      </c>
      <c r="N10" s="388" t="s">
        <v>65</v>
      </c>
      <c r="O10" s="388" t="s">
        <v>63</v>
      </c>
      <c r="P10" s="388" t="s">
        <v>64</v>
      </c>
      <c r="Q10" s="388" t="s">
        <v>65</v>
      </c>
      <c r="R10" s="388" t="s">
        <v>63</v>
      </c>
      <c r="S10" s="388" t="s">
        <v>64</v>
      </c>
      <c r="T10" s="388" t="s">
        <v>65</v>
      </c>
      <c r="U10" s="388" t="s">
        <v>63</v>
      </c>
      <c r="V10" s="388" t="s">
        <v>66</v>
      </c>
    </row>
    <row r="11" spans="1:22" x14ac:dyDescent="0.25">
      <c r="A11" s="290" t="str">
        <f>IF('A. Labor Rates'!A42&lt;&gt;"",'A. Labor Rates'!A42,"")</f>
        <v/>
      </c>
      <c r="B11" s="399" t="str">
        <f>IF('A. Labor Rates'!B42&lt;&gt;"",'A. Labor Rates'!B42,"")</f>
        <v/>
      </c>
      <c r="C11" s="292"/>
      <c r="D11" s="389" t="str">
        <f>IF('A. Labor Rates'!C42&lt;&gt;"",'A. Labor Rates'!C42,"")</f>
        <v/>
      </c>
      <c r="E11" s="293" t="str">
        <f>IF(AND(C11&lt;&gt;"",D11&lt;&gt;""),C11*D11,"")</f>
        <v/>
      </c>
      <c r="F11" s="292"/>
      <c r="G11" s="389" t="str">
        <f>IF('A. Labor Rates'!D42&lt;&gt;"",'A. Labor Rates'!D42,"")</f>
        <v/>
      </c>
      <c r="H11" s="293" t="str">
        <f>IF(AND(F11&lt;&gt;"",G11&lt;&gt;""),F11*G11,"")</f>
        <v/>
      </c>
      <c r="I11" s="292"/>
      <c r="J11" s="389" t="str">
        <f>IF('A. Labor Rates'!F42&lt;&gt;"",'A. Labor Rates'!F42,"")</f>
        <v/>
      </c>
      <c r="K11" s="293" t="str">
        <f>IF(AND(I11&lt;&gt;"",J11&lt;&gt;""),I11*J11,"")</f>
        <v/>
      </c>
      <c r="L11" s="292"/>
      <c r="M11" s="389" t="str">
        <f>IF('A. Labor Rates'!H42&lt;&gt;"",'A. Labor Rates'!H42,"")</f>
        <v/>
      </c>
      <c r="N11" s="293" t="str">
        <f>IF(AND(L11&lt;&gt;"",M11&lt;&gt;""),L11*M11,"")</f>
        <v/>
      </c>
      <c r="O11" s="292"/>
      <c r="P11" s="392" t="str">
        <f>IF('A. Labor Rates'!J42&lt;&gt;"",'A. Labor Rates'!J42,"")</f>
        <v/>
      </c>
      <c r="Q11" s="293" t="str">
        <f>IF(AND(O11&lt;&gt;"",P11&lt;&gt;""),O11*P11,"")</f>
        <v/>
      </c>
      <c r="R11" s="292"/>
      <c r="S11" s="389" t="str">
        <f>IF('A. Labor Rates'!L42&lt;&gt;"",'A. Labor Rates'!L42,"")</f>
        <v/>
      </c>
      <c r="T11" s="293" t="str">
        <f>IF(AND(R11&lt;&gt;"",S11&lt;&gt;""),R11*S11,"")</f>
        <v/>
      </c>
      <c r="U11" s="390">
        <f>SUM(C42,F42,I42,L42,O42,R42)</f>
        <v>0</v>
      </c>
      <c r="V11" s="275">
        <f>SUM(E42,H42,K42,N42,Q42,T42)</f>
        <v>0</v>
      </c>
    </row>
    <row r="12" spans="1:22" x14ac:dyDescent="0.25">
      <c r="A12" s="290" t="str">
        <f>IF('A. Labor Rates'!A43&lt;&gt;"",'A. Labor Rates'!A43,"")</f>
        <v/>
      </c>
      <c r="B12" s="399" t="str">
        <f>IF('A. Labor Rates'!B43&lt;&gt;"",'A. Labor Rates'!B43,"")</f>
        <v/>
      </c>
      <c r="C12" s="292"/>
      <c r="D12" s="389" t="str">
        <f>IF('A. Labor Rates'!C43&lt;&gt;"",'A. Labor Rates'!C43,"")</f>
        <v/>
      </c>
      <c r="E12" s="293" t="str">
        <f t="shared" ref="E12:E34" si="0">IF(AND(C12&lt;&gt;"",D12&lt;&gt;""),C12*D12,"")</f>
        <v/>
      </c>
      <c r="F12" s="292"/>
      <c r="G12" s="389" t="str">
        <f>IF('A. Labor Rates'!D43&lt;&gt;"",'A. Labor Rates'!D43,"")</f>
        <v/>
      </c>
      <c r="H12" s="293" t="str">
        <f t="shared" ref="H12:H34" si="1">IF(AND(F12&lt;&gt;"",G12&lt;&gt;""),F12*G12,"")</f>
        <v/>
      </c>
      <c r="I12" s="292"/>
      <c r="J12" s="389" t="str">
        <f>IF('A. Labor Rates'!F43&lt;&gt;"",'A. Labor Rates'!F43,"")</f>
        <v/>
      </c>
      <c r="K12" s="293" t="str">
        <f t="shared" ref="K12:K34" si="2">IF(AND(I12&lt;&gt;"",J12&lt;&gt;""),I12*J12,"")</f>
        <v/>
      </c>
      <c r="L12" s="292"/>
      <c r="M12" s="389" t="str">
        <f>IF('A. Labor Rates'!H43&lt;&gt;"",'A. Labor Rates'!H43,"")</f>
        <v/>
      </c>
      <c r="N12" s="293" t="str">
        <f t="shared" ref="N12:N34" si="3">IF(AND(L12&lt;&gt;"",M12&lt;&gt;""),L12*M12,"")</f>
        <v/>
      </c>
      <c r="O12" s="292"/>
      <c r="P12" s="392" t="str">
        <f>IF('A. Labor Rates'!J43&lt;&gt;"",'A. Labor Rates'!J43,"")</f>
        <v/>
      </c>
      <c r="Q12" s="293" t="str">
        <f t="shared" ref="Q12:Q34" si="4">IF(AND(O12&lt;&gt;"",P12&lt;&gt;""),O12*P12,"")</f>
        <v/>
      </c>
      <c r="R12" s="292"/>
      <c r="S12" s="389" t="str">
        <f>IF('A. Labor Rates'!L43&lt;&gt;"",'A. Labor Rates'!L43,"")</f>
        <v/>
      </c>
      <c r="T12" s="293" t="str">
        <f t="shared" ref="T12:T34" si="5">IF(AND(R12&lt;&gt;"",S12&lt;&gt;""),R12*S12,"")</f>
        <v/>
      </c>
      <c r="U12" s="390">
        <f t="shared" ref="U12:U35" si="6">SUM(C12,F12,I12,L12,O12,R12)</f>
        <v>0</v>
      </c>
      <c r="V12" s="275">
        <f t="shared" ref="V12:V35" si="7">SUM(E12,H12,K12,N12,Q12,T12)</f>
        <v>0</v>
      </c>
    </row>
    <row r="13" spans="1:22" x14ac:dyDescent="0.25">
      <c r="A13" s="290" t="str">
        <f>IF('A. Labor Rates'!A44&lt;&gt;"",'A. Labor Rates'!A44,"")</f>
        <v/>
      </c>
      <c r="B13" s="399" t="str">
        <f>IF('A. Labor Rates'!B44&lt;&gt;"",'A. Labor Rates'!B44,"")</f>
        <v/>
      </c>
      <c r="C13" s="292"/>
      <c r="D13" s="389" t="str">
        <f>IF('A. Labor Rates'!C44&lt;&gt;"",'A. Labor Rates'!C44,"")</f>
        <v/>
      </c>
      <c r="E13" s="293" t="str">
        <f t="shared" si="0"/>
        <v/>
      </c>
      <c r="F13" s="292"/>
      <c r="G13" s="389" t="str">
        <f>IF('A. Labor Rates'!D44&lt;&gt;"",'A. Labor Rates'!D44,"")</f>
        <v/>
      </c>
      <c r="H13" s="293" t="str">
        <f t="shared" si="1"/>
        <v/>
      </c>
      <c r="I13" s="292"/>
      <c r="J13" s="389" t="str">
        <f>IF('A. Labor Rates'!F44&lt;&gt;"",'A. Labor Rates'!F44,"")</f>
        <v/>
      </c>
      <c r="K13" s="293" t="str">
        <f t="shared" si="2"/>
        <v/>
      </c>
      <c r="L13" s="292"/>
      <c r="M13" s="389" t="str">
        <f>IF('A. Labor Rates'!H44&lt;&gt;"",'A. Labor Rates'!H44,"")</f>
        <v/>
      </c>
      <c r="N13" s="293" t="str">
        <f t="shared" si="3"/>
        <v/>
      </c>
      <c r="O13" s="292"/>
      <c r="P13" s="392" t="str">
        <f>IF('A. Labor Rates'!J44&lt;&gt;"",'A. Labor Rates'!J44,"")</f>
        <v/>
      </c>
      <c r="Q13" s="293" t="str">
        <f t="shared" si="4"/>
        <v/>
      </c>
      <c r="R13" s="292"/>
      <c r="S13" s="389" t="str">
        <f>IF('A. Labor Rates'!L44&lt;&gt;"",'A. Labor Rates'!L44,"")</f>
        <v/>
      </c>
      <c r="T13" s="293" t="str">
        <f t="shared" si="5"/>
        <v/>
      </c>
      <c r="U13" s="390">
        <f t="shared" si="6"/>
        <v>0</v>
      </c>
      <c r="V13" s="275">
        <f t="shared" si="7"/>
        <v>0</v>
      </c>
    </row>
    <row r="14" spans="1:22" x14ac:dyDescent="0.25">
      <c r="A14" s="290" t="str">
        <f>IF('A. Labor Rates'!A45&lt;&gt;"",'A. Labor Rates'!A45,"")</f>
        <v/>
      </c>
      <c r="B14" s="399" t="str">
        <f>IF('A. Labor Rates'!B45&lt;&gt;"",'A. Labor Rates'!B45,"")</f>
        <v/>
      </c>
      <c r="C14" s="292"/>
      <c r="D14" s="389" t="str">
        <f>IF('A. Labor Rates'!C45&lt;&gt;"",'A. Labor Rates'!C45,"")</f>
        <v/>
      </c>
      <c r="E14" s="293" t="str">
        <f t="shared" si="0"/>
        <v/>
      </c>
      <c r="F14" s="292"/>
      <c r="G14" s="389" t="str">
        <f>IF('A. Labor Rates'!D45&lt;&gt;"",'A. Labor Rates'!D45,"")</f>
        <v/>
      </c>
      <c r="H14" s="293" t="str">
        <f t="shared" si="1"/>
        <v/>
      </c>
      <c r="I14" s="292"/>
      <c r="J14" s="389" t="str">
        <f>IF('A. Labor Rates'!F45&lt;&gt;"",'A. Labor Rates'!F45,"")</f>
        <v/>
      </c>
      <c r="K14" s="293" t="str">
        <f t="shared" si="2"/>
        <v/>
      </c>
      <c r="L14" s="292"/>
      <c r="M14" s="389" t="str">
        <f>IF('A. Labor Rates'!H45&lt;&gt;"",'A. Labor Rates'!H45,"")</f>
        <v/>
      </c>
      <c r="N14" s="293" t="str">
        <f t="shared" si="3"/>
        <v/>
      </c>
      <c r="O14" s="292"/>
      <c r="P14" s="392" t="str">
        <f>IF('A. Labor Rates'!J45&lt;&gt;"",'A. Labor Rates'!J45,"")</f>
        <v/>
      </c>
      <c r="Q14" s="293" t="str">
        <f t="shared" si="4"/>
        <v/>
      </c>
      <c r="R14" s="292"/>
      <c r="S14" s="389" t="str">
        <f>IF('A. Labor Rates'!L45&lt;&gt;"",'A. Labor Rates'!L45,"")</f>
        <v/>
      </c>
      <c r="T14" s="293" t="str">
        <f t="shared" si="5"/>
        <v/>
      </c>
      <c r="U14" s="390">
        <f t="shared" si="6"/>
        <v>0</v>
      </c>
      <c r="V14" s="275">
        <f t="shared" si="7"/>
        <v>0</v>
      </c>
    </row>
    <row r="15" spans="1:22" x14ac:dyDescent="0.25">
      <c r="A15" s="290" t="str">
        <f>IF('A. Labor Rates'!A46&lt;&gt;"",'A. Labor Rates'!A46,"")</f>
        <v/>
      </c>
      <c r="B15" s="399" t="str">
        <f>IF('A. Labor Rates'!B46&lt;&gt;"",'A. Labor Rates'!B46,"")</f>
        <v/>
      </c>
      <c r="C15" s="292"/>
      <c r="D15" s="389" t="str">
        <f>IF('A. Labor Rates'!C46&lt;&gt;"",'A. Labor Rates'!C46,"")</f>
        <v/>
      </c>
      <c r="E15" s="293" t="str">
        <f t="shared" si="0"/>
        <v/>
      </c>
      <c r="F15" s="292"/>
      <c r="G15" s="389" t="str">
        <f>IF('A. Labor Rates'!D46&lt;&gt;"",'A. Labor Rates'!D46,"")</f>
        <v/>
      </c>
      <c r="H15" s="293" t="str">
        <f t="shared" si="1"/>
        <v/>
      </c>
      <c r="I15" s="292"/>
      <c r="J15" s="389" t="str">
        <f>IF('A. Labor Rates'!F46&lt;&gt;"",'A. Labor Rates'!F46,"")</f>
        <v/>
      </c>
      <c r="K15" s="293" t="str">
        <f t="shared" si="2"/>
        <v/>
      </c>
      <c r="L15" s="292"/>
      <c r="M15" s="389" t="str">
        <f>IF('A. Labor Rates'!H46&lt;&gt;"",'A. Labor Rates'!H46,"")</f>
        <v/>
      </c>
      <c r="N15" s="293" t="str">
        <f t="shared" si="3"/>
        <v/>
      </c>
      <c r="O15" s="292"/>
      <c r="P15" s="392" t="str">
        <f>IF('A. Labor Rates'!J46&lt;&gt;"",'A. Labor Rates'!J46,"")</f>
        <v/>
      </c>
      <c r="Q15" s="293" t="str">
        <f t="shared" si="4"/>
        <v/>
      </c>
      <c r="R15" s="292"/>
      <c r="S15" s="389" t="str">
        <f>IF('A. Labor Rates'!L46&lt;&gt;"",'A. Labor Rates'!L46,"")</f>
        <v/>
      </c>
      <c r="T15" s="293" t="str">
        <f t="shared" si="5"/>
        <v/>
      </c>
      <c r="U15" s="390">
        <f t="shared" si="6"/>
        <v>0</v>
      </c>
      <c r="V15" s="275">
        <f t="shared" si="7"/>
        <v>0</v>
      </c>
    </row>
    <row r="16" spans="1:22" x14ac:dyDescent="0.25">
      <c r="A16" s="290" t="str">
        <f>IF('A. Labor Rates'!A47&lt;&gt;"",'A. Labor Rates'!A47,"")</f>
        <v/>
      </c>
      <c r="B16" s="399" t="str">
        <f>IF('A. Labor Rates'!B47&lt;&gt;"",'A. Labor Rates'!B47,"")</f>
        <v/>
      </c>
      <c r="C16" s="292"/>
      <c r="D16" s="389" t="str">
        <f>IF('A. Labor Rates'!C47&lt;&gt;"",'A. Labor Rates'!C47,"")</f>
        <v/>
      </c>
      <c r="E16" s="293" t="str">
        <f t="shared" si="0"/>
        <v/>
      </c>
      <c r="F16" s="292"/>
      <c r="G16" s="389" t="str">
        <f>IF('A. Labor Rates'!D47&lt;&gt;"",'A. Labor Rates'!D47,"")</f>
        <v/>
      </c>
      <c r="H16" s="293" t="str">
        <f t="shared" si="1"/>
        <v/>
      </c>
      <c r="I16" s="292"/>
      <c r="J16" s="389" t="str">
        <f>IF('A. Labor Rates'!F47&lt;&gt;"",'A. Labor Rates'!F47,"")</f>
        <v/>
      </c>
      <c r="K16" s="293" t="str">
        <f t="shared" si="2"/>
        <v/>
      </c>
      <c r="L16" s="292"/>
      <c r="M16" s="389" t="str">
        <f>IF('A. Labor Rates'!H47&lt;&gt;"",'A. Labor Rates'!H47,"")</f>
        <v/>
      </c>
      <c r="N16" s="293" t="str">
        <f t="shared" si="3"/>
        <v/>
      </c>
      <c r="O16" s="292"/>
      <c r="P16" s="392" t="str">
        <f>IF('A. Labor Rates'!J47&lt;&gt;"",'A. Labor Rates'!J47,"")</f>
        <v/>
      </c>
      <c r="Q16" s="293" t="str">
        <f t="shared" si="4"/>
        <v/>
      </c>
      <c r="R16" s="292"/>
      <c r="S16" s="389" t="str">
        <f>IF('A. Labor Rates'!L47&lt;&gt;"",'A. Labor Rates'!L47,"")</f>
        <v/>
      </c>
      <c r="T16" s="293" t="str">
        <f t="shared" si="5"/>
        <v/>
      </c>
      <c r="U16" s="390">
        <f t="shared" si="6"/>
        <v>0</v>
      </c>
      <c r="V16" s="275">
        <f t="shared" si="7"/>
        <v>0</v>
      </c>
    </row>
    <row r="17" spans="1:22" x14ac:dyDescent="0.25">
      <c r="A17" s="290" t="str">
        <f>IF('A. Labor Rates'!A48&lt;&gt;"",'A. Labor Rates'!A48,"")</f>
        <v/>
      </c>
      <c r="B17" s="399" t="str">
        <f>IF('A. Labor Rates'!B48&lt;&gt;"",'A. Labor Rates'!B48,"")</f>
        <v/>
      </c>
      <c r="C17" s="292"/>
      <c r="D17" s="389" t="str">
        <f>IF('A. Labor Rates'!C48&lt;&gt;"",'A. Labor Rates'!C48,"")</f>
        <v/>
      </c>
      <c r="E17" s="293" t="str">
        <f t="shared" si="0"/>
        <v/>
      </c>
      <c r="F17" s="292"/>
      <c r="G17" s="389" t="str">
        <f>IF('A. Labor Rates'!D48&lt;&gt;"",'A. Labor Rates'!D48,"")</f>
        <v/>
      </c>
      <c r="H17" s="293" t="str">
        <f t="shared" si="1"/>
        <v/>
      </c>
      <c r="I17" s="292"/>
      <c r="J17" s="389" t="str">
        <f>IF('A. Labor Rates'!F48&lt;&gt;"",'A. Labor Rates'!F48,"")</f>
        <v/>
      </c>
      <c r="K17" s="293" t="str">
        <f t="shared" si="2"/>
        <v/>
      </c>
      <c r="L17" s="292"/>
      <c r="M17" s="389" t="str">
        <f>IF('A. Labor Rates'!H48&lt;&gt;"",'A. Labor Rates'!H48,"")</f>
        <v/>
      </c>
      <c r="N17" s="293" t="str">
        <f t="shared" si="3"/>
        <v/>
      </c>
      <c r="O17" s="292"/>
      <c r="P17" s="392" t="str">
        <f>IF('A. Labor Rates'!J48&lt;&gt;"",'A. Labor Rates'!J48,"")</f>
        <v/>
      </c>
      <c r="Q17" s="293" t="str">
        <f t="shared" si="4"/>
        <v/>
      </c>
      <c r="R17" s="292"/>
      <c r="S17" s="389" t="str">
        <f>IF('A. Labor Rates'!L48&lt;&gt;"",'A. Labor Rates'!L48,"")</f>
        <v/>
      </c>
      <c r="T17" s="293" t="str">
        <f t="shared" si="5"/>
        <v/>
      </c>
      <c r="U17" s="390">
        <f t="shared" si="6"/>
        <v>0</v>
      </c>
      <c r="V17" s="275">
        <f t="shared" si="7"/>
        <v>0</v>
      </c>
    </row>
    <row r="18" spans="1:22" x14ac:dyDescent="0.25">
      <c r="A18" s="290" t="str">
        <f>IF('A. Labor Rates'!A49&lt;&gt;"",'A. Labor Rates'!A49,"")</f>
        <v/>
      </c>
      <c r="B18" s="399" t="str">
        <f>IF('A. Labor Rates'!B49&lt;&gt;"",'A. Labor Rates'!B49,"")</f>
        <v/>
      </c>
      <c r="C18" s="292"/>
      <c r="D18" s="389" t="str">
        <f>IF('A. Labor Rates'!C49&lt;&gt;"",'A. Labor Rates'!C49,"")</f>
        <v/>
      </c>
      <c r="E18" s="293" t="str">
        <f t="shared" si="0"/>
        <v/>
      </c>
      <c r="F18" s="292"/>
      <c r="G18" s="389" t="str">
        <f>IF('A. Labor Rates'!D49&lt;&gt;"",'A. Labor Rates'!D49,"")</f>
        <v/>
      </c>
      <c r="H18" s="293" t="str">
        <f t="shared" si="1"/>
        <v/>
      </c>
      <c r="I18" s="292"/>
      <c r="J18" s="389" t="str">
        <f>IF('A. Labor Rates'!F49&lt;&gt;"",'A. Labor Rates'!F49,"")</f>
        <v/>
      </c>
      <c r="K18" s="293" t="str">
        <f t="shared" si="2"/>
        <v/>
      </c>
      <c r="L18" s="292"/>
      <c r="M18" s="389" t="str">
        <f>IF('A. Labor Rates'!H49&lt;&gt;"",'A. Labor Rates'!H49,"")</f>
        <v/>
      </c>
      <c r="N18" s="293" t="str">
        <f t="shared" si="3"/>
        <v/>
      </c>
      <c r="O18" s="292"/>
      <c r="P18" s="392" t="str">
        <f>IF('A. Labor Rates'!J49&lt;&gt;"",'A. Labor Rates'!J49,"")</f>
        <v/>
      </c>
      <c r="Q18" s="293" t="str">
        <f t="shared" si="4"/>
        <v/>
      </c>
      <c r="R18" s="292"/>
      <c r="S18" s="389" t="str">
        <f>IF('A. Labor Rates'!L49&lt;&gt;"",'A. Labor Rates'!L49,"")</f>
        <v/>
      </c>
      <c r="T18" s="293" t="str">
        <f t="shared" si="5"/>
        <v/>
      </c>
      <c r="U18" s="390">
        <f t="shared" si="6"/>
        <v>0</v>
      </c>
      <c r="V18" s="275">
        <f t="shared" si="7"/>
        <v>0</v>
      </c>
    </row>
    <row r="19" spans="1:22" x14ac:dyDescent="0.25">
      <c r="A19" s="290" t="str">
        <f>IF('A. Labor Rates'!A50&lt;&gt;"",'A. Labor Rates'!A50,"")</f>
        <v/>
      </c>
      <c r="B19" s="399" t="str">
        <f>IF('A. Labor Rates'!B50&lt;&gt;"",'A. Labor Rates'!B50,"")</f>
        <v/>
      </c>
      <c r="C19" s="292"/>
      <c r="D19" s="389" t="str">
        <f>IF('A. Labor Rates'!C50&lt;&gt;"",'A. Labor Rates'!C50,"")</f>
        <v/>
      </c>
      <c r="E19" s="293" t="str">
        <f t="shared" si="0"/>
        <v/>
      </c>
      <c r="F19" s="292"/>
      <c r="G19" s="389" t="str">
        <f>IF('A. Labor Rates'!D50&lt;&gt;"",'A. Labor Rates'!D50,"")</f>
        <v/>
      </c>
      <c r="H19" s="293" t="str">
        <f t="shared" si="1"/>
        <v/>
      </c>
      <c r="I19" s="292"/>
      <c r="J19" s="389" t="str">
        <f>IF('A. Labor Rates'!F50&lt;&gt;"",'A. Labor Rates'!F50,"")</f>
        <v/>
      </c>
      <c r="K19" s="293" t="str">
        <f t="shared" si="2"/>
        <v/>
      </c>
      <c r="L19" s="292"/>
      <c r="M19" s="389" t="str">
        <f>IF('A. Labor Rates'!H50&lt;&gt;"",'A. Labor Rates'!H50,"")</f>
        <v/>
      </c>
      <c r="N19" s="293" t="str">
        <f t="shared" si="3"/>
        <v/>
      </c>
      <c r="O19" s="292"/>
      <c r="P19" s="392" t="str">
        <f>IF('A. Labor Rates'!J50&lt;&gt;"",'A. Labor Rates'!J50,"")</f>
        <v/>
      </c>
      <c r="Q19" s="293" t="str">
        <f t="shared" si="4"/>
        <v/>
      </c>
      <c r="R19" s="292"/>
      <c r="S19" s="389" t="str">
        <f>IF('A. Labor Rates'!L50&lt;&gt;"",'A. Labor Rates'!L50,"")</f>
        <v/>
      </c>
      <c r="T19" s="293" t="str">
        <f t="shared" si="5"/>
        <v/>
      </c>
      <c r="U19" s="390">
        <f t="shared" si="6"/>
        <v>0</v>
      </c>
      <c r="V19" s="275">
        <f t="shared" si="7"/>
        <v>0</v>
      </c>
    </row>
    <row r="20" spans="1:22" x14ac:dyDescent="0.25">
      <c r="A20" s="290" t="str">
        <f>IF('A. Labor Rates'!A51&lt;&gt;"",'A. Labor Rates'!A51,"")</f>
        <v/>
      </c>
      <c r="B20" s="399" t="str">
        <f>IF('A. Labor Rates'!B51&lt;&gt;"",'A. Labor Rates'!B51,"")</f>
        <v/>
      </c>
      <c r="C20" s="292"/>
      <c r="D20" s="389" t="str">
        <f>IF('A. Labor Rates'!C51&lt;&gt;"",'A. Labor Rates'!C51,"")</f>
        <v/>
      </c>
      <c r="E20" s="293" t="str">
        <f t="shared" si="0"/>
        <v/>
      </c>
      <c r="F20" s="292"/>
      <c r="G20" s="389" t="str">
        <f>IF('A. Labor Rates'!D51&lt;&gt;"",'A. Labor Rates'!D51,"")</f>
        <v/>
      </c>
      <c r="H20" s="293" t="str">
        <f t="shared" si="1"/>
        <v/>
      </c>
      <c r="I20" s="292"/>
      <c r="J20" s="389" t="str">
        <f>IF('A. Labor Rates'!F51&lt;&gt;"",'A. Labor Rates'!F51,"")</f>
        <v/>
      </c>
      <c r="K20" s="293" t="str">
        <f t="shared" si="2"/>
        <v/>
      </c>
      <c r="L20" s="292"/>
      <c r="M20" s="389" t="str">
        <f>IF('A. Labor Rates'!H51&lt;&gt;"",'A. Labor Rates'!H51,"")</f>
        <v/>
      </c>
      <c r="N20" s="293" t="str">
        <f t="shared" si="3"/>
        <v/>
      </c>
      <c r="O20" s="292"/>
      <c r="P20" s="392" t="str">
        <f>IF('A. Labor Rates'!J51&lt;&gt;"",'A. Labor Rates'!J51,"")</f>
        <v/>
      </c>
      <c r="Q20" s="293" t="str">
        <f t="shared" si="4"/>
        <v/>
      </c>
      <c r="R20" s="292"/>
      <c r="S20" s="389" t="str">
        <f>IF('A. Labor Rates'!L51&lt;&gt;"",'A. Labor Rates'!L51,"")</f>
        <v/>
      </c>
      <c r="T20" s="293" t="str">
        <f t="shared" si="5"/>
        <v/>
      </c>
      <c r="U20" s="390">
        <f t="shared" si="6"/>
        <v>0</v>
      </c>
      <c r="V20" s="275">
        <f t="shared" si="7"/>
        <v>0</v>
      </c>
    </row>
    <row r="21" spans="1:22" x14ac:dyDescent="0.25">
      <c r="A21" s="290" t="str">
        <f>IF('A. Labor Rates'!A52&lt;&gt;"",'A. Labor Rates'!A52,"")</f>
        <v/>
      </c>
      <c r="B21" s="399" t="str">
        <f>IF('A. Labor Rates'!B52&lt;&gt;"",'A. Labor Rates'!B52,"")</f>
        <v/>
      </c>
      <c r="C21" s="292"/>
      <c r="D21" s="389" t="str">
        <f>IF('A. Labor Rates'!C52&lt;&gt;"",'A. Labor Rates'!C52,"")</f>
        <v/>
      </c>
      <c r="E21" s="293" t="str">
        <f t="shared" si="0"/>
        <v/>
      </c>
      <c r="F21" s="292"/>
      <c r="G21" s="389" t="str">
        <f>IF('A. Labor Rates'!D52&lt;&gt;"",'A. Labor Rates'!D52,"")</f>
        <v/>
      </c>
      <c r="H21" s="293" t="str">
        <f t="shared" si="1"/>
        <v/>
      </c>
      <c r="I21" s="292"/>
      <c r="J21" s="389" t="str">
        <f>IF('A. Labor Rates'!F52&lt;&gt;"",'A. Labor Rates'!F52,"")</f>
        <v/>
      </c>
      <c r="K21" s="293" t="str">
        <f t="shared" si="2"/>
        <v/>
      </c>
      <c r="L21" s="292"/>
      <c r="M21" s="389" t="str">
        <f>IF('A. Labor Rates'!H52&lt;&gt;"",'A. Labor Rates'!H52,"")</f>
        <v/>
      </c>
      <c r="N21" s="293" t="str">
        <f t="shared" si="3"/>
        <v/>
      </c>
      <c r="O21" s="292"/>
      <c r="P21" s="392" t="str">
        <f>IF('A. Labor Rates'!J52&lt;&gt;"",'A. Labor Rates'!J52,"")</f>
        <v/>
      </c>
      <c r="Q21" s="293" t="str">
        <f t="shared" si="4"/>
        <v/>
      </c>
      <c r="R21" s="292"/>
      <c r="S21" s="389" t="str">
        <f>IF('A. Labor Rates'!L52&lt;&gt;"",'A. Labor Rates'!L52,"")</f>
        <v/>
      </c>
      <c r="T21" s="293" t="str">
        <f t="shared" si="5"/>
        <v/>
      </c>
      <c r="U21" s="390">
        <f t="shared" si="6"/>
        <v>0</v>
      </c>
      <c r="V21" s="275">
        <f t="shared" si="7"/>
        <v>0</v>
      </c>
    </row>
    <row r="22" spans="1:22" x14ac:dyDescent="0.25">
      <c r="A22" s="290" t="str">
        <f>IF('A. Labor Rates'!A53&lt;&gt;"",'A. Labor Rates'!A53,"")</f>
        <v/>
      </c>
      <c r="B22" s="399" t="str">
        <f>IF('A. Labor Rates'!B53&lt;&gt;"",'A. Labor Rates'!B53,"")</f>
        <v/>
      </c>
      <c r="C22" s="292"/>
      <c r="D22" s="389" t="str">
        <f>IF('A. Labor Rates'!C53&lt;&gt;"",'A. Labor Rates'!C53,"")</f>
        <v/>
      </c>
      <c r="E22" s="293" t="str">
        <f t="shared" si="0"/>
        <v/>
      </c>
      <c r="F22" s="292"/>
      <c r="G22" s="389" t="str">
        <f>IF('A. Labor Rates'!D53&lt;&gt;"",'A. Labor Rates'!D53,"")</f>
        <v/>
      </c>
      <c r="H22" s="293" t="str">
        <f t="shared" si="1"/>
        <v/>
      </c>
      <c r="I22" s="292"/>
      <c r="J22" s="389" t="str">
        <f>IF('A. Labor Rates'!F53&lt;&gt;"",'A. Labor Rates'!F53,"")</f>
        <v/>
      </c>
      <c r="K22" s="293" t="str">
        <f t="shared" si="2"/>
        <v/>
      </c>
      <c r="L22" s="292"/>
      <c r="M22" s="389" t="str">
        <f>IF('A. Labor Rates'!H53&lt;&gt;"",'A. Labor Rates'!H53,"")</f>
        <v/>
      </c>
      <c r="N22" s="293" t="str">
        <f t="shared" si="3"/>
        <v/>
      </c>
      <c r="O22" s="292"/>
      <c r="P22" s="392" t="str">
        <f>IF('A. Labor Rates'!J53&lt;&gt;"",'A. Labor Rates'!J53,"")</f>
        <v/>
      </c>
      <c r="Q22" s="293" t="str">
        <f t="shared" si="4"/>
        <v/>
      </c>
      <c r="R22" s="292"/>
      <c r="S22" s="389" t="str">
        <f>IF('A. Labor Rates'!L53&lt;&gt;"",'A. Labor Rates'!L53,"")</f>
        <v/>
      </c>
      <c r="T22" s="293" t="str">
        <f t="shared" si="5"/>
        <v/>
      </c>
      <c r="U22" s="390">
        <f t="shared" si="6"/>
        <v>0</v>
      </c>
      <c r="V22" s="275">
        <f t="shared" si="7"/>
        <v>0</v>
      </c>
    </row>
    <row r="23" spans="1:22" x14ac:dyDescent="0.25">
      <c r="A23" s="290" t="str">
        <f>IF('A. Labor Rates'!A54&lt;&gt;"",'A. Labor Rates'!A54,"")</f>
        <v/>
      </c>
      <c r="B23" s="399" t="str">
        <f>IF('A. Labor Rates'!B54&lt;&gt;"",'A. Labor Rates'!B54,"")</f>
        <v/>
      </c>
      <c r="C23" s="292"/>
      <c r="D23" s="389" t="str">
        <f>IF('A. Labor Rates'!C54&lt;&gt;"",'A. Labor Rates'!C54,"")</f>
        <v/>
      </c>
      <c r="E23" s="293" t="str">
        <f t="shared" si="0"/>
        <v/>
      </c>
      <c r="F23" s="292"/>
      <c r="G23" s="389" t="str">
        <f>IF('A. Labor Rates'!D54&lt;&gt;"",'A. Labor Rates'!D54,"")</f>
        <v/>
      </c>
      <c r="H23" s="293" t="str">
        <f t="shared" si="1"/>
        <v/>
      </c>
      <c r="I23" s="292"/>
      <c r="J23" s="389" t="str">
        <f>IF('A. Labor Rates'!F54&lt;&gt;"",'A. Labor Rates'!F54,"")</f>
        <v/>
      </c>
      <c r="K23" s="293" t="str">
        <f t="shared" si="2"/>
        <v/>
      </c>
      <c r="L23" s="292"/>
      <c r="M23" s="389" t="str">
        <f>IF('A. Labor Rates'!H54&lt;&gt;"",'A. Labor Rates'!H54,"")</f>
        <v/>
      </c>
      <c r="N23" s="293" t="str">
        <f t="shared" si="3"/>
        <v/>
      </c>
      <c r="O23" s="292"/>
      <c r="P23" s="392" t="str">
        <f>IF('A. Labor Rates'!J54&lt;&gt;"",'A. Labor Rates'!J54,"")</f>
        <v/>
      </c>
      <c r="Q23" s="293" t="str">
        <f t="shared" si="4"/>
        <v/>
      </c>
      <c r="R23" s="292"/>
      <c r="S23" s="389" t="str">
        <f>IF('A. Labor Rates'!L54&lt;&gt;"",'A. Labor Rates'!L54,"")</f>
        <v/>
      </c>
      <c r="T23" s="293" t="str">
        <f t="shared" si="5"/>
        <v/>
      </c>
      <c r="U23" s="390">
        <f t="shared" si="6"/>
        <v>0</v>
      </c>
      <c r="V23" s="275">
        <f t="shared" si="7"/>
        <v>0</v>
      </c>
    </row>
    <row r="24" spans="1:22" x14ac:dyDescent="0.25">
      <c r="A24" s="290" t="str">
        <f>IF('A. Labor Rates'!A55&lt;&gt;"",'A. Labor Rates'!A55,"")</f>
        <v/>
      </c>
      <c r="B24" s="399" t="str">
        <f>IF('A. Labor Rates'!B55&lt;&gt;"",'A. Labor Rates'!B55,"")</f>
        <v/>
      </c>
      <c r="C24" s="292"/>
      <c r="D24" s="389" t="str">
        <f>IF('A. Labor Rates'!C55&lt;&gt;"",'A. Labor Rates'!C55,"")</f>
        <v/>
      </c>
      <c r="E24" s="293" t="str">
        <f t="shared" si="0"/>
        <v/>
      </c>
      <c r="F24" s="292"/>
      <c r="G24" s="389" t="str">
        <f>IF('A. Labor Rates'!D55&lt;&gt;"",'A. Labor Rates'!D55,"")</f>
        <v/>
      </c>
      <c r="H24" s="293" t="str">
        <f t="shared" si="1"/>
        <v/>
      </c>
      <c r="I24" s="292"/>
      <c r="J24" s="389" t="str">
        <f>IF('A. Labor Rates'!F55&lt;&gt;"",'A. Labor Rates'!F55,"")</f>
        <v/>
      </c>
      <c r="K24" s="293" t="str">
        <f t="shared" si="2"/>
        <v/>
      </c>
      <c r="L24" s="292"/>
      <c r="M24" s="389" t="str">
        <f>IF('A. Labor Rates'!H55&lt;&gt;"",'A. Labor Rates'!H55,"")</f>
        <v/>
      </c>
      <c r="N24" s="293" t="str">
        <f t="shared" si="3"/>
        <v/>
      </c>
      <c r="O24" s="292"/>
      <c r="P24" s="392" t="str">
        <f>IF('A. Labor Rates'!J55&lt;&gt;"",'A. Labor Rates'!J55,"")</f>
        <v/>
      </c>
      <c r="Q24" s="293" t="str">
        <f t="shared" si="4"/>
        <v/>
      </c>
      <c r="R24" s="292"/>
      <c r="S24" s="389" t="str">
        <f>IF('A. Labor Rates'!L55&lt;&gt;"",'A. Labor Rates'!L55,"")</f>
        <v/>
      </c>
      <c r="T24" s="293" t="str">
        <f t="shared" si="5"/>
        <v/>
      </c>
      <c r="U24" s="390">
        <f t="shared" si="6"/>
        <v>0</v>
      </c>
      <c r="V24" s="275">
        <f t="shared" si="7"/>
        <v>0</v>
      </c>
    </row>
    <row r="25" spans="1:22" x14ac:dyDescent="0.25">
      <c r="A25" s="290" t="str">
        <f>IF('A. Labor Rates'!A56&lt;&gt;"",'A. Labor Rates'!A56,"")</f>
        <v/>
      </c>
      <c r="B25" s="399" t="str">
        <f>IF('A. Labor Rates'!B56&lt;&gt;"",'A. Labor Rates'!B56,"")</f>
        <v/>
      </c>
      <c r="C25" s="292"/>
      <c r="D25" s="389" t="str">
        <f>IF('A. Labor Rates'!C56&lt;&gt;"",'A. Labor Rates'!C56,"")</f>
        <v/>
      </c>
      <c r="E25" s="293" t="str">
        <f t="shared" si="0"/>
        <v/>
      </c>
      <c r="F25" s="292"/>
      <c r="G25" s="389" t="str">
        <f>IF('A. Labor Rates'!D56&lt;&gt;"",'A. Labor Rates'!D56,"")</f>
        <v/>
      </c>
      <c r="H25" s="293" t="str">
        <f t="shared" si="1"/>
        <v/>
      </c>
      <c r="I25" s="292"/>
      <c r="J25" s="389" t="str">
        <f>IF('A. Labor Rates'!F56&lt;&gt;"",'A. Labor Rates'!F56,"")</f>
        <v/>
      </c>
      <c r="K25" s="293" t="str">
        <f t="shared" si="2"/>
        <v/>
      </c>
      <c r="L25" s="292"/>
      <c r="M25" s="389" t="str">
        <f>IF('A. Labor Rates'!H56&lt;&gt;"",'A. Labor Rates'!H56,"")</f>
        <v/>
      </c>
      <c r="N25" s="293" t="str">
        <f t="shared" si="3"/>
        <v/>
      </c>
      <c r="O25" s="292"/>
      <c r="P25" s="392" t="str">
        <f>IF('A. Labor Rates'!J56&lt;&gt;"",'A. Labor Rates'!J56,"")</f>
        <v/>
      </c>
      <c r="Q25" s="293" t="str">
        <f t="shared" si="4"/>
        <v/>
      </c>
      <c r="R25" s="292"/>
      <c r="S25" s="389" t="str">
        <f>IF('A. Labor Rates'!L56&lt;&gt;"",'A. Labor Rates'!L56,"")</f>
        <v/>
      </c>
      <c r="T25" s="293" t="str">
        <f t="shared" si="5"/>
        <v/>
      </c>
      <c r="U25" s="390">
        <f t="shared" si="6"/>
        <v>0</v>
      </c>
      <c r="V25" s="275">
        <f t="shared" si="7"/>
        <v>0</v>
      </c>
    </row>
    <row r="26" spans="1:22" x14ac:dyDescent="0.25">
      <c r="A26" s="290" t="str">
        <f>IF('A. Labor Rates'!A57&lt;&gt;"",'A. Labor Rates'!A57,"")</f>
        <v/>
      </c>
      <c r="B26" s="399" t="str">
        <f>IF('A. Labor Rates'!B57&lt;&gt;"",'A. Labor Rates'!B57,"")</f>
        <v/>
      </c>
      <c r="C26" s="292"/>
      <c r="D26" s="389" t="str">
        <f>IF('A. Labor Rates'!C57&lt;&gt;"",'A. Labor Rates'!C57,"")</f>
        <v/>
      </c>
      <c r="E26" s="293" t="str">
        <f t="shared" si="0"/>
        <v/>
      </c>
      <c r="F26" s="292"/>
      <c r="G26" s="389" t="str">
        <f>IF('A. Labor Rates'!D57&lt;&gt;"",'A. Labor Rates'!D57,"")</f>
        <v/>
      </c>
      <c r="H26" s="293" t="str">
        <f t="shared" si="1"/>
        <v/>
      </c>
      <c r="I26" s="292"/>
      <c r="J26" s="389" t="str">
        <f>IF('A. Labor Rates'!F57&lt;&gt;"",'A. Labor Rates'!F57,"")</f>
        <v/>
      </c>
      <c r="K26" s="293" t="str">
        <f t="shared" si="2"/>
        <v/>
      </c>
      <c r="L26" s="292"/>
      <c r="M26" s="389" t="str">
        <f>IF('A. Labor Rates'!H57&lt;&gt;"",'A. Labor Rates'!H57,"")</f>
        <v/>
      </c>
      <c r="N26" s="293" t="str">
        <f t="shared" si="3"/>
        <v/>
      </c>
      <c r="O26" s="292"/>
      <c r="P26" s="392" t="str">
        <f>IF('A. Labor Rates'!J57&lt;&gt;"",'A. Labor Rates'!J57,"")</f>
        <v/>
      </c>
      <c r="Q26" s="293" t="str">
        <f t="shared" si="4"/>
        <v/>
      </c>
      <c r="R26" s="292"/>
      <c r="S26" s="389" t="str">
        <f>IF('A. Labor Rates'!L57&lt;&gt;"",'A. Labor Rates'!L57,"")</f>
        <v/>
      </c>
      <c r="T26" s="293" t="str">
        <f t="shared" si="5"/>
        <v/>
      </c>
      <c r="U26" s="390">
        <f t="shared" si="6"/>
        <v>0</v>
      </c>
      <c r="V26" s="275">
        <f t="shared" si="7"/>
        <v>0</v>
      </c>
    </row>
    <row r="27" spans="1:22" x14ac:dyDescent="0.25">
      <c r="A27" s="290" t="str">
        <f>IF('A. Labor Rates'!A58&lt;&gt;"",'A. Labor Rates'!A58,"")</f>
        <v/>
      </c>
      <c r="B27" s="399" t="str">
        <f>IF('A. Labor Rates'!B58&lt;&gt;"",'A. Labor Rates'!B58,"")</f>
        <v/>
      </c>
      <c r="C27" s="292"/>
      <c r="D27" s="389" t="str">
        <f>IF('A. Labor Rates'!C58&lt;&gt;"",'A. Labor Rates'!C58,"")</f>
        <v/>
      </c>
      <c r="E27" s="293" t="str">
        <f t="shared" si="0"/>
        <v/>
      </c>
      <c r="F27" s="292"/>
      <c r="G27" s="389" t="str">
        <f>IF('A. Labor Rates'!D58&lt;&gt;"",'A. Labor Rates'!D58,"")</f>
        <v/>
      </c>
      <c r="H27" s="293" t="str">
        <f t="shared" si="1"/>
        <v/>
      </c>
      <c r="I27" s="292"/>
      <c r="J27" s="389" t="str">
        <f>IF('A. Labor Rates'!F58&lt;&gt;"",'A. Labor Rates'!F58,"")</f>
        <v/>
      </c>
      <c r="K27" s="293" t="str">
        <f t="shared" si="2"/>
        <v/>
      </c>
      <c r="L27" s="292"/>
      <c r="M27" s="389" t="str">
        <f>IF('A. Labor Rates'!H58&lt;&gt;"",'A. Labor Rates'!H58,"")</f>
        <v/>
      </c>
      <c r="N27" s="293" t="str">
        <f t="shared" si="3"/>
        <v/>
      </c>
      <c r="O27" s="292"/>
      <c r="P27" s="392" t="str">
        <f>IF('A. Labor Rates'!J58&lt;&gt;"",'A. Labor Rates'!J58,"")</f>
        <v/>
      </c>
      <c r="Q27" s="293" t="str">
        <f t="shared" si="4"/>
        <v/>
      </c>
      <c r="R27" s="292"/>
      <c r="S27" s="389" t="str">
        <f>IF('A. Labor Rates'!L58&lt;&gt;"",'A. Labor Rates'!L58,"")</f>
        <v/>
      </c>
      <c r="T27" s="293" t="str">
        <f t="shared" si="5"/>
        <v/>
      </c>
      <c r="U27" s="390">
        <f t="shared" si="6"/>
        <v>0</v>
      </c>
      <c r="V27" s="275">
        <f t="shared" si="7"/>
        <v>0</v>
      </c>
    </row>
    <row r="28" spans="1:22" x14ac:dyDescent="0.25">
      <c r="A28" s="290" t="str">
        <f>IF('A. Labor Rates'!A59&lt;&gt;"",'A. Labor Rates'!A59,"")</f>
        <v/>
      </c>
      <c r="B28" s="399" t="str">
        <f>IF('A. Labor Rates'!B59&lt;&gt;"",'A. Labor Rates'!B59,"")</f>
        <v/>
      </c>
      <c r="C28" s="292"/>
      <c r="D28" s="389" t="str">
        <f>IF('A. Labor Rates'!C59&lt;&gt;"",'A. Labor Rates'!C59,"")</f>
        <v/>
      </c>
      <c r="E28" s="293" t="str">
        <f t="shared" si="0"/>
        <v/>
      </c>
      <c r="F28" s="292"/>
      <c r="G28" s="389" t="str">
        <f>IF('A. Labor Rates'!D59&lt;&gt;"",'A. Labor Rates'!D59,"")</f>
        <v/>
      </c>
      <c r="H28" s="293" t="str">
        <f t="shared" si="1"/>
        <v/>
      </c>
      <c r="I28" s="292"/>
      <c r="J28" s="389" t="str">
        <f>IF('A. Labor Rates'!F59&lt;&gt;"",'A. Labor Rates'!F59,"")</f>
        <v/>
      </c>
      <c r="K28" s="293" t="str">
        <f t="shared" si="2"/>
        <v/>
      </c>
      <c r="L28" s="292"/>
      <c r="M28" s="389" t="str">
        <f>IF('A. Labor Rates'!H59&lt;&gt;"",'A. Labor Rates'!H59,"")</f>
        <v/>
      </c>
      <c r="N28" s="293" t="str">
        <f t="shared" si="3"/>
        <v/>
      </c>
      <c r="O28" s="292"/>
      <c r="P28" s="392" t="str">
        <f>IF('A. Labor Rates'!J59&lt;&gt;"",'A. Labor Rates'!J59,"")</f>
        <v/>
      </c>
      <c r="Q28" s="293" t="str">
        <f t="shared" si="4"/>
        <v/>
      </c>
      <c r="R28" s="292"/>
      <c r="S28" s="389" t="str">
        <f>IF('A. Labor Rates'!L59&lt;&gt;"",'A. Labor Rates'!L59,"")</f>
        <v/>
      </c>
      <c r="T28" s="293" t="str">
        <f t="shared" si="5"/>
        <v/>
      </c>
      <c r="U28" s="390">
        <f t="shared" si="6"/>
        <v>0</v>
      </c>
      <c r="V28" s="275">
        <f t="shared" si="7"/>
        <v>0</v>
      </c>
    </row>
    <row r="29" spans="1:22" x14ac:dyDescent="0.25">
      <c r="A29" s="290" t="str">
        <f>IF('A. Labor Rates'!A60&lt;&gt;"",'A. Labor Rates'!A60,"")</f>
        <v/>
      </c>
      <c r="B29" s="399" t="str">
        <f>IF('A. Labor Rates'!B60&lt;&gt;"",'A. Labor Rates'!B60,"")</f>
        <v/>
      </c>
      <c r="C29" s="292"/>
      <c r="D29" s="389" t="str">
        <f>IF('A. Labor Rates'!C60&lt;&gt;"",'A. Labor Rates'!C60,"")</f>
        <v/>
      </c>
      <c r="E29" s="293" t="str">
        <f t="shared" si="0"/>
        <v/>
      </c>
      <c r="F29" s="292"/>
      <c r="G29" s="389" t="str">
        <f>IF('A. Labor Rates'!D60&lt;&gt;"",'A. Labor Rates'!D60,"")</f>
        <v/>
      </c>
      <c r="H29" s="293" t="str">
        <f t="shared" si="1"/>
        <v/>
      </c>
      <c r="I29" s="292"/>
      <c r="J29" s="389" t="str">
        <f>IF('A. Labor Rates'!F60&lt;&gt;"",'A. Labor Rates'!F60,"")</f>
        <v/>
      </c>
      <c r="K29" s="293" t="str">
        <f t="shared" si="2"/>
        <v/>
      </c>
      <c r="L29" s="292"/>
      <c r="M29" s="389" t="str">
        <f>IF('A. Labor Rates'!H60&lt;&gt;"",'A. Labor Rates'!H60,"")</f>
        <v/>
      </c>
      <c r="N29" s="293" t="str">
        <f t="shared" si="3"/>
        <v/>
      </c>
      <c r="O29" s="292"/>
      <c r="P29" s="392" t="str">
        <f>IF('A. Labor Rates'!J60&lt;&gt;"",'A. Labor Rates'!J60,"")</f>
        <v/>
      </c>
      <c r="Q29" s="293" t="str">
        <f t="shared" si="4"/>
        <v/>
      </c>
      <c r="R29" s="292"/>
      <c r="S29" s="389" t="str">
        <f>IF('A. Labor Rates'!L60&lt;&gt;"",'A. Labor Rates'!L60,"")</f>
        <v/>
      </c>
      <c r="T29" s="293" t="str">
        <f t="shared" si="5"/>
        <v/>
      </c>
      <c r="U29" s="390">
        <f t="shared" si="6"/>
        <v>0</v>
      </c>
      <c r="V29" s="275">
        <f t="shared" si="7"/>
        <v>0</v>
      </c>
    </row>
    <row r="30" spans="1:22" x14ac:dyDescent="0.25">
      <c r="A30" s="290" t="str">
        <f>IF('A. Labor Rates'!A61&lt;&gt;"",'A. Labor Rates'!A61,"")</f>
        <v/>
      </c>
      <c r="B30" s="399" t="str">
        <f>IF('A. Labor Rates'!B61&lt;&gt;"",'A. Labor Rates'!B61,"")</f>
        <v/>
      </c>
      <c r="C30" s="292"/>
      <c r="D30" s="389" t="str">
        <f>IF('A. Labor Rates'!C61&lt;&gt;"",'A. Labor Rates'!C61,"")</f>
        <v/>
      </c>
      <c r="E30" s="293" t="str">
        <f t="shared" si="0"/>
        <v/>
      </c>
      <c r="F30" s="292"/>
      <c r="G30" s="389" t="str">
        <f>IF('A. Labor Rates'!D61&lt;&gt;"",'A. Labor Rates'!D61,"")</f>
        <v/>
      </c>
      <c r="H30" s="293" t="str">
        <f t="shared" si="1"/>
        <v/>
      </c>
      <c r="I30" s="292"/>
      <c r="J30" s="389" t="str">
        <f>IF('A. Labor Rates'!F61&lt;&gt;"",'A. Labor Rates'!F61,"")</f>
        <v/>
      </c>
      <c r="K30" s="293" t="str">
        <f t="shared" si="2"/>
        <v/>
      </c>
      <c r="L30" s="292"/>
      <c r="M30" s="389" t="str">
        <f>IF('A. Labor Rates'!H61&lt;&gt;"",'A. Labor Rates'!H61,"")</f>
        <v/>
      </c>
      <c r="N30" s="293" t="str">
        <f t="shared" si="3"/>
        <v/>
      </c>
      <c r="O30" s="292"/>
      <c r="P30" s="392" t="str">
        <f>IF('A. Labor Rates'!J61&lt;&gt;"",'A. Labor Rates'!J61,"")</f>
        <v/>
      </c>
      <c r="Q30" s="293" t="str">
        <f t="shared" si="4"/>
        <v/>
      </c>
      <c r="R30" s="292"/>
      <c r="S30" s="389" t="str">
        <f>IF('A. Labor Rates'!L61&lt;&gt;"",'A. Labor Rates'!L61,"")</f>
        <v/>
      </c>
      <c r="T30" s="293" t="str">
        <f t="shared" si="5"/>
        <v/>
      </c>
      <c r="U30" s="390">
        <f t="shared" si="6"/>
        <v>0</v>
      </c>
      <c r="V30" s="275">
        <f t="shared" si="7"/>
        <v>0</v>
      </c>
    </row>
    <row r="31" spans="1:22" x14ac:dyDescent="0.25">
      <c r="A31" s="290" t="str">
        <f>IF('A. Labor Rates'!A62&lt;&gt;"",'A. Labor Rates'!A62,"")</f>
        <v/>
      </c>
      <c r="B31" s="399" t="str">
        <f>IF('A. Labor Rates'!B62&lt;&gt;"",'A. Labor Rates'!B62,"")</f>
        <v/>
      </c>
      <c r="C31" s="292"/>
      <c r="D31" s="389" t="str">
        <f>IF('A. Labor Rates'!C62&lt;&gt;"",'A. Labor Rates'!C62,"")</f>
        <v/>
      </c>
      <c r="E31" s="293" t="str">
        <f t="shared" si="0"/>
        <v/>
      </c>
      <c r="F31" s="292"/>
      <c r="G31" s="389" t="str">
        <f>IF('A. Labor Rates'!D62&lt;&gt;"",'A. Labor Rates'!D62,"")</f>
        <v/>
      </c>
      <c r="H31" s="293" t="str">
        <f t="shared" si="1"/>
        <v/>
      </c>
      <c r="I31" s="292"/>
      <c r="J31" s="389" t="str">
        <f>IF('A. Labor Rates'!F62&lt;&gt;"",'A. Labor Rates'!F62,"")</f>
        <v/>
      </c>
      <c r="K31" s="293" t="str">
        <f t="shared" si="2"/>
        <v/>
      </c>
      <c r="L31" s="292"/>
      <c r="M31" s="389" t="str">
        <f>IF('A. Labor Rates'!H62&lt;&gt;"",'A. Labor Rates'!H62,"")</f>
        <v/>
      </c>
      <c r="N31" s="293" t="str">
        <f t="shared" si="3"/>
        <v/>
      </c>
      <c r="O31" s="292"/>
      <c r="P31" s="392" t="str">
        <f>IF('A. Labor Rates'!J62&lt;&gt;"",'A. Labor Rates'!J62,"")</f>
        <v/>
      </c>
      <c r="Q31" s="293" t="str">
        <f t="shared" si="4"/>
        <v/>
      </c>
      <c r="R31" s="292"/>
      <c r="S31" s="389" t="str">
        <f>IF('A. Labor Rates'!L62&lt;&gt;"",'A. Labor Rates'!L62,"")</f>
        <v/>
      </c>
      <c r="T31" s="293" t="str">
        <f t="shared" si="5"/>
        <v/>
      </c>
      <c r="U31" s="390">
        <f t="shared" si="6"/>
        <v>0</v>
      </c>
      <c r="V31" s="275">
        <f t="shared" si="7"/>
        <v>0</v>
      </c>
    </row>
    <row r="32" spans="1:22" x14ac:dyDescent="0.25">
      <c r="A32" s="290" t="str">
        <f>IF('A. Labor Rates'!A63&lt;&gt;"",'A. Labor Rates'!A63,"")</f>
        <v/>
      </c>
      <c r="B32" s="399" t="str">
        <f>IF('A. Labor Rates'!B63&lt;&gt;"",'A. Labor Rates'!B63,"")</f>
        <v/>
      </c>
      <c r="C32" s="292"/>
      <c r="D32" s="389" t="str">
        <f>IF('A. Labor Rates'!C63&lt;&gt;"",'A. Labor Rates'!C63,"")</f>
        <v/>
      </c>
      <c r="E32" s="293" t="str">
        <f t="shared" si="0"/>
        <v/>
      </c>
      <c r="F32" s="292"/>
      <c r="G32" s="389" t="str">
        <f>IF('A. Labor Rates'!D63&lt;&gt;"",'A. Labor Rates'!D63,"")</f>
        <v/>
      </c>
      <c r="H32" s="293" t="str">
        <f t="shared" si="1"/>
        <v/>
      </c>
      <c r="I32" s="292"/>
      <c r="J32" s="389" t="str">
        <f>IF('A. Labor Rates'!F63&lt;&gt;"",'A. Labor Rates'!F63,"")</f>
        <v/>
      </c>
      <c r="K32" s="293" t="str">
        <f t="shared" si="2"/>
        <v/>
      </c>
      <c r="L32" s="292"/>
      <c r="M32" s="389" t="str">
        <f>IF('A. Labor Rates'!H63&lt;&gt;"",'A. Labor Rates'!H63,"")</f>
        <v/>
      </c>
      <c r="N32" s="293" t="str">
        <f t="shared" si="3"/>
        <v/>
      </c>
      <c r="O32" s="292"/>
      <c r="P32" s="392" t="str">
        <f>IF('A. Labor Rates'!J63&lt;&gt;"",'A. Labor Rates'!J63,"")</f>
        <v/>
      </c>
      <c r="Q32" s="293" t="str">
        <f t="shared" si="4"/>
        <v/>
      </c>
      <c r="R32" s="292"/>
      <c r="S32" s="389" t="str">
        <f>IF('A. Labor Rates'!L63&lt;&gt;"",'A. Labor Rates'!L63,"")</f>
        <v/>
      </c>
      <c r="T32" s="293" t="str">
        <f t="shared" si="5"/>
        <v/>
      </c>
      <c r="U32" s="390">
        <f t="shared" si="6"/>
        <v>0</v>
      </c>
      <c r="V32" s="275">
        <f t="shared" si="7"/>
        <v>0</v>
      </c>
    </row>
    <row r="33" spans="1:22" x14ac:dyDescent="0.25">
      <c r="A33" s="290" t="str">
        <f>IF('A. Labor Rates'!A64&lt;&gt;"",'A. Labor Rates'!A64,"")</f>
        <v/>
      </c>
      <c r="B33" s="399" t="str">
        <f>IF('A. Labor Rates'!B64&lt;&gt;"",'A. Labor Rates'!B64,"")</f>
        <v/>
      </c>
      <c r="C33" s="292"/>
      <c r="D33" s="389" t="str">
        <f>IF('A. Labor Rates'!C64&lt;&gt;"",'A. Labor Rates'!C64,"")</f>
        <v/>
      </c>
      <c r="E33" s="293" t="str">
        <f t="shared" si="0"/>
        <v/>
      </c>
      <c r="F33" s="292"/>
      <c r="G33" s="389" t="str">
        <f>IF('A. Labor Rates'!D64&lt;&gt;"",'A. Labor Rates'!D64,"")</f>
        <v/>
      </c>
      <c r="H33" s="293" t="str">
        <f t="shared" si="1"/>
        <v/>
      </c>
      <c r="I33" s="292"/>
      <c r="J33" s="389" t="str">
        <f>IF('A. Labor Rates'!F64&lt;&gt;"",'A. Labor Rates'!F64,"")</f>
        <v/>
      </c>
      <c r="K33" s="293" t="str">
        <f t="shared" si="2"/>
        <v/>
      </c>
      <c r="L33" s="292"/>
      <c r="M33" s="389" t="str">
        <f>IF('A. Labor Rates'!H64&lt;&gt;"",'A. Labor Rates'!H64,"")</f>
        <v/>
      </c>
      <c r="N33" s="293" t="str">
        <f t="shared" si="3"/>
        <v/>
      </c>
      <c r="O33" s="292"/>
      <c r="P33" s="392" t="str">
        <f>IF('A. Labor Rates'!J64&lt;&gt;"",'A. Labor Rates'!J64,"")</f>
        <v/>
      </c>
      <c r="Q33" s="293" t="str">
        <f t="shared" si="4"/>
        <v/>
      </c>
      <c r="R33" s="292"/>
      <c r="S33" s="389" t="str">
        <f>IF('A. Labor Rates'!L64&lt;&gt;"",'A. Labor Rates'!L64,"")</f>
        <v/>
      </c>
      <c r="T33" s="293" t="str">
        <f t="shared" si="5"/>
        <v/>
      </c>
      <c r="U33" s="390">
        <f t="shared" si="6"/>
        <v>0</v>
      </c>
      <c r="V33" s="275">
        <f t="shared" si="7"/>
        <v>0</v>
      </c>
    </row>
    <row r="34" spans="1:22" x14ac:dyDescent="0.25">
      <c r="A34" s="290" t="str">
        <f>IF('A. Labor Rates'!A65&lt;&gt;"",'A. Labor Rates'!A65,"")</f>
        <v/>
      </c>
      <c r="B34" s="399" t="str">
        <f>IF('A. Labor Rates'!B65&lt;&gt;"",'A. Labor Rates'!B65,"")</f>
        <v/>
      </c>
      <c r="C34" s="292"/>
      <c r="D34" s="389" t="str">
        <f>IF('A. Labor Rates'!C65&lt;&gt;"",'A. Labor Rates'!C65,"")</f>
        <v/>
      </c>
      <c r="E34" s="293" t="str">
        <f t="shared" si="0"/>
        <v/>
      </c>
      <c r="F34" s="292"/>
      <c r="G34" s="389" t="str">
        <f>IF('A. Labor Rates'!D65&lt;&gt;"",'A. Labor Rates'!D65,"")</f>
        <v/>
      </c>
      <c r="H34" s="293" t="str">
        <f t="shared" si="1"/>
        <v/>
      </c>
      <c r="I34" s="292"/>
      <c r="J34" s="389" t="str">
        <f>IF('A. Labor Rates'!F65&lt;&gt;"",'A. Labor Rates'!F65,"")</f>
        <v/>
      </c>
      <c r="K34" s="293" t="str">
        <f t="shared" si="2"/>
        <v/>
      </c>
      <c r="L34" s="292"/>
      <c r="M34" s="389" t="str">
        <f>IF('A. Labor Rates'!H65&lt;&gt;"",'A. Labor Rates'!H65,"")</f>
        <v/>
      </c>
      <c r="N34" s="293" t="str">
        <f t="shared" si="3"/>
        <v/>
      </c>
      <c r="O34" s="292"/>
      <c r="P34" s="392" t="str">
        <f>IF('A. Labor Rates'!J65&lt;&gt;"",'A. Labor Rates'!J65,"")</f>
        <v/>
      </c>
      <c r="Q34" s="293" t="str">
        <f t="shared" si="4"/>
        <v/>
      </c>
      <c r="R34" s="292"/>
      <c r="S34" s="389" t="str">
        <f>IF('A. Labor Rates'!L65&lt;&gt;"",'A. Labor Rates'!L65,"")</f>
        <v/>
      </c>
      <c r="T34" s="293" t="str">
        <f t="shared" si="5"/>
        <v/>
      </c>
      <c r="U34" s="390">
        <f t="shared" si="6"/>
        <v>0</v>
      </c>
      <c r="V34" s="275">
        <f t="shared" si="7"/>
        <v>0</v>
      </c>
    </row>
    <row r="35" spans="1:22" x14ac:dyDescent="0.25">
      <c r="A35" s="294"/>
      <c r="B35" s="400" t="s">
        <v>204</v>
      </c>
      <c r="C35" s="401">
        <f>SUM(C11:C34)</f>
        <v>0</v>
      </c>
      <c r="D35" s="287"/>
      <c r="E35" s="291">
        <f>SUM(E11:E34)</f>
        <v>0</v>
      </c>
      <c r="F35" s="401">
        <f>SUM(F11:F34)</f>
        <v>0</v>
      </c>
      <c r="G35" s="288"/>
      <c r="H35" s="291">
        <f>SUM(H11:H34)</f>
        <v>0</v>
      </c>
      <c r="I35" s="401">
        <f>SUM(I11:I34)</f>
        <v>0</v>
      </c>
      <c r="J35" s="288"/>
      <c r="K35" s="291">
        <f>SUM(K11:K34)</f>
        <v>0</v>
      </c>
      <c r="L35" s="401">
        <f>SUM(L11:L34)</f>
        <v>0</v>
      </c>
      <c r="M35" s="288"/>
      <c r="N35" s="291">
        <f>SUM(N11:N34)</f>
        <v>0</v>
      </c>
      <c r="O35" s="401">
        <f>SUM(O11:O34)</f>
        <v>0</v>
      </c>
      <c r="P35" s="288"/>
      <c r="Q35" s="291">
        <f>SUM(Q11:Q34)</f>
        <v>0</v>
      </c>
      <c r="R35" s="401">
        <f>SUM(R11:R34)</f>
        <v>0</v>
      </c>
      <c r="S35" s="288"/>
      <c r="T35" s="291">
        <f>SUM(T11:T34)</f>
        <v>0</v>
      </c>
      <c r="U35" s="401">
        <f t="shared" si="6"/>
        <v>0</v>
      </c>
      <c r="V35" s="291">
        <f t="shared" si="7"/>
        <v>0</v>
      </c>
    </row>
    <row r="36" spans="1:22" x14ac:dyDescent="0.25">
      <c r="A36" s="393" t="s">
        <v>155</v>
      </c>
      <c r="B36" s="290" t="str">
        <f>IF('B. Indirect Rates &amp; Fee'!C33&lt;&gt;"",'B. Indirect Rates &amp; Fee'!C33,"")</f>
        <v>f1</v>
      </c>
      <c r="C36" s="292">
        <f>E35</f>
        <v>0</v>
      </c>
      <c r="D36" s="289">
        <f>IF('B. Indirect Rates &amp; Fee'!D33&lt;&gt;"",'B. Indirect Rates &amp; Fee'!D33,"")</f>
        <v>0.1</v>
      </c>
      <c r="E36" s="293">
        <f>IF(AND(C36&lt;&gt;"",D36&lt;&gt;""),C36*D36,"")</f>
        <v>0</v>
      </c>
      <c r="F36" s="292">
        <f>H35</f>
        <v>0</v>
      </c>
      <c r="G36" s="289">
        <f>IF('B. Indirect Rates &amp; Fee'!E33&lt;&gt;"",'B. Indirect Rates &amp; Fee'!E33,"")</f>
        <v>0.11</v>
      </c>
      <c r="H36" s="293">
        <f>IF(AND(F36&lt;&gt;"",G36&lt;&gt;""),F36*G36,"")</f>
        <v>0</v>
      </c>
      <c r="I36" s="292">
        <f>K35</f>
        <v>0</v>
      </c>
      <c r="J36" s="289">
        <f>IF('B. Indirect Rates &amp; Fee'!F33&lt;&gt;"",'B. Indirect Rates &amp; Fee'!F33,"")</f>
        <v>0.12</v>
      </c>
      <c r="K36" s="293">
        <f>IF(AND(I36&lt;&gt;"",J36&lt;&gt;""),I36*J36,"")</f>
        <v>0</v>
      </c>
      <c r="L36" s="292">
        <f>N35</f>
        <v>0</v>
      </c>
      <c r="M36" s="289">
        <f>IF('B. Indirect Rates &amp; Fee'!G33&lt;&gt;"",'B. Indirect Rates &amp; Fee'!G33,"")</f>
        <v>0.13</v>
      </c>
      <c r="N36" s="293">
        <f>IF(AND(L36&lt;&gt;"",M36&lt;&gt;""),L36*M36,"")</f>
        <v>0</v>
      </c>
      <c r="O36" s="292">
        <f>Q35</f>
        <v>0</v>
      </c>
      <c r="P36" s="289">
        <f>IF('B. Indirect Rates &amp; Fee'!H33&lt;&gt;"",'B. Indirect Rates &amp; Fee'!H33,"")</f>
        <v>0.14000000000000001</v>
      </c>
      <c r="Q36" s="293">
        <f>IF(AND(O36&lt;&gt;"",P36&lt;&gt;""),O36*P36,"")</f>
        <v>0</v>
      </c>
      <c r="R36" s="292">
        <f>T35</f>
        <v>0</v>
      </c>
      <c r="S36" s="289">
        <f>IF('B. Indirect Rates &amp; Fee'!I33&lt;&gt;"",'B. Indirect Rates &amp; Fee'!I33,"")</f>
        <v>0.15</v>
      </c>
      <c r="T36" s="293">
        <f>IF(AND(R36&lt;&gt;"",S36&lt;&gt;""),R36*S36,"")</f>
        <v>0</v>
      </c>
      <c r="U36" s="104"/>
      <c r="V36" s="275">
        <f>SUM(E36,H36,K36,N36,Q36,T36)</f>
        <v>0</v>
      </c>
    </row>
    <row r="37" spans="1:22" x14ac:dyDescent="0.25">
      <c r="A37" s="295"/>
      <c r="B37" s="290" t="str">
        <f>IF('B. Indirect Rates &amp; Fee'!C34&lt;&gt;"",'B. Indirect Rates &amp; Fee'!C34,"")</f>
        <v>f2</v>
      </c>
      <c r="C37" s="292">
        <f>E35</f>
        <v>0</v>
      </c>
      <c r="D37" s="289">
        <f>IF('B. Indirect Rates &amp; Fee'!D34&lt;&gt;"",'B. Indirect Rates &amp; Fee'!D34,"")</f>
        <v>0.2</v>
      </c>
      <c r="E37" s="293">
        <f t="shared" ref="E37:E39" si="8">IF(AND(C37&lt;&gt;"",D37&lt;&gt;""),C37*D37,"")</f>
        <v>0</v>
      </c>
      <c r="F37" s="292">
        <f>H35</f>
        <v>0</v>
      </c>
      <c r="G37" s="289">
        <f>IF('B. Indirect Rates &amp; Fee'!E34&lt;&gt;"",'B. Indirect Rates &amp; Fee'!E34,"")</f>
        <v>0.21</v>
      </c>
      <c r="H37" s="293">
        <f t="shared" ref="H37:H39" si="9">IF(AND(F37&lt;&gt;"",G37&lt;&gt;""),F37*G37,"")</f>
        <v>0</v>
      </c>
      <c r="I37" s="292">
        <f>K35</f>
        <v>0</v>
      </c>
      <c r="J37" s="289">
        <f>IF('B. Indirect Rates &amp; Fee'!F34&lt;&gt;"",'B. Indirect Rates &amp; Fee'!F34,"")</f>
        <v>0.22</v>
      </c>
      <c r="K37" s="293">
        <f t="shared" ref="K37:K39" si="10">IF(AND(I37&lt;&gt;"",J37&lt;&gt;""),I37*J37,"")</f>
        <v>0</v>
      </c>
      <c r="L37" s="292">
        <f>N35</f>
        <v>0</v>
      </c>
      <c r="M37" s="289">
        <f>IF('B. Indirect Rates &amp; Fee'!G34&lt;&gt;"",'B. Indirect Rates &amp; Fee'!G34,"")</f>
        <v>0.23</v>
      </c>
      <c r="N37" s="293">
        <f t="shared" ref="N37:N39" si="11">IF(AND(L37&lt;&gt;"",M37&lt;&gt;""),L37*M37,"")</f>
        <v>0</v>
      </c>
      <c r="O37" s="292">
        <f>Q35</f>
        <v>0</v>
      </c>
      <c r="P37" s="289">
        <f>IF('B. Indirect Rates &amp; Fee'!H34&lt;&gt;"",'B. Indirect Rates &amp; Fee'!H34,"")</f>
        <v>0.24</v>
      </c>
      <c r="Q37" s="293">
        <f t="shared" ref="Q37:Q39" si="12">IF(AND(O37&lt;&gt;"",P37&lt;&gt;""),O37*P37,"")</f>
        <v>0</v>
      </c>
      <c r="R37" s="292">
        <f>T35</f>
        <v>0</v>
      </c>
      <c r="S37" s="289">
        <f>IF('B. Indirect Rates &amp; Fee'!I34&lt;&gt;"",'B. Indirect Rates &amp; Fee'!I34,"")</f>
        <v>0.25</v>
      </c>
      <c r="T37" s="293">
        <f t="shared" ref="T37:T39" si="13">IF(AND(R37&lt;&gt;"",S37&lt;&gt;""),R37*S37,"")</f>
        <v>0</v>
      </c>
      <c r="U37" s="104"/>
      <c r="V37" s="275">
        <f t="shared" ref="V37:V39" si="14">SUM(E37,H37,K37,N37,Q37,T37)</f>
        <v>0</v>
      </c>
    </row>
    <row r="38" spans="1:22" x14ac:dyDescent="0.25">
      <c r="A38" s="295"/>
      <c r="B38" s="290" t="str">
        <f>IF('B. Indirect Rates &amp; Fee'!C35&lt;&gt;"",'B. Indirect Rates &amp; Fee'!C35,"")</f>
        <v>f3</v>
      </c>
      <c r="C38" s="292">
        <f>E35</f>
        <v>0</v>
      </c>
      <c r="D38" s="289">
        <f>IF('B. Indirect Rates &amp; Fee'!D35&lt;&gt;"",'B. Indirect Rates &amp; Fee'!D35,"")</f>
        <v>0.30000000000000004</v>
      </c>
      <c r="E38" s="293">
        <f t="shared" si="8"/>
        <v>0</v>
      </c>
      <c r="F38" s="292">
        <f>H35</f>
        <v>0</v>
      </c>
      <c r="G38" s="289">
        <f>IF('B. Indirect Rates &amp; Fee'!E35&lt;&gt;"",'B. Indirect Rates &amp; Fee'!E35,"")</f>
        <v>0.31</v>
      </c>
      <c r="H38" s="293">
        <f t="shared" si="9"/>
        <v>0</v>
      </c>
      <c r="I38" s="292">
        <f>K35</f>
        <v>0</v>
      </c>
      <c r="J38" s="289">
        <f>IF('B. Indirect Rates &amp; Fee'!F35&lt;&gt;"",'B. Indirect Rates &amp; Fee'!F35,"")</f>
        <v>0.32</v>
      </c>
      <c r="K38" s="293">
        <f t="shared" si="10"/>
        <v>0</v>
      </c>
      <c r="L38" s="292">
        <f>N35</f>
        <v>0</v>
      </c>
      <c r="M38" s="289">
        <f>IF('B. Indirect Rates &amp; Fee'!G35&lt;&gt;"",'B. Indirect Rates &amp; Fee'!G35,"")</f>
        <v>0.33</v>
      </c>
      <c r="N38" s="293">
        <f t="shared" si="11"/>
        <v>0</v>
      </c>
      <c r="O38" s="292">
        <f>Q35</f>
        <v>0</v>
      </c>
      <c r="P38" s="289">
        <f>IF('B. Indirect Rates &amp; Fee'!H35&lt;&gt;"",'B. Indirect Rates &amp; Fee'!H35,"")</f>
        <v>0.33999999999999997</v>
      </c>
      <c r="Q38" s="293">
        <f t="shared" si="12"/>
        <v>0</v>
      </c>
      <c r="R38" s="292">
        <f>T35</f>
        <v>0</v>
      </c>
      <c r="S38" s="289">
        <f>IF('B. Indirect Rates &amp; Fee'!I35&lt;&gt;"",'B. Indirect Rates &amp; Fee'!I35,"")</f>
        <v>0.35</v>
      </c>
      <c r="T38" s="293">
        <f t="shared" si="13"/>
        <v>0</v>
      </c>
      <c r="U38" s="104"/>
      <c r="V38" s="275">
        <f t="shared" si="14"/>
        <v>0</v>
      </c>
    </row>
    <row r="39" spans="1:22" x14ac:dyDescent="0.25">
      <c r="A39" s="295"/>
      <c r="B39" s="290" t="str">
        <f>IF('B. Indirect Rates &amp; Fee'!C36&lt;&gt;"",'B. Indirect Rates &amp; Fee'!C36,"")</f>
        <v>f4</v>
      </c>
      <c r="C39" s="292">
        <f>E35</f>
        <v>0</v>
      </c>
      <c r="D39" s="289">
        <f>IF('B. Indirect Rates &amp; Fee'!D36&lt;&gt;"",'B. Indirect Rates &amp; Fee'!D36,"")</f>
        <v>0.4</v>
      </c>
      <c r="E39" s="293">
        <f t="shared" si="8"/>
        <v>0</v>
      </c>
      <c r="F39" s="292">
        <f>H35</f>
        <v>0</v>
      </c>
      <c r="G39" s="289">
        <f>IF('B. Indirect Rates &amp; Fee'!E36&lt;&gt;"",'B. Indirect Rates &amp; Fee'!E36,"")</f>
        <v>0.41000000000000003</v>
      </c>
      <c r="H39" s="293">
        <f t="shared" si="9"/>
        <v>0</v>
      </c>
      <c r="I39" s="292">
        <f>K35</f>
        <v>0</v>
      </c>
      <c r="J39" s="289">
        <f>IF('B. Indirect Rates &amp; Fee'!F36&lt;&gt;"",'B. Indirect Rates &amp; Fee'!F36,"")</f>
        <v>0.42000000000000004</v>
      </c>
      <c r="K39" s="293">
        <f t="shared" si="10"/>
        <v>0</v>
      </c>
      <c r="L39" s="292">
        <f>N35</f>
        <v>0</v>
      </c>
      <c r="M39" s="289">
        <f>IF('B. Indirect Rates &amp; Fee'!G36&lt;&gt;"",'B. Indirect Rates &amp; Fee'!G36,"")</f>
        <v>0.43000000000000005</v>
      </c>
      <c r="N39" s="293">
        <f t="shared" si="11"/>
        <v>0</v>
      </c>
      <c r="O39" s="292">
        <f>Q35</f>
        <v>0</v>
      </c>
      <c r="P39" s="289">
        <f>IF('B. Indirect Rates &amp; Fee'!H36&lt;&gt;"",'B. Indirect Rates &amp; Fee'!H36,"")</f>
        <v>0.43999999999999995</v>
      </c>
      <c r="Q39" s="293">
        <f t="shared" si="12"/>
        <v>0</v>
      </c>
      <c r="R39" s="292">
        <f>T35</f>
        <v>0</v>
      </c>
      <c r="S39" s="289">
        <f>IF('B. Indirect Rates &amp; Fee'!I36&lt;&gt;"",'B. Indirect Rates &amp; Fee'!I36,"")</f>
        <v>0.44999999999999996</v>
      </c>
      <c r="T39" s="293">
        <f t="shared" si="13"/>
        <v>0</v>
      </c>
      <c r="U39" s="104"/>
      <c r="V39" s="275">
        <f t="shared" si="14"/>
        <v>0</v>
      </c>
    </row>
    <row r="40" spans="1:22" x14ac:dyDescent="0.25">
      <c r="A40" s="102"/>
      <c r="B40" s="402" t="s">
        <v>162</v>
      </c>
      <c r="C40" s="104"/>
      <c r="D40" s="104"/>
      <c r="E40" s="291">
        <f>SUM(E36:E39)</f>
        <v>0</v>
      </c>
      <c r="F40" s="104"/>
      <c r="G40" s="104"/>
      <c r="H40" s="291">
        <f>SUM(H36:H39)</f>
        <v>0</v>
      </c>
      <c r="I40" s="104"/>
      <c r="J40" s="104"/>
      <c r="K40" s="291">
        <f>SUM(K36:K39)</f>
        <v>0</v>
      </c>
      <c r="L40" s="104"/>
      <c r="M40" s="104"/>
      <c r="N40" s="291">
        <f>SUM(N36:N39)</f>
        <v>0</v>
      </c>
      <c r="O40" s="104"/>
      <c r="P40" s="104"/>
      <c r="Q40" s="291">
        <f>SUM(Q36:Q39)</f>
        <v>0</v>
      </c>
      <c r="R40" s="104"/>
      <c r="S40" s="104"/>
      <c r="T40" s="291">
        <f>SUM(T36:T39)</f>
        <v>0</v>
      </c>
      <c r="U40" s="104"/>
      <c r="V40" s="291">
        <f>SUM(E40,H40,K40,N40,Q40,T40)</f>
        <v>0</v>
      </c>
    </row>
    <row r="41" spans="1:22" x14ac:dyDescent="0.25">
      <c r="A41" s="393" t="s">
        <v>175</v>
      </c>
      <c r="B41" s="290" t="str">
        <f>IF('B. Indirect Rates &amp; Fee'!C37&lt;&gt;"",'B. Indirect Rates &amp; Fee'!C37,"")</f>
        <v>oh1</v>
      </c>
      <c r="C41" s="292">
        <f>SUM(E40,E35)</f>
        <v>0</v>
      </c>
      <c r="D41" s="289">
        <f>IF('B. Indirect Rates &amp; Fee'!D37&lt;&gt;"",'B. Indirect Rates &amp; Fee'!D37,"")</f>
        <v>0.5</v>
      </c>
      <c r="E41" s="293">
        <f>IF(AND(C41&lt;&gt;"",D41&lt;&gt;""),C41*D41,"")</f>
        <v>0</v>
      </c>
      <c r="F41" s="292">
        <f>SUM(H40,H35)</f>
        <v>0</v>
      </c>
      <c r="G41" s="289">
        <f>IF('B. Indirect Rates &amp; Fee'!E37&lt;&gt;"",'B. Indirect Rates &amp; Fee'!E37,"")</f>
        <v>0.51</v>
      </c>
      <c r="H41" s="293">
        <f>IF(AND(F41&lt;&gt;"",G41&lt;&gt;""),F41*G41,"")</f>
        <v>0</v>
      </c>
      <c r="I41" s="292">
        <f>SUM(K40,K35)</f>
        <v>0</v>
      </c>
      <c r="J41" s="289">
        <f>IF('B. Indirect Rates &amp; Fee'!F37&lt;&gt;"",'B. Indirect Rates &amp; Fee'!F37,"")</f>
        <v>0.52</v>
      </c>
      <c r="K41" s="293">
        <f>IF(AND(I41&lt;&gt;"",J41&lt;&gt;""),I41*J41,"")</f>
        <v>0</v>
      </c>
      <c r="L41" s="292">
        <f>SUM(N40,N35)</f>
        <v>0</v>
      </c>
      <c r="M41" s="289">
        <f>IF('B. Indirect Rates &amp; Fee'!G37&lt;&gt;"",'B. Indirect Rates &amp; Fee'!G37,"")</f>
        <v>0.53</v>
      </c>
      <c r="N41" s="293">
        <f>IF(AND(L41&lt;&gt;"",M41&lt;&gt;""),L41*M41,"")</f>
        <v>0</v>
      </c>
      <c r="O41" s="292">
        <f>SUM(Q40,Q35)</f>
        <v>0</v>
      </c>
      <c r="P41" s="289">
        <f>IF('B. Indirect Rates &amp; Fee'!H37&lt;&gt;"",'B. Indirect Rates &amp; Fee'!H37,"")</f>
        <v>0.53999999999999992</v>
      </c>
      <c r="Q41" s="293">
        <f>IF(AND(O41&lt;&gt;"",P41&lt;&gt;""),O41*P41,"")</f>
        <v>0</v>
      </c>
      <c r="R41" s="292">
        <f>SUM(T40,T35)</f>
        <v>0</v>
      </c>
      <c r="S41" s="289">
        <f>IF('B. Indirect Rates &amp; Fee'!I37&lt;&gt;"",'B. Indirect Rates &amp; Fee'!I37,"")</f>
        <v>0.54999999999999993</v>
      </c>
      <c r="T41" s="293">
        <f>IF(AND(R41&lt;&gt;"",S41&lt;&gt;""),R41*S41,"")</f>
        <v>0</v>
      </c>
      <c r="U41" s="104"/>
      <c r="V41" s="275">
        <f>SUM(E41,H41,K41,N41,Q41,T41)</f>
        <v>0</v>
      </c>
    </row>
    <row r="42" spans="1:22" x14ac:dyDescent="0.25">
      <c r="A42" s="295"/>
      <c r="B42" s="290" t="str">
        <f>IF('B. Indirect Rates &amp; Fee'!C38&lt;&gt;"",'B. Indirect Rates &amp; Fee'!C38,"")</f>
        <v>oh2</v>
      </c>
      <c r="C42" s="292">
        <f>SUM(E40,E35)</f>
        <v>0</v>
      </c>
      <c r="D42" s="289">
        <f>IF('B. Indirect Rates &amp; Fee'!D38&lt;&gt;"",'B. Indirect Rates &amp; Fee'!D38,"")</f>
        <v>0.6</v>
      </c>
      <c r="E42" s="293">
        <f>IF(AND(C42&lt;&gt;"",D42&lt;&gt;""),C42*D42,"")</f>
        <v>0</v>
      </c>
      <c r="F42" s="292">
        <f>SUM(H40,H35)</f>
        <v>0</v>
      </c>
      <c r="G42" s="289">
        <f>IF('B. Indirect Rates &amp; Fee'!E38&lt;&gt;"",'B. Indirect Rates &amp; Fee'!E38,"")</f>
        <v>0.61</v>
      </c>
      <c r="H42" s="293">
        <f>IF(AND(F42&lt;&gt;"",G42&lt;&gt;""),F42*G42,"")</f>
        <v>0</v>
      </c>
      <c r="I42" s="292">
        <f>SUM(K40,K35)</f>
        <v>0</v>
      </c>
      <c r="J42" s="289">
        <f>IF('B. Indirect Rates &amp; Fee'!F38&lt;&gt;"",'B. Indirect Rates &amp; Fee'!F38,"")</f>
        <v>0.62</v>
      </c>
      <c r="K42" s="293">
        <f>IF(AND(I42&lt;&gt;"",J42&lt;&gt;""),I42*J42,"")</f>
        <v>0</v>
      </c>
      <c r="L42" s="292">
        <f>SUM(N40,N35)</f>
        <v>0</v>
      </c>
      <c r="M42" s="289">
        <f>IF('B. Indirect Rates &amp; Fee'!G38&lt;&gt;"",'B. Indirect Rates &amp; Fee'!G38,"")</f>
        <v>0.63</v>
      </c>
      <c r="N42" s="293">
        <f>IF(AND(L42&lt;&gt;"",M42&lt;&gt;""),L42*M42,"")</f>
        <v>0</v>
      </c>
      <c r="O42" s="292">
        <f>SUM(Q40,Q35)</f>
        <v>0</v>
      </c>
      <c r="P42" s="289">
        <f>IF('B. Indirect Rates &amp; Fee'!H38&lt;&gt;"",'B. Indirect Rates &amp; Fee'!H38,"")</f>
        <v>0.6399999999999999</v>
      </c>
      <c r="Q42" s="293">
        <f>IF(AND(O42&lt;&gt;"",P42&lt;&gt;""),O42*P42,"")</f>
        <v>0</v>
      </c>
      <c r="R42" s="292">
        <f>SUM(T40,T35)</f>
        <v>0</v>
      </c>
      <c r="S42" s="289">
        <f>IF('B. Indirect Rates &amp; Fee'!I38&lt;&gt;"",'B. Indirect Rates &amp; Fee'!I38,"")</f>
        <v>0.64999999999999991</v>
      </c>
      <c r="T42" s="293">
        <f>IF(AND(R42&lt;&gt;"",S42&lt;&gt;""),R42*S42,"")</f>
        <v>0</v>
      </c>
      <c r="U42" s="104"/>
      <c r="V42" s="275">
        <f t="shared" ref="V42:V85" si="15">SUM(E42,H42,K42,N42,Q42,T42)</f>
        <v>0</v>
      </c>
    </row>
    <row r="43" spans="1:22" x14ac:dyDescent="0.25">
      <c r="A43" s="295"/>
      <c r="B43" s="402" t="s">
        <v>164</v>
      </c>
      <c r="C43" s="296"/>
      <c r="D43" s="105"/>
      <c r="E43" s="297">
        <f>SUM(E41:E42)</f>
        <v>0</v>
      </c>
      <c r="F43" s="296"/>
      <c r="G43" s="105"/>
      <c r="H43" s="297">
        <f>SUM(H41:H42)</f>
        <v>0</v>
      </c>
      <c r="I43" s="296"/>
      <c r="J43" s="105"/>
      <c r="K43" s="297">
        <f>SUM(K41:K42)</f>
        <v>0</v>
      </c>
      <c r="L43" s="296"/>
      <c r="M43" s="105"/>
      <c r="N43" s="297">
        <f>SUM(N41:N42)</f>
        <v>0</v>
      </c>
      <c r="O43" s="296"/>
      <c r="P43" s="105"/>
      <c r="Q43" s="297">
        <f>SUM(Q41:Q42)</f>
        <v>0</v>
      </c>
      <c r="R43" s="296"/>
      <c r="S43" s="105"/>
      <c r="T43" s="297">
        <f>SUM(T41:T42)</f>
        <v>0</v>
      </c>
      <c r="U43" s="104"/>
      <c r="V43" s="391">
        <f t="shared" si="15"/>
        <v>0</v>
      </c>
    </row>
    <row r="44" spans="1:22" x14ac:dyDescent="0.25">
      <c r="A44" s="393" t="s">
        <v>147</v>
      </c>
      <c r="B44" s="276" t="str">
        <f>IF('Proposal Data'!B35&lt;&gt;"",'Proposal Data'!B35,"")</f>
        <v/>
      </c>
      <c r="C44" s="104"/>
      <c r="D44" s="104"/>
      <c r="E44" s="292"/>
      <c r="F44" s="104"/>
      <c r="G44" s="104"/>
      <c r="H44" s="403"/>
      <c r="I44" s="104"/>
      <c r="J44" s="104"/>
      <c r="K44" s="403"/>
      <c r="L44" s="104"/>
      <c r="M44" s="104"/>
      <c r="N44" s="403"/>
      <c r="O44" s="104"/>
      <c r="P44" s="104"/>
      <c r="Q44" s="403"/>
      <c r="R44" s="104"/>
      <c r="S44" s="104"/>
      <c r="T44" s="403"/>
      <c r="U44" s="104"/>
      <c r="V44" s="275">
        <f t="shared" si="15"/>
        <v>0</v>
      </c>
    </row>
    <row r="45" spans="1:22" x14ac:dyDescent="0.25">
      <c r="A45" s="295"/>
      <c r="B45" s="276" t="str">
        <f>IF('Proposal Data'!B36&lt;&gt;"",'Proposal Data'!B36,"")</f>
        <v/>
      </c>
      <c r="C45" s="104"/>
      <c r="D45" s="104"/>
      <c r="E45" s="292"/>
      <c r="F45" s="104"/>
      <c r="G45" s="104"/>
      <c r="H45" s="403"/>
      <c r="I45" s="104"/>
      <c r="J45" s="104"/>
      <c r="K45" s="403"/>
      <c r="L45" s="104"/>
      <c r="M45" s="104"/>
      <c r="N45" s="403"/>
      <c r="O45" s="104"/>
      <c r="P45" s="104"/>
      <c r="Q45" s="403"/>
      <c r="R45" s="104"/>
      <c r="S45" s="104"/>
      <c r="T45" s="403"/>
      <c r="U45" s="104"/>
      <c r="V45" s="275">
        <f t="shared" si="15"/>
        <v>0</v>
      </c>
    </row>
    <row r="46" spans="1:22" x14ac:dyDescent="0.25">
      <c r="A46" s="295"/>
      <c r="B46" s="276" t="str">
        <f>IF('Proposal Data'!B37&lt;&gt;"",'Proposal Data'!B37,"")</f>
        <v/>
      </c>
      <c r="C46" s="104"/>
      <c r="D46" s="104"/>
      <c r="E46" s="292"/>
      <c r="F46" s="104"/>
      <c r="G46" s="104"/>
      <c r="H46" s="403"/>
      <c r="I46" s="104"/>
      <c r="J46" s="104"/>
      <c r="K46" s="403"/>
      <c r="L46" s="104"/>
      <c r="M46" s="104"/>
      <c r="N46" s="403"/>
      <c r="O46" s="104"/>
      <c r="P46" s="104"/>
      <c r="Q46" s="403"/>
      <c r="R46" s="104"/>
      <c r="S46" s="104"/>
      <c r="T46" s="403"/>
      <c r="U46" s="104"/>
      <c r="V46" s="275">
        <f t="shared" si="15"/>
        <v>0</v>
      </c>
    </row>
    <row r="47" spans="1:22" x14ac:dyDescent="0.25">
      <c r="A47" s="295"/>
      <c r="B47" s="276" t="str">
        <f>IF('Proposal Data'!B38&lt;&gt;"",'Proposal Data'!B38,"")</f>
        <v/>
      </c>
      <c r="C47" s="104"/>
      <c r="D47" s="104"/>
      <c r="E47" s="292"/>
      <c r="F47" s="104"/>
      <c r="G47" s="104"/>
      <c r="H47" s="403"/>
      <c r="I47" s="104"/>
      <c r="J47" s="104"/>
      <c r="K47" s="403"/>
      <c r="L47" s="104"/>
      <c r="M47" s="104"/>
      <c r="N47" s="403"/>
      <c r="O47" s="104"/>
      <c r="P47" s="104"/>
      <c r="Q47" s="403"/>
      <c r="R47" s="104"/>
      <c r="S47" s="104"/>
      <c r="T47" s="403"/>
      <c r="U47" s="104"/>
      <c r="V47" s="275">
        <f t="shared" si="15"/>
        <v>0</v>
      </c>
    </row>
    <row r="48" spans="1:22" x14ac:dyDescent="0.25">
      <c r="A48" s="295"/>
      <c r="B48" s="276" t="str">
        <f>IF('Proposal Data'!B39&lt;&gt;"",'Proposal Data'!B39,"")</f>
        <v/>
      </c>
      <c r="C48" s="104"/>
      <c r="D48" s="104"/>
      <c r="E48" s="292"/>
      <c r="F48" s="104"/>
      <c r="G48" s="104"/>
      <c r="H48" s="403"/>
      <c r="I48" s="104"/>
      <c r="J48" s="104"/>
      <c r="K48" s="403"/>
      <c r="L48" s="104"/>
      <c r="M48" s="104"/>
      <c r="N48" s="403"/>
      <c r="O48" s="104"/>
      <c r="P48" s="104"/>
      <c r="Q48" s="403"/>
      <c r="R48" s="104"/>
      <c r="S48" s="104"/>
      <c r="T48" s="403"/>
      <c r="U48" s="104"/>
      <c r="V48" s="275">
        <f t="shared" si="15"/>
        <v>0</v>
      </c>
    </row>
    <row r="49" spans="1:22" x14ac:dyDescent="0.25">
      <c r="A49" s="295"/>
      <c r="B49" s="276" t="str">
        <f>IF('Proposal Data'!B40&lt;&gt;"",'Proposal Data'!B40,"")</f>
        <v/>
      </c>
      <c r="C49" s="104"/>
      <c r="D49" s="104"/>
      <c r="E49" s="292"/>
      <c r="F49" s="104"/>
      <c r="G49" s="104"/>
      <c r="H49" s="403"/>
      <c r="I49" s="104"/>
      <c r="J49" s="104"/>
      <c r="K49" s="403"/>
      <c r="L49" s="104"/>
      <c r="M49" s="104"/>
      <c r="N49" s="403"/>
      <c r="O49" s="104"/>
      <c r="P49" s="104"/>
      <c r="Q49" s="403"/>
      <c r="R49" s="104"/>
      <c r="S49" s="104"/>
      <c r="T49" s="403"/>
      <c r="U49" s="104"/>
      <c r="V49" s="275">
        <f t="shared" si="15"/>
        <v>0</v>
      </c>
    </row>
    <row r="50" spans="1:22" x14ac:dyDescent="0.25">
      <c r="A50" s="102"/>
      <c r="B50" s="402" t="s">
        <v>148</v>
      </c>
      <c r="C50" s="404"/>
      <c r="D50" s="404"/>
      <c r="E50" s="291">
        <f>SUM(E44:E49)</f>
        <v>0</v>
      </c>
      <c r="F50" s="404"/>
      <c r="G50" s="404"/>
      <c r="H50" s="291">
        <f>SUM(H44:H49)</f>
        <v>0</v>
      </c>
      <c r="I50" s="404"/>
      <c r="J50" s="404"/>
      <c r="K50" s="291">
        <f>SUM(K44:K49)</f>
        <v>0</v>
      </c>
      <c r="L50" s="404"/>
      <c r="M50" s="404"/>
      <c r="N50" s="291">
        <f>SUM(N44:N49)</f>
        <v>0</v>
      </c>
      <c r="O50" s="404"/>
      <c r="P50" s="404"/>
      <c r="Q50" s="291">
        <f>SUM(Q44:Q49)</f>
        <v>0</v>
      </c>
      <c r="R50" s="404"/>
      <c r="S50" s="404"/>
      <c r="T50" s="291">
        <f>SUM(T44:T49)</f>
        <v>0</v>
      </c>
      <c r="U50" s="104"/>
      <c r="V50" s="291">
        <f>SUM(E50,H50,K50,N50,Q50,T50)</f>
        <v>0</v>
      </c>
    </row>
    <row r="51" spans="1:22" x14ac:dyDescent="0.25">
      <c r="A51" s="402" t="s">
        <v>67</v>
      </c>
      <c r="B51" s="290" t="str">
        <f>IF('G. Consultants'!B20&lt;&gt;"",'G. Consultants'!B20,"")</f>
        <v/>
      </c>
      <c r="C51" s="404"/>
      <c r="D51" s="404"/>
      <c r="E51" s="298">
        <f>'G. Consultants'!E20</f>
        <v>0</v>
      </c>
      <c r="F51" s="404"/>
      <c r="G51" s="404"/>
      <c r="H51" s="298">
        <f>'G. Consultants'!K20</f>
        <v>0</v>
      </c>
      <c r="I51" s="404"/>
      <c r="J51" s="404"/>
      <c r="K51" s="298">
        <f>'G. Consultants'!Q20</f>
        <v>0</v>
      </c>
      <c r="L51" s="404"/>
      <c r="M51" s="404"/>
      <c r="N51" s="298">
        <f>'G. Consultants'!W20</f>
        <v>0</v>
      </c>
      <c r="O51" s="404"/>
      <c r="P51" s="404"/>
      <c r="Q51" s="298">
        <f>'G. Consultants'!AC20</f>
        <v>0</v>
      </c>
      <c r="R51" s="404"/>
      <c r="S51" s="404"/>
      <c r="T51" s="298">
        <f>'G. Consultants'!AI20</f>
        <v>0</v>
      </c>
      <c r="U51" s="104"/>
      <c r="V51" s="298">
        <f t="shared" si="15"/>
        <v>0</v>
      </c>
    </row>
    <row r="52" spans="1:22" x14ac:dyDescent="0.25">
      <c r="A52" s="102"/>
      <c r="B52" s="290" t="str">
        <f>IF('G. Consultants'!B21&lt;&gt;"",'G. Consultants'!B21,"")</f>
        <v/>
      </c>
      <c r="C52" s="404"/>
      <c r="D52" s="404"/>
      <c r="E52" s="298">
        <f>'G. Consultants'!E21</f>
        <v>0</v>
      </c>
      <c r="F52" s="404"/>
      <c r="G52" s="404"/>
      <c r="H52" s="298">
        <f>'G. Consultants'!K21</f>
        <v>0</v>
      </c>
      <c r="I52" s="404"/>
      <c r="J52" s="404"/>
      <c r="K52" s="298">
        <f>'G. Consultants'!Q21</f>
        <v>0</v>
      </c>
      <c r="L52" s="404"/>
      <c r="M52" s="404"/>
      <c r="N52" s="298">
        <f>'G. Consultants'!W21</f>
        <v>0</v>
      </c>
      <c r="O52" s="404"/>
      <c r="P52" s="404"/>
      <c r="Q52" s="298">
        <f>'G. Consultants'!AC21</f>
        <v>0</v>
      </c>
      <c r="R52" s="404"/>
      <c r="S52" s="404"/>
      <c r="T52" s="298">
        <f>'G. Consultants'!AI21</f>
        <v>0</v>
      </c>
      <c r="U52" s="104"/>
      <c r="V52" s="298">
        <f t="shared" si="15"/>
        <v>0</v>
      </c>
    </row>
    <row r="53" spans="1:22" x14ac:dyDescent="0.25">
      <c r="A53" s="102"/>
      <c r="B53" s="290" t="str">
        <f>IF('G. Consultants'!B22&lt;&gt;"",'G. Consultants'!B22,"")</f>
        <v/>
      </c>
      <c r="C53" s="404"/>
      <c r="D53" s="404"/>
      <c r="E53" s="298">
        <f>'G. Consultants'!E22</f>
        <v>0</v>
      </c>
      <c r="F53" s="404"/>
      <c r="G53" s="404"/>
      <c r="H53" s="298">
        <f>'G. Consultants'!K22</f>
        <v>0</v>
      </c>
      <c r="I53" s="404"/>
      <c r="J53" s="404"/>
      <c r="K53" s="298">
        <f>'G. Consultants'!Q22</f>
        <v>0</v>
      </c>
      <c r="L53" s="404"/>
      <c r="M53" s="404"/>
      <c r="N53" s="298">
        <f>'G. Consultants'!W22</f>
        <v>0</v>
      </c>
      <c r="O53" s="404"/>
      <c r="P53" s="404"/>
      <c r="Q53" s="298">
        <f>'G. Consultants'!AC22</f>
        <v>0</v>
      </c>
      <c r="R53" s="404"/>
      <c r="S53" s="404"/>
      <c r="T53" s="298">
        <f>'G. Consultants'!AI22</f>
        <v>0</v>
      </c>
      <c r="U53" s="104"/>
      <c r="V53" s="298">
        <f t="shared" si="15"/>
        <v>0</v>
      </c>
    </row>
    <row r="54" spans="1:22" x14ac:dyDescent="0.25">
      <c r="A54" s="102"/>
      <c r="B54" s="290" t="str">
        <f>IF('G. Consultants'!B23&lt;&gt;"",'G. Consultants'!B23,"")</f>
        <v/>
      </c>
      <c r="C54" s="404"/>
      <c r="D54" s="404"/>
      <c r="E54" s="298">
        <f>'G. Consultants'!E23</f>
        <v>0</v>
      </c>
      <c r="F54" s="404"/>
      <c r="G54" s="404"/>
      <c r="H54" s="298">
        <f>'G. Consultants'!K23</f>
        <v>0</v>
      </c>
      <c r="I54" s="404"/>
      <c r="J54" s="404"/>
      <c r="K54" s="298">
        <f>'G. Consultants'!Q23</f>
        <v>0</v>
      </c>
      <c r="L54" s="404"/>
      <c r="M54" s="404"/>
      <c r="N54" s="298">
        <f>'G. Consultants'!W23</f>
        <v>0</v>
      </c>
      <c r="O54" s="404"/>
      <c r="P54" s="404"/>
      <c r="Q54" s="298">
        <f>'G. Consultants'!AC23</f>
        <v>0</v>
      </c>
      <c r="R54" s="404"/>
      <c r="S54" s="404"/>
      <c r="T54" s="298">
        <f>'G. Consultants'!AI23</f>
        <v>0</v>
      </c>
      <c r="U54" s="104"/>
      <c r="V54" s="298">
        <f t="shared" si="15"/>
        <v>0</v>
      </c>
    </row>
    <row r="55" spans="1:22" x14ac:dyDescent="0.25">
      <c r="A55" s="102"/>
      <c r="B55" s="290" t="str">
        <f>IF('G. Consultants'!B24&lt;&gt;"",'G. Consultants'!B24,"")</f>
        <v/>
      </c>
      <c r="C55" s="404"/>
      <c r="D55" s="404"/>
      <c r="E55" s="298">
        <f>'G. Consultants'!E24</f>
        <v>0</v>
      </c>
      <c r="F55" s="404"/>
      <c r="G55" s="404"/>
      <c r="H55" s="298">
        <f>'G. Consultants'!K24</f>
        <v>0</v>
      </c>
      <c r="I55" s="404"/>
      <c r="J55" s="404"/>
      <c r="K55" s="298">
        <f>'G. Consultants'!Q24</f>
        <v>0</v>
      </c>
      <c r="L55" s="404"/>
      <c r="M55" s="404"/>
      <c r="N55" s="298">
        <f>'G. Consultants'!W24</f>
        <v>0</v>
      </c>
      <c r="O55" s="404"/>
      <c r="P55" s="404"/>
      <c r="Q55" s="298">
        <f>'G. Consultants'!AC24</f>
        <v>0</v>
      </c>
      <c r="R55" s="404"/>
      <c r="S55" s="404"/>
      <c r="T55" s="298">
        <f>'G. Consultants'!AI24</f>
        <v>0</v>
      </c>
      <c r="U55" s="104"/>
      <c r="V55" s="298">
        <f t="shared" si="15"/>
        <v>0</v>
      </c>
    </row>
    <row r="56" spans="1:22" x14ac:dyDescent="0.25">
      <c r="A56" s="102"/>
      <c r="B56" s="290" t="str">
        <f>IF('G. Consultants'!B25&lt;&gt;"",'G. Consultants'!B25,"")</f>
        <v/>
      </c>
      <c r="C56" s="404"/>
      <c r="D56" s="404"/>
      <c r="E56" s="298">
        <f>'G. Consultants'!E25</f>
        <v>0</v>
      </c>
      <c r="F56" s="404"/>
      <c r="G56" s="404"/>
      <c r="H56" s="298">
        <f>'G. Consultants'!K25</f>
        <v>0</v>
      </c>
      <c r="I56" s="404"/>
      <c r="J56" s="404"/>
      <c r="K56" s="298">
        <f>'G. Consultants'!Q25</f>
        <v>0</v>
      </c>
      <c r="L56" s="404"/>
      <c r="M56" s="404"/>
      <c r="N56" s="298">
        <f>'G. Consultants'!W25</f>
        <v>0</v>
      </c>
      <c r="O56" s="404"/>
      <c r="P56" s="404"/>
      <c r="Q56" s="298">
        <f>'G. Consultants'!AC25</f>
        <v>0</v>
      </c>
      <c r="R56" s="404"/>
      <c r="S56" s="404"/>
      <c r="T56" s="298">
        <f>'G. Consultants'!AI25</f>
        <v>0</v>
      </c>
      <c r="U56" s="104"/>
      <c r="V56" s="298">
        <f t="shared" si="15"/>
        <v>0</v>
      </c>
    </row>
    <row r="57" spans="1:22" x14ac:dyDescent="0.25">
      <c r="A57" s="102"/>
      <c r="B57" s="402" t="s">
        <v>5</v>
      </c>
      <c r="C57" s="103"/>
      <c r="D57" s="103"/>
      <c r="E57" s="291">
        <f>SUM(E51:E56)</f>
        <v>0</v>
      </c>
      <c r="F57" s="103"/>
      <c r="G57" s="103"/>
      <c r="H57" s="291">
        <f>SUM(H51:H56)</f>
        <v>0</v>
      </c>
      <c r="I57" s="103"/>
      <c r="J57" s="103"/>
      <c r="K57" s="291">
        <f>SUM(K51:K56)</f>
        <v>0</v>
      </c>
      <c r="L57" s="103"/>
      <c r="M57" s="103"/>
      <c r="N57" s="291">
        <f>SUM(N51:N56)</f>
        <v>0</v>
      </c>
      <c r="O57" s="103"/>
      <c r="P57" s="103"/>
      <c r="Q57" s="291">
        <f>SUM(Q51:Q56)</f>
        <v>0</v>
      </c>
      <c r="R57" s="103"/>
      <c r="S57" s="103"/>
      <c r="T57" s="291">
        <f>SUM(T51:T56)</f>
        <v>0</v>
      </c>
      <c r="U57" s="104"/>
      <c r="V57" s="291">
        <f t="shared" si="15"/>
        <v>0</v>
      </c>
    </row>
    <row r="58" spans="1:22" x14ac:dyDescent="0.25">
      <c r="A58" s="402" t="s">
        <v>68</v>
      </c>
      <c r="B58" s="290" t="str">
        <f>_xlfn.CONCAT('E. Travel Base'!A1," (see tab E.)")</f>
        <v>Travel (see tab E.)</v>
      </c>
      <c r="C58" s="103"/>
      <c r="D58" s="103"/>
      <c r="E58" s="298">
        <f>'E. Travel Option 1'!C110</f>
        <v>0</v>
      </c>
      <c r="F58" s="103"/>
      <c r="G58" s="103"/>
      <c r="H58" s="298">
        <f>'E. Travel Option 1'!C111</f>
        <v>0</v>
      </c>
      <c r="I58" s="103"/>
      <c r="J58" s="103"/>
      <c r="K58" s="298">
        <f>'E. Travel Option 1'!C112</f>
        <v>0</v>
      </c>
      <c r="L58" s="103"/>
      <c r="M58" s="103"/>
      <c r="N58" s="298">
        <f>'E. Travel Option 1'!C113</f>
        <v>0</v>
      </c>
      <c r="O58" s="103"/>
      <c r="P58" s="103"/>
      <c r="Q58" s="298">
        <f>'E. Travel Option 1'!C114</f>
        <v>0</v>
      </c>
      <c r="R58" s="103"/>
      <c r="S58" s="103"/>
      <c r="T58" s="298">
        <f>'E. Travel Option 1'!C115</f>
        <v>0</v>
      </c>
      <c r="U58" s="104"/>
      <c r="V58" s="298">
        <f t="shared" si="15"/>
        <v>0</v>
      </c>
    </row>
    <row r="59" spans="1:22" x14ac:dyDescent="0.25">
      <c r="A59" s="299"/>
      <c r="B59" s="405" t="str">
        <f>_xlfn.CONCAT('C. Materials-Supplies'!A1," (see tab C.)")</f>
        <v>Materials - Supplies (see tab C.)</v>
      </c>
      <c r="C59" s="103"/>
      <c r="D59" s="103"/>
      <c r="E59" s="298">
        <f>'C. Materials-Supplies'!E77</f>
        <v>0</v>
      </c>
      <c r="F59" s="103"/>
      <c r="G59" s="103"/>
      <c r="H59" s="298">
        <f>'C. Materials-Supplies'!E78</f>
        <v>0</v>
      </c>
      <c r="I59" s="103"/>
      <c r="J59" s="103"/>
      <c r="K59" s="298">
        <f>'C. Materials-Supplies'!E79</f>
        <v>0</v>
      </c>
      <c r="L59" s="103"/>
      <c r="M59" s="103"/>
      <c r="N59" s="298">
        <f>'C. Materials-Supplies'!E80</f>
        <v>0</v>
      </c>
      <c r="O59" s="103"/>
      <c r="P59" s="103"/>
      <c r="Q59" s="298">
        <f>'C. Materials-Supplies'!E81</f>
        <v>0</v>
      </c>
      <c r="R59" s="103"/>
      <c r="S59" s="103"/>
      <c r="T59" s="298">
        <f>'C. Materials-Supplies'!E82</f>
        <v>0</v>
      </c>
      <c r="U59" s="104"/>
      <c r="V59" s="298">
        <f t="shared" si="15"/>
        <v>0</v>
      </c>
    </row>
    <row r="60" spans="1:22" x14ac:dyDescent="0.25">
      <c r="A60" s="299"/>
      <c r="B60" s="405" t="str">
        <f>_xlfn.CONCAT('D. Equipment'!A1," (see tab D.)")</f>
        <v>Equipment (see tab D.)</v>
      </c>
      <c r="C60" s="103"/>
      <c r="D60" s="103"/>
      <c r="E60" s="298">
        <f>'D. Equipment'!E53</f>
        <v>0</v>
      </c>
      <c r="F60" s="103"/>
      <c r="G60" s="103"/>
      <c r="H60" s="298">
        <f>'D. Equipment'!E54</f>
        <v>0</v>
      </c>
      <c r="I60" s="103"/>
      <c r="J60" s="103"/>
      <c r="K60" s="298">
        <f>'D. Equipment'!E55</f>
        <v>0</v>
      </c>
      <c r="L60" s="103"/>
      <c r="M60" s="103"/>
      <c r="N60" s="298">
        <f>'D. Equipment'!E56</f>
        <v>0</v>
      </c>
      <c r="O60" s="103"/>
      <c r="P60" s="103"/>
      <c r="Q60" s="298">
        <f>'D. Equipment'!E57</f>
        <v>0</v>
      </c>
      <c r="R60" s="103"/>
      <c r="S60" s="103"/>
      <c r="T60" s="298">
        <f>'D. Equipment'!E58</f>
        <v>0</v>
      </c>
      <c r="U60" s="104"/>
      <c r="V60" s="298">
        <f t="shared" si="15"/>
        <v>0</v>
      </c>
    </row>
    <row r="61" spans="1:22" x14ac:dyDescent="0.25">
      <c r="A61" s="299"/>
      <c r="B61" s="405" t="str">
        <f>IF('F. ODCs'!B25&lt;&gt;"",'F. ODCs'!B25,"")</f>
        <v/>
      </c>
      <c r="C61" s="103"/>
      <c r="D61" s="103"/>
      <c r="E61" s="298">
        <f>'F. ODCs'!E25</f>
        <v>0</v>
      </c>
      <c r="F61" s="103"/>
      <c r="G61" s="103"/>
      <c r="H61" s="298">
        <f>'F. ODCs'!K25</f>
        <v>0</v>
      </c>
      <c r="I61" s="103"/>
      <c r="J61" s="103"/>
      <c r="K61" s="298">
        <f>'F. ODCs'!Q25</f>
        <v>0</v>
      </c>
      <c r="L61" s="103"/>
      <c r="M61" s="103"/>
      <c r="N61" s="298">
        <f>'F. ODCs'!W25</f>
        <v>0</v>
      </c>
      <c r="O61" s="103"/>
      <c r="P61" s="103"/>
      <c r="Q61" s="298">
        <f>'F. ODCs'!AC25</f>
        <v>0</v>
      </c>
      <c r="R61" s="103"/>
      <c r="S61" s="103"/>
      <c r="T61" s="298">
        <f>'F. ODCs'!AI25</f>
        <v>0</v>
      </c>
      <c r="U61" s="104"/>
      <c r="V61" s="298">
        <f t="shared" si="15"/>
        <v>0</v>
      </c>
    </row>
    <row r="62" spans="1:22" x14ac:dyDescent="0.25">
      <c r="A62" s="299"/>
      <c r="B62" s="405" t="str">
        <f>IF('F. ODCs'!B26&lt;&gt;"",'F. ODCs'!B26,"")</f>
        <v/>
      </c>
      <c r="C62" s="103"/>
      <c r="D62" s="103"/>
      <c r="E62" s="298">
        <f>'F. ODCs'!E26</f>
        <v>0</v>
      </c>
      <c r="F62" s="103"/>
      <c r="G62" s="103"/>
      <c r="H62" s="298">
        <f>'F. ODCs'!K26</f>
        <v>0</v>
      </c>
      <c r="I62" s="103"/>
      <c r="J62" s="103"/>
      <c r="K62" s="298">
        <f>'F. ODCs'!Q26</f>
        <v>0</v>
      </c>
      <c r="L62" s="103"/>
      <c r="M62" s="103"/>
      <c r="N62" s="298">
        <f>'F. ODCs'!W26</f>
        <v>0</v>
      </c>
      <c r="O62" s="103"/>
      <c r="P62" s="103"/>
      <c r="Q62" s="298">
        <f>'F. ODCs'!AC26</f>
        <v>0</v>
      </c>
      <c r="R62" s="103"/>
      <c r="S62" s="103"/>
      <c r="T62" s="298">
        <f>'F. ODCs'!AI26</f>
        <v>0</v>
      </c>
      <c r="U62" s="104"/>
      <c r="V62" s="298">
        <f t="shared" si="15"/>
        <v>0</v>
      </c>
    </row>
    <row r="63" spans="1:22" x14ac:dyDescent="0.25">
      <c r="A63" s="299"/>
      <c r="B63" s="405" t="str">
        <f>IF('F. ODCs'!B27&lt;&gt;"",'F. ODCs'!B27,"")</f>
        <v/>
      </c>
      <c r="C63" s="103"/>
      <c r="D63" s="103"/>
      <c r="E63" s="298">
        <f>'F. ODCs'!E27</f>
        <v>0</v>
      </c>
      <c r="F63" s="103"/>
      <c r="G63" s="103"/>
      <c r="H63" s="298">
        <f>'F. ODCs'!K27</f>
        <v>0</v>
      </c>
      <c r="I63" s="103"/>
      <c r="J63" s="103"/>
      <c r="K63" s="298">
        <f>'F. ODCs'!Q27</f>
        <v>0</v>
      </c>
      <c r="L63" s="103"/>
      <c r="M63" s="103"/>
      <c r="N63" s="298">
        <f>'F. ODCs'!W27</f>
        <v>0</v>
      </c>
      <c r="O63" s="103"/>
      <c r="P63" s="103"/>
      <c r="Q63" s="298">
        <f>'F. ODCs'!AC27</f>
        <v>0</v>
      </c>
      <c r="R63" s="103"/>
      <c r="S63" s="103"/>
      <c r="T63" s="298">
        <f>'F. ODCs'!AI27</f>
        <v>0</v>
      </c>
      <c r="U63" s="104"/>
      <c r="V63" s="298">
        <f t="shared" si="15"/>
        <v>0</v>
      </c>
    </row>
    <row r="64" spans="1:22" x14ac:dyDescent="0.25">
      <c r="A64" s="299"/>
      <c r="B64" s="405" t="str">
        <f>IF('F. ODCs'!B28&lt;&gt;"",'F. ODCs'!B28,"")</f>
        <v/>
      </c>
      <c r="C64" s="103"/>
      <c r="D64" s="103"/>
      <c r="E64" s="298">
        <f>'F. ODCs'!E28</f>
        <v>0</v>
      </c>
      <c r="F64" s="103"/>
      <c r="G64" s="103"/>
      <c r="H64" s="298">
        <f>'F. ODCs'!K28</f>
        <v>0</v>
      </c>
      <c r="I64" s="103"/>
      <c r="J64" s="103"/>
      <c r="K64" s="298">
        <f>'F. ODCs'!Q28</f>
        <v>0</v>
      </c>
      <c r="L64" s="103"/>
      <c r="M64" s="103"/>
      <c r="N64" s="298">
        <f>'F. ODCs'!W28</f>
        <v>0</v>
      </c>
      <c r="O64" s="103"/>
      <c r="P64" s="103"/>
      <c r="Q64" s="298">
        <f>'F. ODCs'!AC28</f>
        <v>0</v>
      </c>
      <c r="R64" s="103"/>
      <c r="S64" s="103"/>
      <c r="T64" s="298">
        <f>'F. ODCs'!AI28</f>
        <v>0</v>
      </c>
      <c r="U64" s="104"/>
      <c r="V64" s="298">
        <f t="shared" si="15"/>
        <v>0</v>
      </c>
    </row>
    <row r="65" spans="1:24" x14ac:dyDescent="0.25">
      <c r="A65" s="299"/>
      <c r="B65" s="405" t="str">
        <f>IF('F. ODCs'!B29&lt;&gt;"",'F. ODCs'!B29,"")</f>
        <v/>
      </c>
      <c r="C65" s="103"/>
      <c r="D65" s="103"/>
      <c r="E65" s="298">
        <f>'F. ODCs'!E29</f>
        <v>0</v>
      </c>
      <c r="F65" s="103"/>
      <c r="G65" s="103"/>
      <c r="H65" s="298">
        <f>'F. ODCs'!K29</f>
        <v>0</v>
      </c>
      <c r="I65" s="103"/>
      <c r="J65" s="103"/>
      <c r="K65" s="298">
        <f>'F. ODCs'!Q29</f>
        <v>0</v>
      </c>
      <c r="L65" s="103"/>
      <c r="M65" s="103"/>
      <c r="N65" s="298">
        <f>'F. ODCs'!W29</f>
        <v>0</v>
      </c>
      <c r="O65" s="103"/>
      <c r="P65" s="103"/>
      <c r="Q65" s="298">
        <f>'F. ODCs'!AC29</f>
        <v>0</v>
      </c>
      <c r="R65" s="103"/>
      <c r="S65" s="103"/>
      <c r="T65" s="298">
        <f>'F. ODCs'!AI29</f>
        <v>0</v>
      </c>
      <c r="U65" s="104"/>
      <c r="V65" s="298">
        <f t="shared" si="15"/>
        <v>0</v>
      </c>
    </row>
    <row r="66" spans="1:24" x14ac:dyDescent="0.25">
      <c r="A66" s="299"/>
      <c r="B66" s="405" t="str">
        <f>IF('F. ODCs'!B30&lt;&gt;"",'F. ODCs'!B30,"")</f>
        <v/>
      </c>
      <c r="C66" s="103"/>
      <c r="D66" s="103"/>
      <c r="E66" s="298">
        <f>'F. ODCs'!E30</f>
        <v>0</v>
      </c>
      <c r="F66" s="103"/>
      <c r="G66" s="103"/>
      <c r="H66" s="298">
        <f>'F. ODCs'!K30</f>
        <v>0</v>
      </c>
      <c r="I66" s="103"/>
      <c r="J66" s="103"/>
      <c r="K66" s="298">
        <f>'F. ODCs'!Q30</f>
        <v>0</v>
      </c>
      <c r="L66" s="103"/>
      <c r="M66" s="103"/>
      <c r="N66" s="298">
        <f>'F. ODCs'!W30</f>
        <v>0</v>
      </c>
      <c r="O66" s="103"/>
      <c r="P66" s="103"/>
      <c r="Q66" s="298">
        <f>'F. ODCs'!AC30</f>
        <v>0</v>
      </c>
      <c r="R66" s="103"/>
      <c r="S66" s="103"/>
      <c r="T66" s="298">
        <f>'F. ODCs'!AI30</f>
        <v>0</v>
      </c>
      <c r="U66" s="104"/>
      <c r="V66" s="298">
        <f t="shared" si="15"/>
        <v>0</v>
      </c>
    </row>
    <row r="67" spans="1:24" x14ac:dyDescent="0.25">
      <c r="A67" s="299"/>
      <c r="B67" s="405" t="str">
        <f>IF('F. ODCs'!B31&lt;&gt;"",'F. ODCs'!B31,"")</f>
        <v/>
      </c>
      <c r="C67" s="103"/>
      <c r="D67" s="103"/>
      <c r="E67" s="298">
        <f>'F. ODCs'!E31</f>
        <v>0</v>
      </c>
      <c r="F67" s="103"/>
      <c r="G67" s="103"/>
      <c r="H67" s="298">
        <f>'F. ODCs'!K31</f>
        <v>0</v>
      </c>
      <c r="I67" s="103"/>
      <c r="J67" s="103"/>
      <c r="K67" s="298">
        <f>'F. ODCs'!Q31</f>
        <v>0</v>
      </c>
      <c r="L67" s="103"/>
      <c r="M67" s="103"/>
      <c r="N67" s="298">
        <f>'F. ODCs'!W31</f>
        <v>0</v>
      </c>
      <c r="O67" s="103"/>
      <c r="P67" s="103"/>
      <c r="Q67" s="298">
        <f>'F. ODCs'!AC31</f>
        <v>0</v>
      </c>
      <c r="R67" s="103"/>
      <c r="S67" s="103"/>
      <c r="T67" s="298">
        <f>'F. ODCs'!AI31</f>
        <v>0</v>
      </c>
      <c r="U67" s="104"/>
      <c r="V67" s="298">
        <f t="shared" si="15"/>
        <v>0</v>
      </c>
    </row>
    <row r="68" spans="1:24" x14ac:dyDescent="0.25">
      <c r="A68" s="299"/>
      <c r="B68" s="405" t="str">
        <f>IF('F. ODCs'!B32&lt;&gt;"",'F. ODCs'!B32,"")</f>
        <v/>
      </c>
      <c r="C68" s="103"/>
      <c r="D68" s="103"/>
      <c r="E68" s="298">
        <f>'F. ODCs'!E32</f>
        <v>0</v>
      </c>
      <c r="F68" s="103"/>
      <c r="G68" s="103"/>
      <c r="H68" s="298">
        <f>'F. ODCs'!K32</f>
        <v>0</v>
      </c>
      <c r="I68" s="103"/>
      <c r="J68" s="103"/>
      <c r="K68" s="298">
        <f>'F. ODCs'!Q32</f>
        <v>0</v>
      </c>
      <c r="L68" s="103"/>
      <c r="M68" s="103"/>
      <c r="N68" s="298">
        <f>'F. ODCs'!W32</f>
        <v>0</v>
      </c>
      <c r="O68" s="103"/>
      <c r="P68" s="103"/>
      <c r="Q68" s="298">
        <f>'F. ODCs'!AC32</f>
        <v>0</v>
      </c>
      <c r="R68" s="103"/>
      <c r="S68" s="103"/>
      <c r="T68" s="298">
        <f>'F. ODCs'!AI32</f>
        <v>0</v>
      </c>
      <c r="U68" s="104"/>
      <c r="V68" s="298">
        <f t="shared" si="15"/>
        <v>0</v>
      </c>
    </row>
    <row r="69" spans="1:24" x14ac:dyDescent="0.25">
      <c r="A69" s="406"/>
      <c r="B69" s="405" t="str">
        <f>IF('F. ODCs'!B33&lt;&gt;"",'F. ODCs'!B33,"")</f>
        <v/>
      </c>
      <c r="C69" s="103"/>
      <c r="D69" s="103"/>
      <c r="E69" s="298">
        <f>'F. ODCs'!E33</f>
        <v>0</v>
      </c>
      <c r="F69" s="103"/>
      <c r="G69" s="103"/>
      <c r="H69" s="298">
        <f>'F. ODCs'!K33</f>
        <v>0</v>
      </c>
      <c r="I69" s="103"/>
      <c r="J69" s="103"/>
      <c r="K69" s="298">
        <f>'F. ODCs'!Q33</f>
        <v>0</v>
      </c>
      <c r="L69" s="103"/>
      <c r="M69" s="103"/>
      <c r="N69" s="298">
        <f>'F. ODCs'!W33</f>
        <v>0</v>
      </c>
      <c r="O69" s="103"/>
      <c r="P69" s="103"/>
      <c r="Q69" s="298">
        <f>'F. ODCs'!AC33</f>
        <v>0</v>
      </c>
      <c r="R69" s="103"/>
      <c r="S69" s="103"/>
      <c r="T69" s="298">
        <f>'F. ODCs'!AI33</f>
        <v>0</v>
      </c>
      <c r="U69" s="104"/>
      <c r="V69" s="298">
        <f t="shared" si="15"/>
        <v>0</v>
      </c>
    </row>
    <row r="70" spans="1:24" x14ac:dyDescent="0.25">
      <c r="A70" s="406"/>
      <c r="B70" s="405" t="str">
        <f>IF('F. ODCs'!B34&lt;&gt;"",'F. ODCs'!B34,"")</f>
        <v/>
      </c>
      <c r="C70" s="103"/>
      <c r="D70" s="103"/>
      <c r="E70" s="298">
        <f>'F. ODCs'!E34</f>
        <v>0</v>
      </c>
      <c r="F70" s="103"/>
      <c r="G70" s="103"/>
      <c r="H70" s="298">
        <f>'F. ODCs'!K34</f>
        <v>0</v>
      </c>
      <c r="I70" s="103"/>
      <c r="J70" s="103"/>
      <c r="K70" s="298">
        <f>'F. ODCs'!Q34</f>
        <v>0</v>
      </c>
      <c r="L70" s="103"/>
      <c r="M70" s="103"/>
      <c r="N70" s="298">
        <f>'F. ODCs'!W34</f>
        <v>0</v>
      </c>
      <c r="O70" s="103"/>
      <c r="P70" s="103"/>
      <c r="Q70" s="298">
        <f>'F. ODCs'!AC34</f>
        <v>0</v>
      </c>
      <c r="R70" s="103"/>
      <c r="S70" s="103"/>
      <c r="T70" s="298">
        <f>'F. ODCs'!AI34</f>
        <v>0</v>
      </c>
      <c r="U70" s="104"/>
      <c r="V70" s="298">
        <f t="shared" si="15"/>
        <v>0</v>
      </c>
    </row>
    <row r="71" spans="1:24" x14ac:dyDescent="0.25">
      <c r="A71" s="102"/>
      <c r="B71" s="393" t="s">
        <v>4</v>
      </c>
      <c r="C71" s="103"/>
      <c r="D71" s="103"/>
      <c r="E71" s="291">
        <f>SUM(E58:E70)</f>
        <v>0</v>
      </c>
      <c r="F71" s="103"/>
      <c r="G71" s="103"/>
      <c r="H71" s="291">
        <f>SUM(H58:H70)</f>
        <v>0</v>
      </c>
      <c r="I71" s="103"/>
      <c r="J71" s="103"/>
      <c r="K71" s="291">
        <f>SUM(K58:K70)</f>
        <v>0</v>
      </c>
      <c r="L71" s="103"/>
      <c r="M71" s="103"/>
      <c r="N71" s="291">
        <f>SUM(N58:N70)</f>
        <v>0</v>
      </c>
      <c r="O71" s="103"/>
      <c r="P71" s="103"/>
      <c r="Q71" s="291">
        <f>SUM(Q58:Q70)</f>
        <v>0</v>
      </c>
      <c r="R71" s="103"/>
      <c r="S71" s="103"/>
      <c r="T71" s="291">
        <f>SUM(T58:T70)</f>
        <v>0</v>
      </c>
      <c r="U71" s="104"/>
      <c r="V71" s="291">
        <f t="shared" si="15"/>
        <v>0</v>
      </c>
    </row>
    <row r="72" spans="1:24" x14ac:dyDescent="0.25">
      <c r="A72" s="102"/>
      <c r="B72" s="393" t="s">
        <v>69</v>
      </c>
      <c r="C72" s="103"/>
      <c r="D72" s="103"/>
      <c r="E72" s="407">
        <f>SUM(E35,E40,E43,E50,E57,E71)</f>
        <v>0</v>
      </c>
      <c r="F72" s="103"/>
      <c r="G72" s="103"/>
      <c r="H72" s="407">
        <f>SUM(H35,H40,H43,H50,H57,H71)</f>
        <v>0</v>
      </c>
      <c r="I72" s="103"/>
      <c r="J72" s="103"/>
      <c r="K72" s="407">
        <f>SUM(K35,K40,K43,K50,K57,K71)</f>
        <v>0</v>
      </c>
      <c r="L72" s="103"/>
      <c r="M72" s="103"/>
      <c r="N72" s="407">
        <f>SUM(N35,N40,N43,N50,N57,N71)</f>
        <v>0</v>
      </c>
      <c r="O72" s="103"/>
      <c r="P72" s="103"/>
      <c r="Q72" s="407">
        <f>SUM(Q35,Q40,Q43,Q50,Q57,Q71)</f>
        <v>0</v>
      </c>
      <c r="R72" s="103"/>
      <c r="S72" s="103"/>
      <c r="T72" s="407">
        <f>SUM(T35,T40,T43,T50,T57,T71)</f>
        <v>0</v>
      </c>
      <c r="U72" s="104"/>
      <c r="V72" s="391">
        <f t="shared" si="15"/>
        <v>0</v>
      </c>
      <c r="X72" s="155"/>
    </row>
    <row r="73" spans="1:24" x14ac:dyDescent="0.25">
      <c r="A73" s="393" t="s">
        <v>156</v>
      </c>
      <c r="B73" s="290" t="str">
        <f>IF('B. Indirect Rates &amp; Fee'!C39&lt;&gt;"",'B. Indirect Rates &amp; Fee'!C39,"")</f>
        <v>mh1</v>
      </c>
      <c r="C73" s="292">
        <f>E58</f>
        <v>0</v>
      </c>
      <c r="D73" s="289">
        <f>IF('B. Indirect Rates &amp; Fee'!D39&lt;&gt;"",'B. Indirect Rates &amp; Fee'!D39,"")</f>
        <v>0.7</v>
      </c>
      <c r="E73" s="293">
        <f>IF(AND(C73&lt;&gt;"",D73&lt;&gt;""),C73*D73,"")</f>
        <v>0</v>
      </c>
      <c r="F73" s="292">
        <f>H58</f>
        <v>0</v>
      </c>
      <c r="G73" s="289">
        <f>IF('B. Indirect Rates &amp; Fee'!E39&lt;&gt;"",'B. Indirect Rates &amp; Fee'!E39,"")</f>
        <v>0.71</v>
      </c>
      <c r="H73" s="293">
        <f>IF(AND(F73&lt;&gt;"",G73&lt;&gt;""),F73*G73,"")</f>
        <v>0</v>
      </c>
      <c r="I73" s="292">
        <f>K58</f>
        <v>0</v>
      </c>
      <c r="J73" s="289">
        <f>IF('B. Indirect Rates &amp; Fee'!F39&lt;&gt;"",'B. Indirect Rates &amp; Fee'!F39,"")</f>
        <v>0.72</v>
      </c>
      <c r="K73" s="293">
        <f>IF(AND(I73&lt;&gt;"",J73&lt;&gt;""),I73*J73,"")</f>
        <v>0</v>
      </c>
      <c r="L73" s="292">
        <f>N58</f>
        <v>0</v>
      </c>
      <c r="M73" s="289">
        <f>IF('B. Indirect Rates &amp; Fee'!G39&lt;&gt;"",'B. Indirect Rates &amp; Fee'!G39,"")</f>
        <v>0.73</v>
      </c>
      <c r="N73" s="293">
        <f>IF(AND(L73&lt;&gt;"",M73&lt;&gt;""),L73*M73,"")</f>
        <v>0</v>
      </c>
      <c r="O73" s="292">
        <f>Q58</f>
        <v>0</v>
      </c>
      <c r="P73" s="289">
        <f>IF('B. Indirect Rates &amp; Fee'!H39&lt;&gt;"",'B. Indirect Rates &amp; Fee'!H39,"")</f>
        <v>0.73999999999999988</v>
      </c>
      <c r="Q73" s="293">
        <f>IF(AND(O73&lt;&gt;"",P73&lt;&gt;""),O73*P73,"")</f>
        <v>0</v>
      </c>
      <c r="R73" s="292">
        <f>T58</f>
        <v>0</v>
      </c>
      <c r="S73" s="289">
        <f>IF('B. Indirect Rates &amp; Fee'!I39&lt;&gt;"",'B. Indirect Rates &amp; Fee'!I39,"")</f>
        <v>0.74999999999999989</v>
      </c>
      <c r="T73" s="293">
        <f>IF(AND(R73&lt;&gt;"",S73&lt;&gt;""),R73*S73,"")</f>
        <v>0</v>
      </c>
      <c r="U73" s="104"/>
      <c r="V73" s="275">
        <f>SUM(E73,H73,K73,N73,Q73,T73)</f>
        <v>0</v>
      </c>
    </row>
    <row r="74" spans="1:24" x14ac:dyDescent="0.25">
      <c r="A74" s="295"/>
      <c r="B74" s="290" t="str">
        <f>IF('B. Indirect Rates &amp; Fee'!C40&lt;&gt;"",'B. Indirect Rates &amp; Fee'!C40,"")</f>
        <v>mh2</v>
      </c>
      <c r="C74" s="292">
        <f>E58</f>
        <v>0</v>
      </c>
      <c r="D74" s="289">
        <f>IF('B. Indirect Rates &amp; Fee'!D40&lt;&gt;"",'B. Indirect Rates &amp; Fee'!D40,"")</f>
        <v>0.79999999999999993</v>
      </c>
      <c r="E74" s="293">
        <f>IF(AND(C74&lt;&gt;"",D74&lt;&gt;""),C74*D74,"")</f>
        <v>0</v>
      </c>
      <c r="F74" s="292">
        <f>H58</f>
        <v>0</v>
      </c>
      <c r="G74" s="289">
        <f>IF('B. Indirect Rates &amp; Fee'!E40&lt;&gt;"",'B. Indirect Rates &amp; Fee'!E40,"")</f>
        <v>0.80999999999999994</v>
      </c>
      <c r="H74" s="293">
        <f>IF(AND(F74&lt;&gt;"",G74&lt;&gt;""),F74*G74,"")</f>
        <v>0</v>
      </c>
      <c r="I74" s="292">
        <f>K58</f>
        <v>0</v>
      </c>
      <c r="J74" s="289">
        <f>IF('B. Indirect Rates &amp; Fee'!F40&lt;&gt;"",'B. Indirect Rates &amp; Fee'!F40,"")</f>
        <v>0.82</v>
      </c>
      <c r="K74" s="293">
        <f>IF(AND(I74&lt;&gt;"",J74&lt;&gt;""),I74*J74,"")</f>
        <v>0</v>
      </c>
      <c r="L74" s="292">
        <f>N58</f>
        <v>0</v>
      </c>
      <c r="M74" s="289">
        <f>IF('B. Indirect Rates &amp; Fee'!G40&lt;&gt;"",'B. Indirect Rates &amp; Fee'!G40,"")</f>
        <v>0.83</v>
      </c>
      <c r="N74" s="293">
        <f>IF(AND(L74&lt;&gt;"",M74&lt;&gt;""),L74*M74,"")</f>
        <v>0</v>
      </c>
      <c r="O74" s="292">
        <f>Q58</f>
        <v>0</v>
      </c>
      <c r="P74" s="289">
        <f>IF('B. Indirect Rates &amp; Fee'!H40&lt;&gt;"",'B. Indirect Rates &amp; Fee'!H40,"")</f>
        <v>0.83999999999999986</v>
      </c>
      <c r="Q74" s="293">
        <f>IF(AND(O74&lt;&gt;"",P74&lt;&gt;""),O74*P74,"")</f>
        <v>0</v>
      </c>
      <c r="R74" s="292">
        <f>T58</f>
        <v>0</v>
      </c>
      <c r="S74" s="289">
        <f>IF('B. Indirect Rates &amp; Fee'!I40&lt;&gt;"",'B. Indirect Rates &amp; Fee'!I40,"")</f>
        <v>0.84999999999999987</v>
      </c>
      <c r="T74" s="293">
        <f>IF(AND(R74&lt;&gt;"",S74&lt;&gt;""),R74*S74,"")</f>
        <v>0</v>
      </c>
      <c r="U74" s="104"/>
      <c r="V74" s="275">
        <f t="shared" ref="V74:V75" si="16">SUM(E74,H74,K74,N74,Q74,T74)</f>
        <v>0</v>
      </c>
    </row>
    <row r="75" spans="1:24" x14ac:dyDescent="0.25">
      <c r="A75" s="295"/>
      <c r="B75" s="393" t="s">
        <v>163</v>
      </c>
      <c r="C75" s="296"/>
      <c r="D75" s="105"/>
      <c r="E75" s="297">
        <f>SUM(E73:E74)</f>
        <v>0</v>
      </c>
      <c r="F75" s="296"/>
      <c r="G75" s="105"/>
      <c r="H75" s="297">
        <f>SUM(H73:H74)</f>
        <v>0</v>
      </c>
      <c r="I75" s="296"/>
      <c r="J75" s="105"/>
      <c r="K75" s="297">
        <f>SUM(K73:K74)</f>
        <v>0</v>
      </c>
      <c r="L75" s="296"/>
      <c r="M75" s="105"/>
      <c r="N75" s="297">
        <f>SUM(N73:N74)</f>
        <v>0</v>
      </c>
      <c r="O75" s="296"/>
      <c r="P75" s="105"/>
      <c r="Q75" s="297">
        <f>SUM(Q73:Q74)</f>
        <v>0</v>
      </c>
      <c r="R75" s="296"/>
      <c r="S75" s="105"/>
      <c r="T75" s="297">
        <f>SUM(T73:T74)</f>
        <v>0</v>
      </c>
      <c r="U75" s="104"/>
      <c r="V75" s="391">
        <f t="shared" si="16"/>
        <v>0</v>
      </c>
    </row>
    <row r="76" spans="1:24" x14ac:dyDescent="0.25">
      <c r="A76" s="393" t="s">
        <v>178</v>
      </c>
      <c r="B76" s="290" t="str">
        <f>IF('B. Indirect Rates &amp; Fee'!C41&lt;&gt;"",'B. Indirect Rates &amp; Fee'!C41,"")</f>
        <v>ga1</v>
      </c>
      <c r="C76" s="292">
        <f>E58</f>
        <v>0</v>
      </c>
      <c r="D76" s="289">
        <f>IF('B. Indirect Rates &amp; Fee'!D41&lt;&gt;"",'B. Indirect Rates &amp; Fee'!D41,"")</f>
        <v>0.89999999999999991</v>
      </c>
      <c r="E76" s="293">
        <f>IF(AND(C76&lt;&gt;"",D76&lt;&gt;""),C76*D76,"")</f>
        <v>0</v>
      </c>
      <c r="F76" s="292">
        <f>H58</f>
        <v>0</v>
      </c>
      <c r="G76" s="289">
        <f>IF('B. Indirect Rates &amp; Fee'!E41&lt;&gt;"",'B. Indirect Rates &amp; Fee'!E41,"")</f>
        <v>0.90999999999999992</v>
      </c>
      <c r="H76" s="293">
        <f>IF(AND(F76&lt;&gt;"",G76&lt;&gt;""),F76*G76,"")</f>
        <v>0</v>
      </c>
      <c r="I76" s="292">
        <f>K58</f>
        <v>0</v>
      </c>
      <c r="J76" s="289">
        <f>IF('B. Indirect Rates &amp; Fee'!F41&lt;&gt;"",'B. Indirect Rates &amp; Fee'!F41,"")</f>
        <v>0.91999999999999993</v>
      </c>
      <c r="K76" s="293">
        <f>IF(AND(I76&lt;&gt;"",J76&lt;&gt;""),I76*J76,"")</f>
        <v>0</v>
      </c>
      <c r="L76" s="292">
        <f>N58</f>
        <v>0</v>
      </c>
      <c r="M76" s="289">
        <f>IF('B. Indirect Rates &amp; Fee'!G41&lt;&gt;"",'B. Indirect Rates &amp; Fee'!G41,"")</f>
        <v>0.92999999999999994</v>
      </c>
      <c r="N76" s="293">
        <f>IF(AND(L76&lt;&gt;"",M76&lt;&gt;""),L76*M76,"")</f>
        <v>0</v>
      </c>
      <c r="O76" s="292">
        <f>Q58</f>
        <v>0</v>
      </c>
      <c r="P76" s="289">
        <f>IF('B. Indirect Rates &amp; Fee'!H41&lt;&gt;"",'B. Indirect Rates &amp; Fee'!H41,"")</f>
        <v>0.93999999999999984</v>
      </c>
      <c r="Q76" s="293">
        <f>IF(AND(O76&lt;&gt;"",P76&lt;&gt;""),O76*P76,"")</f>
        <v>0</v>
      </c>
      <c r="R76" s="292">
        <f>T58</f>
        <v>0</v>
      </c>
      <c r="S76" s="289">
        <f>IF('B. Indirect Rates &amp; Fee'!I41&lt;&gt;"",'B. Indirect Rates &amp; Fee'!I41,"")</f>
        <v>0.94999999999999984</v>
      </c>
      <c r="T76" s="293">
        <f>IF(AND(R76&lt;&gt;"",S76&lt;&gt;""),R76*S76,"")</f>
        <v>0</v>
      </c>
      <c r="U76" s="104"/>
      <c r="V76" s="275">
        <f>SUM(E76,H76,K76,N76,Q76,T76)</f>
        <v>0</v>
      </c>
    </row>
    <row r="77" spans="1:24" x14ac:dyDescent="0.25">
      <c r="A77" s="295"/>
      <c r="B77" s="290" t="str">
        <f>IF('B. Indirect Rates &amp; Fee'!C42&lt;&gt;"",'B. Indirect Rates &amp; Fee'!C42,"")</f>
        <v>ga2</v>
      </c>
      <c r="C77" s="292">
        <f>E58</f>
        <v>0</v>
      </c>
      <c r="D77" s="289">
        <f>IF('B. Indirect Rates &amp; Fee'!D42&lt;&gt;"",'B. Indirect Rates &amp; Fee'!D42,"")</f>
        <v>0.99999999999999989</v>
      </c>
      <c r="E77" s="293">
        <f>IF(AND(C77&lt;&gt;"",D77&lt;&gt;""),C77*D77,"")</f>
        <v>0</v>
      </c>
      <c r="F77" s="292">
        <f>H58</f>
        <v>0</v>
      </c>
      <c r="G77" s="289">
        <f>IF('B. Indirect Rates &amp; Fee'!E42&lt;&gt;"",'B. Indirect Rates &amp; Fee'!E42,"")</f>
        <v>1.01</v>
      </c>
      <c r="H77" s="293">
        <f>IF(AND(F77&lt;&gt;"",G77&lt;&gt;""),F77*G77,"")</f>
        <v>0</v>
      </c>
      <c r="I77" s="292">
        <f>K58</f>
        <v>0</v>
      </c>
      <c r="J77" s="289">
        <f>IF('B. Indirect Rates &amp; Fee'!F42&lt;&gt;"",'B. Indirect Rates &amp; Fee'!F42,"")</f>
        <v>1.02</v>
      </c>
      <c r="K77" s="293">
        <f>IF(AND(I77&lt;&gt;"",J77&lt;&gt;""),I77*J77,"")</f>
        <v>0</v>
      </c>
      <c r="L77" s="292">
        <f>N58</f>
        <v>0</v>
      </c>
      <c r="M77" s="289">
        <f>IF('B. Indirect Rates &amp; Fee'!G42&lt;&gt;"",'B. Indirect Rates &amp; Fee'!G42,"")</f>
        <v>1.03</v>
      </c>
      <c r="N77" s="293">
        <f>IF(AND(L77&lt;&gt;"",M77&lt;&gt;""),L77*M77,"")</f>
        <v>0</v>
      </c>
      <c r="O77" s="292">
        <f>Q58</f>
        <v>0</v>
      </c>
      <c r="P77" s="289">
        <f>IF('B. Indirect Rates &amp; Fee'!H42&lt;&gt;"",'B. Indirect Rates &amp; Fee'!H42,"")</f>
        <v>1.0399999999999998</v>
      </c>
      <c r="Q77" s="293">
        <f>IF(AND(O77&lt;&gt;"",P77&lt;&gt;""),O77*P77,"")</f>
        <v>0</v>
      </c>
      <c r="R77" s="292">
        <f>T58</f>
        <v>0</v>
      </c>
      <c r="S77" s="289">
        <f>IF('B. Indirect Rates &amp; Fee'!I42&lt;&gt;"",'B. Indirect Rates &amp; Fee'!I42,"")</f>
        <v>1.0499999999999998</v>
      </c>
      <c r="T77" s="293">
        <f>IF(AND(R77&lt;&gt;"",S77&lt;&gt;""),R77*S77,"")</f>
        <v>0</v>
      </c>
      <c r="U77" s="104"/>
      <c r="V77" s="275">
        <f t="shared" ref="V77:V84" si="17">SUM(E77,H77,K77,N77,Q77,T77)</f>
        <v>0</v>
      </c>
    </row>
    <row r="78" spans="1:24" x14ac:dyDescent="0.25">
      <c r="A78" s="295"/>
      <c r="B78" s="393" t="s">
        <v>206</v>
      </c>
      <c r="C78" s="104"/>
      <c r="D78" s="104"/>
      <c r="E78" s="297">
        <f>SUM(E76:E77)</f>
        <v>0</v>
      </c>
      <c r="F78" s="296"/>
      <c r="G78" s="105" t="e">
        <f>IF('B. Indirect Rates &amp; Fee'!#REF!&lt;&gt;"",'B. Indirect Rates &amp; Fee'!#REF!,"")</f>
        <v>#REF!</v>
      </c>
      <c r="H78" s="297">
        <f>SUM(H76:H77)</f>
        <v>0</v>
      </c>
      <c r="I78" s="296"/>
      <c r="J78" s="105" t="str">
        <f>IF('B. Indirect Rates &amp; Fee'!E99&lt;&gt;"",'B. Indirect Rates &amp; Fee'!E99,"")</f>
        <v/>
      </c>
      <c r="K78" s="297">
        <f>SUM(K76:K77)</f>
        <v>0</v>
      </c>
      <c r="L78" s="296"/>
      <c r="M78" s="105" t="str">
        <f>IF('B. Indirect Rates &amp; Fee'!H99&lt;&gt;"",'B. Indirect Rates &amp; Fee'!H99,"")</f>
        <v/>
      </c>
      <c r="N78" s="297">
        <f>SUM(N76:N77)</f>
        <v>0</v>
      </c>
      <c r="O78" s="296"/>
      <c r="P78" s="105" t="str">
        <f>IF('B. Indirect Rates &amp; Fee'!K99&lt;&gt;"",'B. Indirect Rates &amp; Fee'!K99,"")</f>
        <v/>
      </c>
      <c r="Q78" s="297">
        <f>SUM(Q76:Q77)</f>
        <v>0</v>
      </c>
      <c r="R78" s="296"/>
      <c r="S78" s="105"/>
      <c r="T78" s="297">
        <f>SUM(T76:T77)</f>
        <v>0</v>
      </c>
      <c r="U78" s="104"/>
      <c r="V78" s="391">
        <f t="shared" si="17"/>
        <v>0</v>
      </c>
    </row>
    <row r="79" spans="1:24" x14ac:dyDescent="0.25">
      <c r="A79" s="393" t="s">
        <v>180</v>
      </c>
      <c r="B79" s="290" t="str">
        <f>IF('B. Indirect Rates &amp; Fee'!C43&lt;&gt;"",'B. Indirect Rates &amp; Fee'!C43,"")</f>
        <v>fcm1</v>
      </c>
      <c r="C79" s="410">
        <f>SUM(E50,E57,E71)</f>
        <v>0</v>
      </c>
      <c r="D79" s="289">
        <f>IF('B. Indirect Rates &amp; Fee'!D43&lt;&gt;"",'B. Indirect Rates &amp; Fee'!D43,"")</f>
        <v>1.0999999999999999</v>
      </c>
      <c r="E79" s="293">
        <f>IF(AND(C79&lt;&gt;"",D79&lt;&gt;""),C79*D79,"")</f>
        <v>0</v>
      </c>
      <c r="F79" s="410">
        <f>SUM(H50,H57,H71)</f>
        <v>0</v>
      </c>
      <c r="G79" s="289">
        <f>IF('B. Indirect Rates &amp; Fee'!E43&lt;&gt;"",'B. Indirect Rates &amp; Fee'!E43,"")</f>
        <v>1.1100000000000001</v>
      </c>
      <c r="H79" s="293">
        <f>IF(AND(F79&lt;&gt;"",G79&lt;&gt;""),F79*G79,"")</f>
        <v>0</v>
      </c>
      <c r="I79" s="410">
        <f>SUM(K50,K57,K71)</f>
        <v>0</v>
      </c>
      <c r="J79" s="289">
        <f>IF('B. Indirect Rates &amp; Fee'!F43&lt;&gt;"",'B. Indirect Rates &amp; Fee'!F43,"")</f>
        <v>1.1200000000000001</v>
      </c>
      <c r="K79" s="293">
        <f>IF(AND(I79&lt;&gt;"",J79&lt;&gt;""),I79*J79,"")</f>
        <v>0</v>
      </c>
      <c r="L79" s="410">
        <f>SUM(N50,N57,N71)</f>
        <v>0</v>
      </c>
      <c r="M79" s="289">
        <f>IF('B. Indirect Rates &amp; Fee'!G43&lt;&gt;"",'B. Indirect Rates &amp; Fee'!G43,"")</f>
        <v>1.1300000000000001</v>
      </c>
      <c r="N79" s="293">
        <f>IF(AND(L79&lt;&gt;"",M79&lt;&gt;""),L79*M79,"")</f>
        <v>0</v>
      </c>
      <c r="O79" s="410">
        <f>SUM(Q50,Q57,Q71)</f>
        <v>0</v>
      </c>
      <c r="P79" s="289">
        <f>IF('B. Indirect Rates &amp; Fee'!H43&lt;&gt;"",'B. Indirect Rates &amp; Fee'!H43,"")</f>
        <v>1.1399999999999999</v>
      </c>
      <c r="Q79" s="293">
        <f>IF(AND(O79&lt;&gt;"",P79&lt;&gt;""),O79*P79,"")</f>
        <v>0</v>
      </c>
      <c r="R79" s="410">
        <f>SUM(T50,T57,T71)</f>
        <v>0</v>
      </c>
      <c r="S79" s="289">
        <f>IF('B. Indirect Rates &amp; Fee'!I43&lt;&gt;"",'B. Indirect Rates &amp; Fee'!I43,"")</f>
        <v>1.1499999999999999</v>
      </c>
      <c r="T79" s="293">
        <f>IF(AND(R79&lt;&gt;"",S79&lt;&gt;""),R79*S79,"")</f>
        <v>0</v>
      </c>
      <c r="U79" s="104"/>
      <c r="V79" s="298">
        <f t="shared" si="17"/>
        <v>0</v>
      </c>
    </row>
    <row r="80" spans="1:24" x14ac:dyDescent="0.25">
      <c r="A80" s="102"/>
      <c r="B80" s="290" t="str">
        <f>IF('B. Indirect Rates &amp; Fee'!C44&lt;&gt;"",'B. Indirect Rates &amp; Fee'!C44,"")</f>
        <v>fcm2</v>
      </c>
      <c r="C80" s="410">
        <f>SUM(E50,E57,E71)</f>
        <v>0</v>
      </c>
      <c r="D80" s="289">
        <f>IF('B. Indirect Rates &amp; Fee'!D44&lt;&gt;"",'B. Indirect Rates &amp; Fee'!D44,"")</f>
        <v>1.2</v>
      </c>
      <c r="E80" s="293">
        <f t="shared" ref="E80:E82" si="18">IF(AND(C80&lt;&gt;"",D80&lt;&gt;""),C80*D80,"")</f>
        <v>0</v>
      </c>
      <c r="F80" s="410">
        <f>SUM(H50,H57,H71)</f>
        <v>0</v>
      </c>
      <c r="G80" s="289">
        <f>IF('B. Indirect Rates &amp; Fee'!E44&lt;&gt;"",'B. Indirect Rates &amp; Fee'!E44,"")</f>
        <v>1.2100000000000002</v>
      </c>
      <c r="H80" s="293">
        <f t="shared" ref="H80:H82" si="19">IF(AND(F80&lt;&gt;"",G80&lt;&gt;""),F80*G80,"")</f>
        <v>0</v>
      </c>
      <c r="I80" s="410">
        <f>SUM(K50,K57,K71)</f>
        <v>0</v>
      </c>
      <c r="J80" s="289">
        <f>IF('B. Indirect Rates &amp; Fee'!F44&lt;&gt;"",'B. Indirect Rates &amp; Fee'!F44,"")</f>
        <v>1.2200000000000002</v>
      </c>
      <c r="K80" s="293">
        <f t="shared" ref="K80:K82" si="20">IF(AND(I80&lt;&gt;"",J80&lt;&gt;""),I80*J80,"")</f>
        <v>0</v>
      </c>
      <c r="L80" s="410">
        <f>SUM(N50,N57,N71)</f>
        <v>0</v>
      </c>
      <c r="M80" s="289">
        <f>IF('B. Indirect Rates &amp; Fee'!G44&lt;&gt;"",'B. Indirect Rates &amp; Fee'!G44,"")</f>
        <v>1.2300000000000002</v>
      </c>
      <c r="N80" s="293">
        <f t="shared" ref="N80:N82" si="21">IF(AND(L80&lt;&gt;"",M80&lt;&gt;""),L80*M80,"")</f>
        <v>0</v>
      </c>
      <c r="O80" s="410">
        <f>SUM(Q50,Q57,Q71)</f>
        <v>0</v>
      </c>
      <c r="P80" s="289">
        <f>IF('B. Indirect Rates &amp; Fee'!H44&lt;&gt;"",'B. Indirect Rates &amp; Fee'!H44,"")</f>
        <v>1.24</v>
      </c>
      <c r="Q80" s="293">
        <f t="shared" ref="Q80:Q82" si="22">IF(AND(O80&lt;&gt;"",P80&lt;&gt;""),O80*P80,"")</f>
        <v>0</v>
      </c>
      <c r="R80" s="410">
        <f>SUM(T50,T57,T71)</f>
        <v>0</v>
      </c>
      <c r="S80" s="289">
        <f>IF('B. Indirect Rates &amp; Fee'!I44&lt;&gt;"",'B. Indirect Rates &amp; Fee'!I44,"")</f>
        <v>1.25</v>
      </c>
      <c r="T80" s="293">
        <f t="shared" ref="T80:T82" si="23">IF(AND(R80&lt;&gt;"",S80&lt;&gt;""),R80*S80,"")</f>
        <v>0</v>
      </c>
      <c r="U80" s="104"/>
      <c r="V80" s="298">
        <f t="shared" si="17"/>
        <v>0</v>
      </c>
    </row>
    <row r="81" spans="1:22" x14ac:dyDescent="0.25">
      <c r="A81" s="102"/>
      <c r="B81" s="290" t="str">
        <f>IF('B. Indirect Rates &amp; Fee'!C45&lt;&gt;"",'B. Indirect Rates &amp; Fee'!C45,"")</f>
        <v>fcm3</v>
      </c>
      <c r="C81" s="410">
        <f>SUM(E50,E57,E71)</f>
        <v>0</v>
      </c>
      <c r="D81" s="289">
        <f>IF('B. Indirect Rates &amp; Fee'!D45&lt;&gt;"",'B. Indirect Rates &amp; Fee'!D45,"")</f>
        <v>1.3</v>
      </c>
      <c r="E81" s="293">
        <f t="shared" si="18"/>
        <v>0</v>
      </c>
      <c r="F81" s="410">
        <f>SUM(H50,H57,H71)</f>
        <v>0</v>
      </c>
      <c r="G81" s="289">
        <f>IF('B. Indirect Rates &amp; Fee'!E45&lt;&gt;"",'B. Indirect Rates &amp; Fee'!E45,"")</f>
        <v>1.3100000000000003</v>
      </c>
      <c r="H81" s="293">
        <f t="shared" si="19"/>
        <v>0</v>
      </c>
      <c r="I81" s="410">
        <f>SUM(K50,K57,K71)</f>
        <v>0</v>
      </c>
      <c r="J81" s="289">
        <f>IF('B. Indirect Rates &amp; Fee'!F45&lt;&gt;"",'B. Indirect Rates &amp; Fee'!F45,"")</f>
        <v>1.3200000000000003</v>
      </c>
      <c r="K81" s="293">
        <f t="shared" si="20"/>
        <v>0</v>
      </c>
      <c r="L81" s="410">
        <f>SUM(N50,N57,N71)</f>
        <v>0</v>
      </c>
      <c r="M81" s="289">
        <f>IF('B. Indirect Rates &amp; Fee'!G45&lt;&gt;"",'B. Indirect Rates &amp; Fee'!G45,"")</f>
        <v>1.3300000000000003</v>
      </c>
      <c r="N81" s="293">
        <f t="shared" si="21"/>
        <v>0</v>
      </c>
      <c r="O81" s="410">
        <f>SUM(Q50,Q57,Q71)</f>
        <v>0</v>
      </c>
      <c r="P81" s="289">
        <f>IF('B. Indirect Rates &amp; Fee'!H45&lt;&gt;"",'B. Indirect Rates &amp; Fee'!H45,"")</f>
        <v>1.34</v>
      </c>
      <c r="Q81" s="293">
        <f t="shared" si="22"/>
        <v>0</v>
      </c>
      <c r="R81" s="410">
        <f>SUM(T50,T57,T71)</f>
        <v>0</v>
      </c>
      <c r="S81" s="289">
        <f>IF('B. Indirect Rates &amp; Fee'!I45&lt;&gt;"",'B. Indirect Rates &amp; Fee'!I45,"")</f>
        <v>1.35</v>
      </c>
      <c r="T81" s="293">
        <f t="shared" si="23"/>
        <v>0</v>
      </c>
      <c r="U81" s="104"/>
      <c r="V81" s="298">
        <f t="shared" si="17"/>
        <v>0</v>
      </c>
    </row>
    <row r="82" spans="1:22" x14ac:dyDescent="0.25">
      <c r="A82" s="102"/>
      <c r="B82" s="290" t="str">
        <f>IF('B. Indirect Rates &amp; Fee'!C46&lt;&gt;"",'B. Indirect Rates &amp; Fee'!C46,"")</f>
        <v>fcm4</v>
      </c>
      <c r="C82" s="410">
        <f>SUM(E50,E57,E71)</f>
        <v>0</v>
      </c>
      <c r="D82" s="289">
        <f>IF('B. Indirect Rates &amp; Fee'!D46&lt;&gt;"",'B. Indirect Rates &amp; Fee'!D46,"")</f>
        <v>1.4000000000000001</v>
      </c>
      <c r="E82" s="293">
        <f t="shared" si="18"/>
        <v>0</v>
      </c>
      <c r="F82" s="410">
        <f>SUM(H50,H57,H71)</f>
        <v>0</v>
      </c>
      <c r="G82" s="289">
        <f>IF('B. Indirect Rates &amp; Fee'!E46&lt;&gt;"",'B. Indirect Rates &amp; Fee'!E46,"")</f>
        <v>1.4100000000000004</v>
      </c>
      <c r="H82" s="293">
        <f t="shared" si="19"/>
        <v>0</v>
      </c>
      <c r="I82" s="410">
        <f>SUM(K50,K57,K71)</f>
        <v>0</v>
      </c>
      <c r="J82" s="289">
        <f>IF('B. Indirect Rates &amp; Fee'!F46&lt;&gt;"",'B. Indirect Rates &amp; Fee'!F46,"")</f>
        <v>1.4200000000000004</v>
      </c>
      <c r="K82" s="293">
        <f t="shared" si="20"/>
        <v>0</v>
      </c>
      <c r="L82" s="410">
        <f>SUM(N50,N57,N71)</f>
        <v>0</v>
      </c>
      <c r="M82" s="289">
        <f>IF('B. Indirect Rates &amp; Fee'!G46&lt;&gt;"",'B. Indirect Rates &amp; Fee'!G46,"")</f>
        <v>1.4300000000000004</v>
      </c>
      <c r="N82" s="293">
        <f t="shared" si="21"/>
        <v>0</v>
      </c>
      <c r="O82" s="410">
        <f>SUM(Q50,Q57,Q71)</f>
        <v>0</v>
      </c>
      <c r="P82" s="289">
        <f>IF('B. Indirect Rates &amp; Fee'!H46&lt;&gt;"",'B. Indirect Rates &amp; Fee'!H46,"")</f>
        <v>1.4400000000000002</v>
      </c>
      <c r="Q82" s="293">
        <f t="shared" si="22"/>
        <v>0</v>
      </c>
      <c r="R82" s="410">
        <f>SUM(T50,T57,T71)</f>
        <v>0</v>
      </c>
      <c r="S82" s="289">
        <f>IF('B. Indirect Rates &amp; Fee'!I46&lt;&gt;"",'B. Indirect Rates &amp; Fee'!I46,"")</f>
        <v>1.4500000000000002</v>
      </c>
      <c r="T82" s="293">
        <f t="shared" si="23"/>
        <v>0</v>
      </c>
      <c r="U82" s="104"/>
      <c r="V82" s="298">
        <f t="shared" si="17"/>
        <v>0</v>
      </c>
    </row>
    <row r="83" spans="1:22" x14ac:dyDescent="0.25">
      <c r="A83" s="102"/>
      <c r="B83" s="393" t="s">
        <v>181</v>
      </c>
      <c r="C83" s="103"/>
      <c r="D83" s="103"/>
      <c r="E83" s="291">
        <f>SUM(E79:E82)</f>
        <v>0</v>
      </c>
      <c r="F83" s="103"/>
      <c r="G83" s="103"/>
      <c r="H83" s="291">
        <f>SUM(H79:H82)</f>
        <v>0</v>
      </c>
      <c r="I83" s="103"/>
      <c r="J83" s="103"/>
      <c r="K83" s="291">
        <f>SUM(K79:K82)</f>
        <v>0</v>
      </c>
      <c r="L83" s="103"/>
      <c r="M83" s="103"/>
      <c r="N83" s="291">
        <f>SUM(N79:N82)</f>
        <v>0</v>
      </c>
      <c r="O83" s="103"/>
      <c r="P83" s="103"/>
      <c r="Q83" s="291">
        <f>SUM(Q79:Q82)</f>
        <v>0</v>
      </c>
      <c r="R83" s="103"/>
      <c r="S83" s="103"/>
      <c r="T83" s="291">
        <f>SUM(T79:T82)</f>
        <v>0</v>
      </c>
      <c r="U83" s="104"/>
      <c r="V83" s="291">
        <f t="shared" si="17"/>
        <v>0</v>
      </c>
    </row>
    <row r="84" spans="1:22" x14ac:dyDescent="0.25">
      <c r="A84" s="295"/>
      <c r="B84" s="393" t="s">
        <v>69</v>
      </c>
      <c r="C84" s="103"/>
      <c r="D84" s="103"/>
      <c r="E84" s="407">
        <f>SUM(E72,E75,E78,E83)</f>
        <v>0</v>
      </c>
      <c r="F84" s="103"/>
      <c r="G84" s="103"/>
      <c r="H84" s="407">
        <f>SUM(H72,H75,H78,H83)</f>
        <v>0</v>
      </c>
      <c r="I84" s="103"/>
      <c r="J84" s="103"/>
      <c r="K84" s="407">
        <f>SUM(K72,K75,K78,K83)</f>
        <v>0</v>
      </c>
      <c r="L84" s="103"/>
      <c r="M84" s="103"/>
      <c r="N84" s="407">
        <f>SUM(N72,N75,N78,N83)</f>
        <v>0</v>
      </c>
      <c r="O84" s="103"/>
      <c r="P84" s="103"/>
      <c r="Q84" s="407">
        <f>SUM(Q72,Q75,Q78,Q83)</f>
        <v>0</v>
      </c>
      <c r="R84" s="103"/>
      <c r="S84" s="103"/>
      <c r="T84" s="407">
        <f>SUM(T72,T75,T78,T83)</f>
        <v>0</v>
      </c>
      <c r="U84" s="104"/>
      <c r="V84" s="391">
        <f t="shared" si="17"/>
        <v>0</v>
      </c>
    </row>
    <row r="85" spans="1:22" x14ac:dyDescent="0.25">
      <c r="A85" s="102"/>
      <c r="B85" s="393" t="str">
        <f>IF('B. Indirect Rates &amp; Fee'!C47&lt;&gt;"",'B. Indirect Rates &amp; Fee'!C47,"")</f>
        <v>Fee</v>
      </c>
      <c r="C85" s="300">
        <f>E84</f>
        <v>0</v>
      </c>
      <c r="D85" s="408">
        <f>IF('B. Indirect Rates &amp; Fee'!D47&lt;&gt;"",'B. Indirect Rates &amp; Fee'!D47,"")</f>
        <v>0.01</v>
      </c>
      <c r="E85" s="293">
        <f t="shared" ref="E85" si="24">IF(AND(C85&lt;&gt;"",D85&lt;&gt;""),C85*D85,"")</f>
        <v>0</v>
      </c>
      <c r="F85" s="300">
        <f>H84</f>
        <v>0</v>
      </c>
      <c r="G85" s="408">
        <f>IF('B. Indirect Rates &amp; Fee'!E47&lt;&gt;"",'B. Indirect Rates &amp; Fee'!E47,"")</f>
        <v>0.02</v>
      </c>
      <c r="H85" s="293">
        <f t="shared" ref="H85" si="25">IF(AND(F85&lt;&gt;"",G85&lt;&gt;""),F85*G85,"")</f>
        <v>0</v>
      </c>
      <c r="I85" s="300">
        <f>K84</f>
        <v>0</v>
      </c>
      <c r="J85" s="409">
        <f>IF('B. Indirect Rates &amp; Fee'!F47&lt;&gt;"",'B. Indirect Rates &amp; Fee'!F47,"")</f>
        <v>0.03</v>
      </c>
      <c r="K85" s="293">
        <f t="shared" ref="K85" si="26">IF(AND(I85&lt;&gt;"",J85&lt;&gt;""),I85*J85,"")</f>
        <v>0</v>
      </c>
      <c r="L85" s="300">
        <f>N84</f>
        <v>0</v>
      </c>
      <c r="M85" s="409">
        <f>IF('B. Indirect Rates &amp; Fee'!G47&lt;&gt;"",'B. Indirect Rates &amp; Fee'!G47,"")</f>
        <v>0.04</v>
      </c>
      <c r="N85" s="293">
        <f t="shared" ref="N85" si="27">IF(AND(L85&lt;&gt;"",M85&lt;&gt;""),L85*M85,"")</f>
        <v>0</v>
      </c>
      <c r="O85" s="300">
        <f>Q84</f>
        <v>0</v>
      </c>
      <c r="P85" s="409">
        <f>IF('B. Indirect Rates &amp; Fee'!H47&lt;&gt;"",'B. Indirect Rates &amp; Fee'!H47,"")</f>
        <v>0.05</v>
      </c>
      <c r="Q85" s="293">
        <f t="shared" ref="Q85" si="28">IF(AND(O85&lt;&gt;"",P85&lt;&gt;""),O85*P85,"")</f>
        <v>0</v>
      </c>
      <c r="R85" s="300">
        <f>T84</f>
        <v>0</v>
      </c>
      <c r="S85" s="409">
        <f>IF('B. Indirect Rates &amp; Fee'!I47&lt;&gt;"",'B. Indirect Rates &amp; Fee'!I47,"")</f>
        <v>0.06</v>
      </c>
      <c r="T85" s="293">
        <f t="shared" ref="T85" si="29">IF(AND(R85&lt;&gt;"",S85&lt;&gt;""),R85*S85,"")</f>
        <v>0</v>
      </c>
      <c r="U85" s="104"/>
      <c r="V85" s="291">
        <f t="shared" si="15"/>
        <v>0</v>
      </c>
    </row>
    <row r="86" spans="1:22" x14ac:dyDescent="0.25">
      <c r="A86" s="102"/>
      <c r="B86" s="393" t="s">
        <v>12</v>
      </c>
      <c r="C86" s="103"/>
      <c r="D86" s="103"/>
      <c r="E86" s="291">
        <f>SUM(E84:E85)</f>
        <v>0</v>
      </c>
      <c r="F86" s="103"/>
      <c r="G86" s="103"/>
      <c r="H86" s="291">
        <f>SUM(H84:H85)</f>
        <v>0</v>
      </c>
      <c r="I86" s="103"/>
      <c r="J86" s="103"/>
      <c r="K86" s="291">
        <f>SUM(K84:K85)</f>
        <v>0</v>
      </c>
      <c r="L86" s="103"/>
      <c r="M86" s="103"/>
      <c r="N86" s="291">
        <f>SUM(N84:N85)</f>
        <v>0</v>
      </c>
      <c r="O86" s="103"/>
      <c r="P86" s="103"/>
      <c r="Q86" s="291">
        <f>SUM(Q84:Q85)</f>
        <v>0</v>
      </c>
      <c r="R86" s="103"/>
      <c r="S86" s="103"/>
      <c r="T86" s="291">
        <f>SUM(T84:T85)</f>
        <v>0</v>
      </c>
      <c r="U86" s="104"/>
      <c r="V86" s="391">
        <f>SUM(E86,H86,K86,N86,Q86,T86)</f>
        <v>0</v>
      </c>
    </row>
    <row r="87" spans="1:22" x14ac:dyDescent="0.25">
      <c r="K87" s="101"/>
      <c r="N87" s="101"/>
      <c r="Q87" s="101"/>
      <c r="T87" s="101"/>
    </row>
    <row r="88" spans="1:22" x14ac:dyDescent="0.25">
      <c r="A88" s="522"/>
      <c r="B88" s="522"/>
      <c r="C88" s="522"/>
      <c r="D88" s="522"/>
      <c r="E88" s="522"/>
      <c r="F88" s="522"/>
      <c r="K88" s="101"/>
      <c r="N88" s="101"/>
      <c r="Q88" s="101"/>
      <c r="T88" s="101"/>
    </row>
    <row r="89" spans="1:22" x14ac:dyDescent="0.25">
      <c r="A89" s="106"/>
    </row>
    <row r="90" spans="1:22" x14ac:dyDescent="0.25">
      <c r="A90" s="106"/>
    </row>
    <row r="91" spans="1:22" x14ac:dyDescent="0.25">
      <c r="A91" s="523"/>
      <c r="B91" s="523"/>
      <c r="C91" s="523"/>
      <c r="D91" s="523"/>
      <c r="E91" s="523"/>
      <c r="F91" s="523"/>
      <c r="G91" s="523"/>
      <c r="H91" s="108"/>
      <c r="I91" s="108"/>
      <c r="L91" s="108"/>
      <c r="O91" s="108"/>
      <c r="R91" s="108"/>
    </row>
    <row r="92" spans="1:22" x14ac:dyDescent="0.25">
      <c r="A92" s="524"/>
      <c r="B92" s="524"/>
      <c r="C92" s="524"/>
      <c r="D92" s="524"/>
      <c r="E92" s="524"/>
      <c r="F92" s="524"/>
      <c r="G92" s="524"/>
      <c r="H92" s="524"/>
    </row>
    <row r="93" spans="1:22" x14ac:dyDescent="0.25">
      <c r="A93" s="109"/>
    </row>
    <row r="94" spans="1:22" x14ac:dyDescent="0.25">
      <c r="A94" s="109"/>
    </row>
    <row r="95" spans="1:22" x14ac:dyDescent="0.25">
      <c r="A95" s="109"/>
    </row>
    <row r="96" spans="1:22" x14ac:dyDescent="0.25">
      <c r="A96" s="109"/>
    </row>
    <row r="97" spans="1:1" x14ac:dyDescent="0.25">
      <c r="A97" s="109"/>
    </row>
  </sheetData>
  <sheetProtection sheet="1" scenarios="1" formatColumns="0" formatRows="0"/>
  <mergeCells count="26">
    <mergeCell ref="R7:T7"/>
    <mergeCell ref="U7:V7"/>
    <mergeCell ref="A8:B8"/>
    <mergeCell ref="C8:E8"/>
    <mergeCell ref="F8:H8"/>
    <mergeCell ref="I8:K8"/>
    <mergeCell ref="L8:N8"/>
    <mergeCell ref="O8:Q8"/>
    <mergeCell ref="R8:T8"/>
    <mergeCell ref="U8:V8"/>
    <mergeCell ref="A7:B7"/>
    <mergeCell ref="C7:E7"/>
    <mergeCell ref="F7:H7"/>
    <mergeCell ref="I7:K7"/>
    <mergeCell ref="L7:N7"/>
    <mergeCell ref="O7:Q7"/>
    <mergeCell ref="U9:V9"/>
    <mergeCell ref="A88:F88"/>
    <mergeCell ref="A91:G91"/>
    <mergeCell ref="A92:H92"/>
    <mergeCell ref="C9:E9"/>
    <mergeCell ref="F9:H9"/>
    <mergeCell ref="I9:K9"/>
    <mergeCell ref="L9:N9"/>
    <mergeCell ref="O9:Q9"/>
    <mergeCell ref="R9:T9"/>
  </mergeCells>
  <conditionalFormatting sqref="A3:B4 C3:XFD5 A5">
    <cfRule type="expression" dxfId="7" priority="8">
      <formula>CELL("protect",A3)</formula>
    </cfRule>
  </conditionalFormatting>
  <conditionalFormatting sqref="A1:XFD2">
    <cfRule type="expression" dxfId="6" priority="7">
      <formula>CELL("protect",A1)</formula>
    </cfRule>
  </conditionalFormatting>
  <conditionalFormatting sqref="A6:XFD1048576">
    <cfRule type="expression" dxfId="5" priority="1">
      <formula>CELL("protect",A6)</formula>
    </cfRule>
  </conditionalFormatting>
  <conditionalFormatting sqref="C7:V9">
    <cfRule type="expression" dxfId="4" priority="6">
      <formula>CELL("protect",C7)</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DA5B-F952-4AAD-867F-07AB41FF807E}">
  <dimension ref="A1:X97"/>
  <sheetViews>
    <sheetView workbookViewId="0">
      <selection activeCell="B16" sqref="B16"/>
    </sheetView>
  </sheetViews>
  <sheetFormatPr defaultColWidth="8.85546875" defaultRowHeight="15" x14ac:dyDescent="0.25"/>
  <cols>
    <col min="1" max="1" width="26.28515625" style="107" customWidth="1"/>
    <col min="2" max="2" width="26.42578125" style="107" customWidth="1"/>
    <col min="3" max="3" width="11.7109375" style="107" customWidth="1"/>
    <col min="4" max="4" width="12.28515625" style="107" customWidth="1"/>
    <col min="5" max="5" width="14.42578125" style="107" customWidth="1"/>
    <col min="6" max="8" width="12.7109375" style="107" customWidth="1"/>
    <col min="9" max="9" width="12" style="107" customWidth="1"/>
    <col min="10" max="11" width="12.7109375" style="107" customWidth="1"/>
    <col min="12" max="12" width="12" style="107" customWidth="1"/>
    <col min="13" max="14" width="12.7109375" style="107" customWidth="1"/>
    <col min="15" max="15" width="12" style="107" customWidth="1"/>
    <col min="16" max="17" width="12.7109375" style="107" customWidth="1"/>
    <col min="18" max="18" width="12" style="107" customWidth="1"/>
    <col min="19" max="20" width="12.7109375" style="107" customWidth="1"/>
    <col min="21" max="21" width="11.85546875" style="107" customWidth="1"/>
    <col min="22" max="22" width="18.42578125" style="107" customWidth="1"/>
    <col min="23" max="16384" width="8.85546875" style="5"/>
  </cols>
  <sheetData>
    <row r="1" spans="1:22" s="107" customFormat="1" ht="12.75" thickBot="1" x14ac:dyDescent="0.25">
      <c r="A1" s="386" t="s">
        <v>282</v>
      </c>
      <c r="B1" s="101"/>
      <c r="C1" s="101"/>
      <c r="D1" s="101"/>
      <c r="E1" s="101"/>
      <c r="F1" s="101"/>
      <c r="G1" s="101"/>
      <c r="H1" s="101"/>
      <c r="I1" s="101"/>
      <c r="J1" s="101"/>
      <c r="K1" s="101"/>
      <c r="L1" s="101"/>
      <c r="M1" s="101"/>
      <c r="N1" s="101"/>
      <c r="O1" s="101"/>
      <c r="P1" s="101"/>
      <c r="Q1" s="101"/>
      <c r="R1" s="101"/>
      <c r="S1" s="101"/>
      <c r="T1" s="101"/>
      <c r="U1" s="101"/>
      <c r="V1" s="101"/>
    </row>
    <row r="2" spans="1:22" s="107" customFormat="1" ht="12" x14ac:dyDescent="0.2"/>
    <row r="3" spans="1:22" s="107" customFormat="1" ht="12" x14ac:dyDescent="0.2">
      <c r="A3" s="412" t="s">
        <v>225</v>
      </c>
      <c r="B3" s="412" t="s">
        <v>272</v>
      </c>
    </row>
    <row r="4" spans="1:22" s="107" customFormat="1" ht="12" x14ac:dyDescent="0.2">
      <c r="A4" s="412"/>
      <c r="B4" s="412" t="s">
        <v>269</v>
      </c>
    </row>
    <row r="5" spans="1:22" s="107" customFormat="1" ht="12" x14ac:dyDescent="0.2">
      <c r="A5" s="412"/>
    </row>
    <row r="6" spans="1:22" x14ac:dyDescent="0.25">
      <c r="A6" s="101"/>
      <c r="B6" s="101"/>
      <c r="C6" s="101"/>
      <c r="D6" s="101"/>
      <c r="E6" s="101"/>
      <c r="F6" s="101"/>
      <c r="G6" s="101"/>
      <c r="H6" s="101"/>
      <c r="I6" s="101"/>
      <c r="J6" s="101"/>
      <c r="K6" s="101"/>
      <c r="L6" s="101"/>
      <c r="M6" s="101"/>
      <c r="N6" s="101"/>
      <c r="O6" s="101"/>
      <c r="P6" s="101"/>
      <c r="Q6" s="101"/>
      <c r="R6" s="101"/>
      <c r="S6" s="101"/>
      <c r="T6" s="101"/>
      <c r="U6" s="101"/>
      <c r="V6" s="101"/>
    </row>
    <row r="7" spans="1:22" ht="15" customHeight="1" x14ac:dyDescent="0.25">
      <c r="A7" s="529" t="str">
        <f>IF('Proposal Data'!B33&lt;&gt;"",_xlfn.CONCAT("Prime Contractor ",'Proposal Data'!B33),"")</f>
        <v/>
      </c>
      <c r="B7" s="529"/>
      <c r="C7" s="525" t="str">
        <f>IF('Proposal Data'!M45&lt;&gt;"",'Proposal Data'!M45,"")</f>
        <v/>
      </c>
      <c r="D7" s="525"/>
      <c r="E7" s="525"/>
      <c r="F7" s="525" t="str">
        <f>IF('Proposal Data'!N45&lt;&gt;"",'Proposal Data'!N45,"")</f>
        <v/>
      </c>
      <c r="G7" s="525"/>
      <c r="H7" s="525"/>
      <c r="I7" s="525" t="str">
        <f>IF('Proposal Data'!O45&lt;&gt;"",'Proposal Data'!O45,"")</f>
        <v/>
      </c>
      <c r="J7" s="525"/>
      <c r="K7" s="525"/>
      <c r="L7" s="525" t="str">
        <f>IF('Proposal Data'!P45&lt;&gt;"",'Proposal Data'!P45,"")</f>
        <v/>
      </c>
      <c r="M7" s="525"/>
      <c r="N7" s="525"/>
      <c r="O7" s="525" t="str">
        <f>IF('Proposal Data'!Q45&lt;&gt;"",'Proposal Data'!Q45,"")</f>
        <v/>
      </c>
      <c r="P7" s="525"/>
      <c r="Q7" s="525"/>
      <c r="R7" s="525" t="str">
        <f>IF('Proposal Data'!R45&lt;&gt;"",'Proposal Data'!R45,"")</f>
        <v/>
      </c>
      <c r="S7" s="525"/>
      <c r="T7" s="525"/>
      <c r="U7" s="526" t="s">
        <v>149</v>
      </c>
      <c r="V7" s="526"/>
    </row>
    <row r="8" spans="1:22" x14ac:dyDescent="0.25">
      <c r="A8" s="527" t="str">
        <f>IF('Proposal Data'!B28&lt;&gt;"",'Proposal Data'!B28,"")</f>
        <v/>
      </c>
      <c r="B8" s="527"/>
      <c r="C8" s="525" t="str">
        <f>IF('Proposal Data'!M46&lt;&gt;"",'Proposal Data'!M46,"")</f>
        <v/>
      </c>
      <c r="D8" s="525"/>
      <c r="E8" s="525"/>
      <c r="F8" s="525" t="str">
        <f>IF('Proposal Data'!N46&lt;&gt;"",'Proposal Data'!N46,"")</f>
        <v/>
      </c>
      <c r="G8" s="525"/>
      <c r="H8" s="525"/>
      <c r="I8" s="525" t="str">
        <f>IF('Proposal Data'!O46&lt;&gt;"",'Proposal Data'!O46,"")</f>
        <v/>
      </c>
      <c r="J8" s="525"/>
      <c r="K8" s="525"/>
      <c r="L8" s="525" t="str">
        <f>IF('Proposal Data'!P46&lt;&gt;"",'Proposal Data'!P46,"")</f>
        <v/>
      </c>
      <c r="M8" s="525"/>
      <c r="N8" s="525"/>
      <c r="O8" s="525" t="str">
        <f>IF('Proposal Data'!Q46&lt;&gt;"",'Proposal Data'!Q46,"")</f>
        <v/>
      </c>
      <c r="P8" s="525"/>
      <c r="Q8" s="525"/>
      <c r="R8" s="525" t="str">
        <f>IF('Proposal Data'!R46&lt;&gt;"",'Proposal Data'!R46,"")</f>
        <v/>
      </c>
      <c r="S8" s="525"/>
      <c r="T8" s="525"/>
      <c r="U8" s="528" t="str">
        <f>IF('Proposal Data'!M48&lt;&gt;"",'Proposal Data'!M48,"")</f>
        <v/>
      </c>
      <c r="V8" s="528"/>
    </row>
    <row r="9" spans="1:22" x14ac:dyDescent="0.25">
      <c r="A9" s="398"/>
      <c r="B9" s="290"/>
      <c r="C9" s="525" t="str">
        <f>IF('Proposal Data'!M47&lt;&gt;"",'Proposal Data'!M47,"")</f>
        <v/>
      </c>
      <c r="D9" s="525"/>
      <c r="E9" s="525"/>
      <c r="F9" s="525" t="str">
        <f>IF('Proposal Data'!N47&lt;&gt;"",'Proposal Data'!N47,"")</f>
        <v/>
      </c>
      <c r="G9" s="525"/>
      <c r="H9" s="525"/>
      <c r="I9" s="525" t="str">
        <f>IF('Proposal Data'!O47&lt;&gt;"",'Proposal Data'!O47,"")</f>
        <v/>
      </c>
      <c r="J9" s="525"/>
      <c r="K9" s="525"/>
      <c r="L9" s="525" t="str">
        <f>IF('Proposal Data'!P47&lt;&gt;"",'Proposal Data'!P47,"")</f>
        <v/>
      </c>
      <c r="M9" s="525"/>
      <c r="N9" s="525"/>
      <c r="O9" s="525" t="str">
        <f>IF('Proposal Data'!Q47&lt;&gt;"",'Proposal Data'!Q47,"")</f>
        <v/>
      </c>
      <c r="P9" s="525"/>
      <c r="Q9" s="525"/>
      <c r="R9" s="525" t="str">
        <f>IF('Proposal Data'!R47&lt;&gt;"",'Proposal Data'!R47,"")</f>
        <v/>
      </c>
      <c r="S9" s="525"/>
      <c r="T9" s="525"/>
      <c r="U9" s="521" t="str">
        <f>IF('Proposal Data'!H51&lt;&gt;"",_xlfn.CONCAT('Proposal Data'!H51," Months"),"")</f>
        <v/>
      </c>
      <c r="V9" s="521"/>
    </row>
    <row r="10" spans="1:22" ht="24.75" x14ac:dyDescent="0.25">
      <c r="A10" s="387" t="s">
        <v>177</v>
      </c>
      <c r="B10" s="387" t="s">
        <v>176</v>
      </c>
      <c r="C10" s="388" t="s">
        <v>63</v>
      </c>
      <c r="D10" s="388" t="s">
        <v>64</v>
      </c>
      <c r="E10" s="388" t="s">
        <v>65</v>
      </c>
      <c r="F10" s="388" t="s">
        <v>63</v>
      </c>
      <c r="G10" s="388" t="s">
        <v>64</v>
      </c>
      <c r="H10" s="388" t="s">
        <v>65</v>
      </c>
      <c r="I10" s="388" t="s">
        <v>63</v>
      </c>
      <c r="J10" s="388" t="s">
        <v>64</v>
      </c>
      <c r="K10" s="388" t="s">
        <v>65</v>
      </c>
      <c r="L10" s="388" t="s">
        <v>63</v>
      </c>
      <c r="M10" s="388" t="s">
        <v>64</v>
      </c>
      <c r="N10" s="388" t="s">
        <v>65</v>
      </c>
      <c r="O10" s="388" t="s">
        <v>63</v>
      </c>
      <c r="P10" s="388" t="s">
        <v>64</v>
      </c>
      <c r="Q10" s="388" t="s">
        <v>65</v>
      </c>
      <c r="R10" s="388" t="s">
        <v>63</v>
      </c>
      <c r="S10" s="388" t="s">
        <v>64</v>
      </c>
      <c r="T10" s="388" t="s">
        <v>65</v>
      </c>
      <c r="U10" s="388" t="s">
        <v>63</v>
      </c>
      <c r="V10" s="388" t="s">
        <v>66</v>
      </c>
    </row>
    <row r="11" spans="1:22" x14ac:dyDescent="0.25">
      <c r="A11" s="290" t="str">
        <f>IF('A. Labor Rates'!A73&lt;&gt;"",'A. Labor Rates'!A73,"")</f>
        <v/>
      </c>
      <c r="B11" s="399" t="str">
        <f>IF('A. Labor Rates'!B73&lt;&gt;"",'A. Labor Rates'!B73,"")</f>
        <v/>
      </c>
      <c r="C11" s="292"/>
      <c r="D11" s="389" t="str">
        <f>IF('A. Labor Rates'!C73&lt;&gt;"",'A. Labor Rates'!C73,"")</f>
        <v/>
      </c>
      <c r="E11" s="293" t="str">
        <f>IF(AND(C11&lt;&gt;"",D11&lt;&gt;""),C11*D11,"")</f>
        <v/>
      </c>
      <c r="F11" s="292"/>
      <c r="G11" s="389" t="str">
        <f>IF('A. Labor Rates'!D73&lt;&gt;"",'A. Labor Rates'!D73,"")</f>
        <v/>
      </c>
      <c r="H11" s="293" t="str">
        <f>IF(AND(F11&lt;&gt;"",G11&lt;&gt;""),F11*G11,"")</f>
        <v/>
      </c>
      <c r="I11" s="292"/>
      <c r="J11" s="389" t="str">
        <f>IF('A. Labor Rates'!F73&lt;&gt;"",'A. Labor Rates'!F73,"")</f>
        <v/>
      </c>
      <c r="K11" s="293" t="str">
        <f>IF(AND(I11&lt;&gt;"",J11&lt;&gt;""),I11*J11,"")</f>
        <v/>
      </c>
      <c r="L11" s="292"/>
      <c r="M11" s="389" t="str">
        <f>IF('A. Labor Rates'!H73&lt;&gt;"",'A. Labor Rates'!H73,"")</f>
        <v/>
      </c>
      <c r="N11" s="293" t="str">
        <f>IF(AND(L11&lt;&gt;"",M11&lt;&gt;""),L11*M11,"")</f>
        <v/>
      </c>
      <c r="O11" s="292"/>
      <c r="P11" s="389" t="str">
        <f>IF('A. Labor Rates'!J73&lt;&gt;"",'A. Labor Rates'!J73,"")</f>
        <v/>
      </c>
      <c r="Q11" s="293" t="str">
        <f>IF(AND(O11&lt;&gt;"",P11&lt;&gt;""),O11*P11,"")</f>
        <v/>
      </c>
      <c r="R11" s="292"/>
      <c r="S11" s="389" t="str">
        <f>IF('A. Labor Rates'!L73&lt;&gt;"",'A. Labor Rates'!L73,"")</f>
        <v/>
      </c>
      <c r="T11" s="293" t="str">
        <f>IF(AND(R11&lt;&gt;"",S11&lt;&gt;""),R11*S11,"")</f>
        <v/>
      </c>
      <c r="U11" s="390">
        <f>SUM(C11,F11,I11,L11,O11,R11)</f>
        <v>0</v>
      </c>
      <c r="V11" s="275">
        <f>SUM(E11,H11,K11,N11,Q11,T11)</f>
        <v>0</v>
      </c>
    </row>
    <row r="12" spans="1:22" x14ac:dyDescent="0.25">
      <c r="A12" s="290" t="str">
        <f>IF('A. Labor Rates'!A74&lt;&gt;"",'A. Labor Rates'!A74,"")</f>
        <v/>
      </c>
      <c r="B12" s="399" t="str">
        <f>IF('A. Labor Rates'!B74&lt;&gt;"",'A. Labor Rates'!B74,"")</f>
        <v/>
      </c>
      <c r="C12" s="292"/>
      <c r="D12" s="389" t="str">
        <f>IF('A. Labor Rates'!C74&lt;&gt;"",'A. Labor Rates'!C74,"")</f>
        <v/>
      </c>
      <c r="E12" s="293" t="str">
        <f t="shared" ref="E12:E34" si="0">IF(AND(C12&lt;&gt;"",D12&lt;&gt;""),C12*D12,"")</f>
        <v/>
      </c>
      <c r="F12" s="292"/>
      <c r="G12" s="389" t="str">
        <f>IF('A. Labor Rates'!D74&lt;&gt;"",'A. Labor Rates'!D74,"")</f>
        <v/>
      </c>
      <c r="H12" s="293" t="str">
        <f t="shared" ref="H12:H34" si="1">IF(AND(F12&lt;&gt;"",G12&lt;&gt;""),F12*G12,"")</f>
        <v/>
      </c>
      <c r="I12" s="292"/>
      <c r="J12" s="389" t="str">
        <f>IF('A. Labor Rates'!F74&lt;&gt;"",'A. Labor Rates'!F74,"")</f>
        <v/>
      </c>
      <c r="K12" s="293" t="str">
        <f t="shared" ref="K12:K34" si="2">IF(AND(I12&lt;&gt;"",J12&lt;&gt;""),I12*J12,"")</f>
        <v/>
      </c>
      <c r="L12" s="292"/>
      <c r="M12" s="389" t="str">
        <f>IF('A. Labor Rates'!H74&lt;&gt;"",'A. Labor Rates'!H74,"")</f>
        <v/>
      </c>
      <c r="N12" s="293" t="str">
        <f t="shared" ref="N12:N34" si="3">IF(AND(L12&lt;&gt;"",M12&lt;&gt;""),L12*M12,"")</f>
        <v/>
      </c>
      <c r="O12" s="292"/>
      <c r="P12" s="389" t="str">
        <f>IF('A. Labor Rates'!J74&lt;&gt;"",'A. Labor Rates'!J74,"")</f>
        <v/>
      </c>
      <c r="Q12" s="293" t="str">
        <f t="shared" ref="Q12:Q34" si="4">IF(AND(O12&lt;&gt;"",P12&lt;&gt;""),O12*P12,"")</f>
        <v/>
      </c>
      <c r="R12" s="292"/>
      <c r="S12" s="389" t="str">
        <f>IF('A. Labor Rates'!L74&lt;&gt;"",'A. Labor Rates'!L74,"")</f>
        <v/>
      </c>
      <c r="T12" s="293" t="str">
        <f t="shared" ref="T12:T34" si="5">IF(AND(R12&lt;&gt;"",S12&lt;&gt;""),R12*S12,"")</f>
        <v/>
      </c>
      <c r="U12" s="390">
        <f t="shared" ref="U12:U35" si="6">SUM(C12,F12,I12,L12,O12,R12)</f>
        <v>0</v>
      </c>
      <c r="V12" s="275">
        <f t="shared" ref="V12:V35" si="7">SUM(E12,H12,K12,N12,Q12,T12)</f>
        <v>0</v>
      </c>
    </row>
    <row r="13" spans="1:22" x14ac:dyDescent="0.25">
      <c r="A13" s="290" t="str">
        <f>IF('A. Labor Rates'!A75&lt;&gt;"",'A. Labor Rates'!A75,"")</f>
        <v/>
      </c>
      <c r="B13" s="399" t="str">
        <f>IF('A. Labor Rates'!B75&lt;&gt;"",'A. Labor Rates'!B75,"")</f>
        <v/>
      </c>
      <c r="C13" s="292"/>
      <c r="D13" s="389" t="str">
        <f>IF('A. Labor Rates'!C75&lt;&gt;"",'A. Labor Rates'!C75,"")</f>
        <v/>
      </c>
      <c r="E13" s="293" t="str">
        <f t="shared" si="0"/>
        <v/>
      </c>
      <c r="F13" s="292"/>
      <c r="G13" s="389" t="str">
        <f>IF('A. Labor Rates'!D75&lt;&gt;"",'A. Labor Rates'!D75,"")</f>
        <v/>
      </c>
      <c r="H13" s="293" t="str">
        <f t="shared" si="1"/>
        <v/>
      </c>
      <c r="I13" s="292"/>
      <c r="J13" s="389" t="str">
        <f>IF('A. Labor Rates'!F75&lt;&gt;"",'A. Labor Rates'!F75,"")</f>
        <v/>
      </c>
      <c r="K13" s="293" t="str">
        <f t="shared" si="2"/>
        <v/>
      </c>
      <c r="L13" s="292"/>
      <c r="M13" s="389" t="str">
        <f>IF('A. Labor Rates'!H75&lt;&gt;"",'A. Labor Rates'!H75,"")</f>
        <v/>
      </c>
      <c r="N13" s="293" t="str">
        <f t="shared" si="3"/>
        <v/>
      </c>
      <c r="O13" s="292"/>
      <c r="P13" s="389" t="str">
        <f>IF('A. Labor Rates'!J75&lt;&gt;"",'A. Labor Rates'!J75,"")</f>
        <v/>
      </c>
      <c r="Q13" s="293" t="str">
        <f t="shared" si="4"/>
        <v/>
      </c>
      <c r="R13" s="292"/>
      <c r="S13" s="389" t="str">
        <f>IF('A. Labor Rates'!L75&lt;&gt;"",'A. Labor Rates'!L75,"")</f>
        <v/>
      </c>
      <c r="T13" s="293" t="str">
        <f t="shared" si="5"/>
        <v/>
      </c>
      <c r="U13" s="390">
        <f t="shared" si="6"/>
        <v>0</v>
      </c>
      <c r="V13" s="275">
        <f t="shared" si="7"/>
        <v>0</v>
      </c>
    </row>
    <row r="14" spans="1:22" x14ac:dyDescent="0.25">
      <c r="A14" s="290" t="str">
        <f>IF('A. Labor Rates'!A76&lt;&gt;"",'A. Labor Rates'!A76,"")</f>
        <v/>
      </c>
      <c r="B14" s="399" t="str">
        <f>IF('A. Labor Rates'!B76&lt;&gt;"",'A. Labor Rates'!B76,"")</f>
        <v/>
      </c>
      <c r="C14" s="292"/>
      <c r="D14" s="389" t="str">
        <f>IF('A. Labor Rates'!C76&lt;&gt;"",'A. Labor Rates'!C76,"")</f>
        <v/>
      </c>
      <c r="E14" s="293" t="str">
        <f t="shared" si="0"/>
        <v/>
      </c>
      <c r="F14" s="292"/>
      <c r="G14" s="389" t="str">
        <f>IF('A. Labor Rates'!D76&lt;&gt;"",'A. Labor Rates'!D76,"")</f>
        <v/>
      </c>
      <c r="H14" s="293" t="str">
        <f t="shared" si="1"/>
        <v/>
      </c>
      <c r="I14" s="292"/>
      <c r="J14" s="389" t="str">
        <f>IF('A. Labor Rates'!F76&lt;&gt;"",'A. Labor Rates'!F76,"")</f>
        <v/>
      </c>
      <c r="K14" s="293" t="str">
        <f t="shared" si="2"/>
        <v/>
      </c>
      <c r="L14" s="292"/>
      <c r="M14" s="389" t="str">
        <f>IF('A. Labor Rates'!H76&lt;&gt;"",'A. Labor Rates'!H76,"")</f>
        <v/>
      </c>
      <c r="N14" s="293" t="str">
        <f t="shared" si="3"/>
        <v/>
      </c>
      <c r="O14" s="292"/>
      <c r="P14" s="389" t="str">
        <f>IF('A. Labor Rates'!J76&lt;&gt;"",'A. Labor Rates'!J76,"")</f>
        <v/>
      </c>
      <c r="Q14" s="293" t="str">
        <f t="shared" si="4"/>
        <v/>
      </c>
      <c r="R14" s="292"/>
      <c r="S14" s="389" t="str">
        <f>IF('A. Labor Rates'!L76&lt;&gt;"",'A. Labor Rates'!L76,"")</f>
        <v/>
      </c>
      <c r="T14" s="293" t="str">
        <f t="shared" si="5"/>
        <v/>
      </c>
      <c r="U14" s="390">
        <f t="shared" si="6"/>
        <v>0</v>
      </c>
      <c r="V14" s="275">
        <f t="shared" si="7"/>
        <v>0</v>
      </c>
    </row>
    <row r="15" spans="1:22" x14ac:dyDescent="0.25">
      <c r="A15" s="290" t="str">
        <f>IF('A. Labor Rates'!A77&lt;&gt;"",'A. Labor Rates'!A77,"")</f>
        <v/>
      </c>
      <c r="B15" s="399" t="str">
        <f>IF('A. Labor Rates'!B77&lt;&gt;"",'A. Labor Rates'!B77,"")</f>
        <v/>
      </c>
      <c r="C15" s="292"/>
      <c r="D15" s="389" t="str">
        <f>IF('A. Labor Rates'!C77&lt;&gt;"",'A. Labor Rates'!C77,"")</f>
        <v/>
      </c>
      <c r="E15" s="293" t="str">
        <f t="shared" si="0"/>
        <v/>
      </c>
      <c r="F15" s="292"/>
      <c r="G15" s="389" t="str">
        <f>IF('A. Labor Rates'!D77&lt;&gt;"",'A. Labor Rates'!D77,"")</f>
        <v/>
      </c>
      <c r="H15" s="293" t="str">
        <f t="shared" si="1"/>
        <v/>
      </c>
      <c r="I15" s="292"/>
      <c r="J15" s="389" t="str">
        <f>IF('A. Labor Rates'!F77&lt;&gt;"",'A. Labor Rates'!F77,"")</f>
        <v/>
      </c>
      <c r="K15" s="293" t="str">
        <f t="shared" si="2"/>
        <v/>
      </c>
      <c r="L15" s="292"/>
      <c r="M15" s="389" t="str">
        <f>IF('A. Labor Rates'!H77&lt;&gt;"",'A. Labor Rates'!H77,"")</f>
        <v/>
      </c>
      <c r="N15" s="293" t="str">
        <f t="shared" si="3"/>
        <v/>
      </c>
      <c r="O15" s="292"/>
      <c r="P15" s="389" t="str">
        <f>IF('A. Labor Rates'!J77&lt;&gt;"",'A. Labor Rates'!J77,"")</f>
        <v/>
      </c>
      <c r="Q15" s="293" t="str">
        <f t="shared" si="4"/>
        <v/>
      </c>
      <c r="R15" s="292"/>
      <c r="S15" s="389" t="str">
        <f>IF('A. Labor Rates'!L77&lt;&gt;"",'A. Labor Rates'!L77,"")</f>
        <v/>
      </c>
      <c r="T15" s="293" t="str">
        <f t="shared" si="5"/>
        <v/>
      </c>
      <c r="U15" s="390">
        <f t="shared" si="6"/>
        <v>0</v>
      </c>
      <c r="V15" s="275">
        <f t="shared" si="7"/>
        <v>0</v>
      </c>
    </row>
    <row r="16" spans="1:22" x14ac:dyDescent="0.25">
      <c r="A16" s="290" t="str">
        <f>IF('A. Labor Rates'!A78&lt;&gt;"",'A. Labor Rates'!A78,"")</f>
        <v/>
      </c>
      <c r="B16" s="399" t="str">
        <f>IF('A. Labor Rates'!B78&lt;&gt;"",'A. Labor Rates'!B78,"")</f>
        <v/>
      </c>
      <c r="C16" s="292"/>
      <c r="D16" s="389" t="str">
        <f>IF('A. Labor Rates'!C78&lt;&gt;"",'A. Labor Rates'!C78,"")</f>
        <v/>
      </c>
      <c r="E16" s="293" t="str">
        <f t="shared" si="0"/>
        <v/>
      </c>
      <c r="F16" s="292"/>
      <c r="G16" s="389" t="str">
        <f>IF('A. Labor Rates'!D78&lt;&gt;"",'A. Labor Rates'!D78,"")</f>
        <v/>
      </c>
      <c r="H16" s="293" t="str">
        <f t="shared" si="1"/>
        <v/>
      </c>
      <c r="I16" s="292"/>
      <c r="J16" s="389" t="str">
        <f>IF('A. Labor Rates'!F78&lt;&gt;"",'A. Labor Rates'!F78,"")</f>
        <v/>
      </c>
      <c r="K16" s="293" t="str">
        <f t="shared" si="2"/>
        <v/>
      </c>
      <c r="L16" s="292"/>
      <c r="M16" s="389" t="str">
        <f>IF('A. Labor Rates'!H78&lt;&gt;"",'A. Labor Rates'!H78,"")</f>
        <v/>
      </c>
      <c r="N16" s="293" t="str">
        <f t="shared" si="3"/>
        <v/>
      </c>
      <c r="O16" s="292"/>
      <c r="P16" s="389" t="str">
        <f>IF('A. Labor Rates'!J78&lt;&gt;"",'A. Labor Rates'!J78,"")</f>
        <v/>
      </c>
      <c r="Q16" s="293" t="str">
        <f t="shared" si="4"/>
        <v/>
      </c>
      <c r="R16" s="292"/>
      <c r="S16" s="389" t="str">
        <f>IF('A. Labor Rates'!L78&lt;&gt;"",'A. Labor Rates'!L78,"")</f>
        <v/>
      </c>
      <c r="T16" s="293" t="str">
        <f t="shared" si="5"/>
        <v/>
      </c>
      <c r="U16" s="390">
        <f t="shared" si="6"/>
        <v>0</v>
      </c>
      <c r="V16" s="275">
        <f t="shared" si="7"/>
        <v>0</v>
      </c>
    </row>
    <row r="17" spans="1:22" x14ac:dyDescent="0.25">
      <c r="A17" s="290" t="str">
        <f>IF('A. Labor Rates'!A79&lt;&gt;"",'A. Labor Rates'!A79,"")</f>
        <v/>
      </c>
      <c r="B17" s="399" t="str">
        <f>IF('A. Labor Rates'!B79&lt;&gt;"",'A. Labor Rates'!B79,"")</f>
        <v/>
      </c>
      <c r="C17" s="292"/>
      <c r="D17" s="389" t="str">
        <f>IF('A. Labor Rates'!C79&lt;&gt;"",'A. Labor Rates'!C79,"")</f>
        <v/>
      </c>
      <c r="E17" s="293" t="str">
        <f t="shared" si="0"/>
        <v/>
      </c>
      <c r="F17" s="292"/>
      <c r="G17" s="389" t="str">
        <f>IF('A. Labor Rates'!D79&lt;&gt;"",'A. Labor Rates'!D79,"")</f>
        <v/>
      </c>
      <c r="H17" s="293" t="str">
        <f t="shared" si="1"/>
        <v/>
      </c>
      <c r="I17" s="292"/>
      <c r="J17" s="389" t="str">
        <f>IF('A. Labor Rates'!F79&lt;&gt;"",'A. Labor Rates'!F79,"")</f>
        <v/>
      </c>
      <c r="K17" s="293" t="str">
        <f t="shared" si="2"/>
        <v/>
      </c>
      <c r="L17" s="292"/>
      <c r="M17" s="389" t="str">
        <f>IF('A. Labor Rates'!H79&lt;&gt;"",'A. Labor Rates'!H79,"")</f>
        <v/>
      </c>
      <c r="N17" s="293" t="str">
        <f t="shared" si="3"/>
        <v/>
      </c>
      <c r="O17" s="292"/>
      <c r="P17" s="389" t="str">
        <f>IF('A. Labor Rates'!J79&lt;&gt;"",'A. Labor Rates'!J79,"")</f>
        <v/>
      </c>
      <c r="Q17" s="293" t="str">
        <f t="shared" si="4"/>
        <v/>
      </c>
      <c r="R17" s="292"/>
      <c r="S17" s="389" t="str">
        <f>IF('A. Labor Rates'!L79&lt;&gt;"",'A. Labor Rates'!L79,"")</f>
        <v/>
      </c>
      <c r="T17" s="293" t="str">
        <f t="shared" si="5"/>
        <v/>
      </c>
      <c r="U17" s="390">
        <f t="shared" si="6"/>
        <v>0</v>
      </c>
      <c r="V17" s="275">
        <f t="shared" si="7"/>
        <v>0</v>
      </c>
    </row>
    <row r="18" spans="1:22" x14ac:dyDescent="0.25">
      <c r="A18" s="290" t="str">
        <f>IF('A. Labor Rates'!A80&lt;&gt;"",'A. Labor Rates'!A80,"")</f>
        <v/>
      </c>
      <c r="B18" s="399" t="str">
        <f>IF('A. Labor Rates'!B80&lt;&gt;"",'A. Labor Rates'!B80,"")</f>
        <v/>
      </c>
      <c r="C18" s="292"/>
      <c r="D18" s="389" t="str">
        <f>IF('A. Labor Rates'!C80&lt;&gt;"",'A. Labor Rates'!C80,"")</f>
        <v/>
      </c>
      <c r="E18" s="293" t="str">
        <f t="shared" si="0"/>
        <v/>
      </c>
      <c r="F18" s="292"/>
      <c r="G18" s="389" t="str">
        <f>IF('A. Labor Rates'!D80&lt;&gt;"",'A. Labor Rates'!D80,"")</f>
        <v/>
      </c>
      <c r="H18" s="293" t="str">
        <f t="shared" si="1"/>
        <v/>
      </c>
      <c r="I18" s="292"/>
      <c r="J18" s="389" t="str">
        <f>IF('A. Labor Rates'!F80&lt;&gt;"",'A. Labor Rates'!F80,"")</f>
        <v/>
      </c>
      <c r="K18" s="293" t="str">
        <f t="shared" si="2"/>
        <v/>
      </c>
      <c r="L18" s="292"/>
      <c r="M18" s="389" t="str">
        <f>IF('A. Labor Rates'!H80&lt;&gt;"",'A. Labor Rates'!H80,"")</f>
        <v/>
      </c>
      <c r="N18" s="293" t="str">
        <f t="shared" si="3"/>
        <v/>
      </c>
      <c r="O18" s="292"/>
      <c r="P18" s="389" t="str">
        <f>IF('A. Labor Rates'!J80&lt;&gt;"",'A. Labor Rates'!J80,"")</f>
        <v/>
      </c>
      <c r="Q18" s="293" t="str">
        <f t="shared" si="4"/>
        <v/>
      </c>
      <c r="R18" s="292"/>
      <c r="S18" s="389" t="str">
        <f>IF('A. Labor Rates'!L80&lt;&gt;"",'A. Labor Rates'!L80,"")</f>
        <v/>
      </c>
      <c r="T18" s="293" t="str">
        <f t="shared" si="5"/>
        <v/>
      </c>
      <c r="U18" s="390">
        <f t="shared" si="6"/>
        <v>0</v>
      </c>
      <c r="V18" s="275">
        <f t="shared" si="7"/>
        <v>0</v>
      </c>
    </row>
    <row r="19" spans="1:22" x14ac:dyDescent="0.25">
      <c r="A19" s="290" t="str">
        <f>IF('A. Labor Rates'!A81&lt;&gt;"",'A. Labor Rates'!A81,"")</f>
        <v/>
      </c>
      <c r="B19" s="399" t="str">
        <f>IF('A. Labor Rates'!B81&lt;&gt;"",'A. Labor Rates'!B81,"")</f>
        <v/>
      </c>
      <c r="C19" s="292"/>
      <c r="D19" s="389" t="str">
        <f>IF('A. Labor Rates'!C81&lt;&gt;"",'A. Labor Rates'!C81,"")</f>
        <v/>
      </c>
      <c r="E19" s="293" t="str">
        <f t="shared" si="0"/>
        <v/>
      </c>
      <c r="F19" s="292"/>
      <c r="G19" s="389" t="str">
        <f>IF('A. Labor Rates'!D81&lt;&gt;"",'A. Labor Rates'!D81,"")</f>
        <v/>
      </c>
      <c r="H19" s="293" t="str">
        <f t="shared" si="1"/>
        <v/>
      </c>
      <c r="I19" s="292"/>
      <c r="J19" s="389" t="str">
        <f>IF('A. Labor Rates'!F81&lt;&gt;"",'A. Labor Rates'!F81,"")</f>
        <v/>
      </c>
      <c r="K19" s="293" t="str">
        <f t="shared" si="2"/>
        <v/>
      </c>
      <c r="L19" s="292"/>
      <c r="M19" s="389" t="str">
        <f>IF('A. Labor Rates'!H81&lt;&gt;"",'A. Labor Rates'!H81,"")</f>
        <v/>
      </c>
      <c r="N19" s="293" t="str">
        <f t="shared" si="3"/>
        <v/>
      </c>
      <c r="O19" s="292"/>
      <c r="P19" s="389" t="str">
        <f>IF('A. Labor Rates'!J81&lt;&gt;"",'A. Labor Rates'!J81,"")</f>
        <v/>
      </c>
      <c r="Q19" s="293" t="str">
        <f t="shared" si="4"/>
        <v/>
      </c>
      <c r="R19" s="292"/>
      <c r="S19" s="389" t="str">
        <f>IF('A. Labor Rates'!L81&lt;&gt;"",'A. Labor Rates'!L81,"")</f>
        <v/>
      </c>
      <c r="T19" s="293" t="str">
        <f t="shared" si="5"/>
        <v/>
      </c>
      <c r="U19" s="390">
        <f t="shared" si="6"/>
        <v>0</v>
      </c>
      <c r="V19" s="275">
        <f t="shared" si="7"/>
        <v>0</v>
      </c>
    </row>
    <row r="20" spans="1:22" x14ac:dyDescent="0.25">
      <c r="A20" s="290" t="str">
        <f>IF('A. Labor Rates'!A82&lt;&gt;"",'A. Labor Rates'!A82,"")</f>
        <v/>
      </c>
      <c r="B20" s="399" t="str">
        <f>IF('A. Labor Rates'!B82&lt;&gt;"",'A. Labor Rates'!B82,"")</f>
        <v/>
      </c>
      <c r="C20" s="292"/>
      <c r="D20" s="389" t="str">
        <f>IF('A. Labor Rates'!C82&lt;&gt;"",'A. Labor Rates'!C82,"")</f>
        <v/>
      </c>
      <c r="E20" s="293" t="str">
        <f t="shared" si="0"/>
        <v/>
      </c>
      <c r="F20" s="292"/>
      <c r="G20" s="389" t="str">
        <f>IF('A. Labor Rates'!D82&lt;&gt;"",'A. Labor Rates'!D82,"")</f>
        <v/>
      </c>
      <c r="H20" s="293" t="str">
        <f t="shared" si="1"/>
        <v/>
      </c>
      <c r="I20" s="292"/>
      <c r="J20" s="389" t="str">
        <f>IF('A. Labor Rates'!F82&lt;&gt;"",'A. Labor Rates'!F82,"")</f>
        <v/>
      </c>
      <c r="K20" s="293" t="str">
        <f t="shared" si="2"/>
        <v/>
      </c>
      <c r="L20" s="292"/>
      <c r="M20" s="389" t="str">
        <f>IF('A. Labor Rates'!H82&lt;&gt;"",'A. Labor Rates'!H82,"")</f>
        <v/>
      </c>
      <c r="N20" s="293" t="str">
        <f t="shared" si="3"/>
        <v/>
      </c>
      <c r="O20" s="292"/>
      <c r="P20" s="389" t="str">
        <f>IF('A. Labor Rates'!J82&lt;&gt;"",'A. Labor Rates'!J82,"")</f>
        <v/>
      </c>
      <c r="Q20" s="293" t="str">
        <f t="shared" si="4"/>
        <v/>
      </c>
      <c r="R20" s="292"/>
      <c r="S20" s="389" t="str">
        <f>IF('A. Labor Rates'!L82&lt;&gt;"",'A. Labor Rates'!L82,"")</f>
        <v/>
      </c>
      <c r="T20" s="293" t="str">
        <f t="shared" si="5"/>
        <v/>
      </c>
      <c r="U20" s="390">
        <f t="shared" si="6"/>
        <v>0</v>
      </c>
      <c r="V20" s="275">
        <f t="shared" si="7"/>
        <v>0</v>
      </c>
    </row>
    <row r="21" spans="1:22" x14ac:dyDescent="0.25">
      <c r="A21" s="290" t="str">
        <f>IF('A. Labor Rates'!A83&lt;&gt;"",'A. Labor Rates'!A83,"")</f>
        <v/>
      </c>
      <c r="B21" s="399" t="str">
        <f>IF('A. Labor Rates'!B83&lt;&gt;"",'A. Labor Rates'!B83,"")</f>
        <v/>
      </c>
      <c r="C21" s="292"/>
      <c r="D21" s="389" t="str">
        <f>IF('A. Labor Rates'!C83&lt;&gt;"",'A. Labor Rates'!C83,"")</f>
        <v/>
      </c>
      <c r="E21" s="293" t="str">
        <f t="shared" si="0"/>
        <v/>
      </c>
      <c r="F21" s="292"/>
      <c r="G21" s="389" t="str">
        <f>IF('A. Labor Rates'!D83&lt;&gt;"",'A. Labor Rates'!D83,"")</f>
        <v/>
      </c>
      <c r="H21" s="293" t="str">
        <f t="shared" si="1"/>
        <v/>
      </c>
      <c r="I21" s="292"/>
      <c r="J21" s="389" t="str">
        <f>IF('A. Labor Rates'!F83&lt;&gt;"",'A. Labor Rates'!F83,"")</f>
        <v/>
      </c>
      <c r="K21" s="293" t="str">
        <f t="shared" si="2"/>
        <v/>
      </c>
      <c r="L21" s="292"/>
      <c r="M21" s="389" t="str">
        <f>IF('A. Labor Rates'!H83&lt;&gt;"",'A. Labor Rates'!H83,"")</f>
        <v/>
      </c>
      <c r="N21" s="293" t="str">
        <f t="shared" si="3"/>
        <v/>
      </c>
      <c r="O21" s="292"/>
      <c r="P21" s="389" t="str">
        <f>IF('A. Labor Rates'!J83&lt;&gt;"",'A. Labor Rates'!J83,"")</f>
        <v/>
      </c>
      <c r="Q21" s="293" t="str">
        <f t="shared" si="4"/>
        <v/>
      </c>
      <c r="R21" s="292"/>
      <c r="S21" s="389" t="str">
        <f>IF('A. Labor Rates'!L83&lt;&gt;"",'A. Labor Rates'!L83,"")</f>
        <v/>
      </c>
      <c r="T21" s="293" t="str">
        <f t="shared" si="5"/>
        <v/>
      </c>
      <c r="U21" s="390">
        <f t="shared" si="6"/>
        <v>0</v>
      </c>
      <c r="V21" s="275">
        <f t="shared" si="7"/>
        <v>0</v>
      </c>
    </row>
    <row r="22" spans="1:22" x14ac:dyDescent="0.25">
      <c r="A22" s="290" t="str">
        <f>IF('A. Labor Rates'!A84&lt;&gt;"",'A. Labor Rates'!A84,"")</f>
        <v/>
      </c>
      <c r="B22" s="399" t="str">
        <f>IF('A. Labor Rates'!B84&lt;&gt;"",'A. Labor Rates'!B84,"")</f>
        <v/>
      </c>
      <c r="C22" s="292"/>
      <c r="D22" s="389" t="str">
        <f>IF('A. Labor Rates'!C84&lt;&gt;"",'A. Labor Rates'!C84,"")</f>
        <v/>
      </c>
      <c r="E22" s="293" t="str">
        <f t="shared" si="0"/>
        <v/>
      </c>
      <c r="F22" s="292"/>
      <c r="G22" s="389" t="str">
        <f>IF('A. Labor Rates'!D84&lt;&gt;"",'A. Labor Rates'!D84,"")</f>
        <v/>
      </c>
      <c r="H22" s="293" t="str">
        <f t="shared" si="1"/>
        <v/>
      </c>
      <c r="I22" s="292"/>
      <c r="J22" s="389" t="str">
        <f>IF('A. Labor Rates'!F84&lt;&gt;"",'A. Labor Rates'!F84,"")</f>
        <v/>
      </c>
      <c r="K22" s="293" t="str">
        <f t="shared" si="2"/>
        <v/>
      </c>
      <c r="L22" s="292"/>
      <c r="M22" s="389" t="str">
        <f>IF('A. Labor Rates'!H84&lt;&gt;"",'A. Labor Rates'!H84,"")</f>
        <v/>
      </c>
      <c r="N22" s="293" t="str">
        <f t="shared" si="3"/>
        <v/>
      </c>
      <c r="O22" s="292"/>
      <c r="P22" s="389" t="str">
        <f>IF('A. Labor Rates'!J84&lt;&gt;"",'A. Labor Rates'!J84,"")</f>
        <v/>
      </c>
      <c r="Q22" s="293" t="str">
        <f t="shared" si="4"/>
        <v/>
      </c>
      <c r="R22" s="292"/>
      <c r="S22" s="389" t="str">
        <f>IF('A. Labor Rates'!L84&lt;&gt;"",'A. Labor Rates'!L84,"")</f>
        <v/>
      </c>
      <c r="T22" s="293" t="str">
        <f t="shared" si="5"/>
        <v/>
      </c>
      <c r="U22" s="390">
        <f t="shared" si="6"/>
        <v>0</v>
      </c>
      <c r="V22" s="275">
        <f t="shared" si="7"/>
        <v>0</v>
      </c>
    </row>
    <row r="23" spans="1:22" x14ac:dyDescent="0.25">
      <c r="A23" s="290" t="str">
        <f>IF('A. Labor Rates'!A85&lt;&gt;"",'A. Labor Rates'!A85,"")</f>
        <v/>
      </c>
      <c r="B23" s="399" t="str">
        <f>IF('A. Labor Rates'!B85&lt;&gt;"",'A. Labor Rates'!B85,"")</f>
        <v/>
      </c>
      <c r="C23" s="292"/>
      <c r="D23" s="389" t="str">
        <f>IF('A. Labor Rates'!C85&lt;&gt;"",'A. Labor Rates'!C85,"")</f>
        <v/>
      </c>
      <c r="E23" s="293" t="str">
        <f t="shared" si="0"/>
        <v/>
      </c>
      <c r="F23" s="292"/>
      <c r="G23" s="389" t="str">
        <f>IF('A. Labor Rates'!D85&lt;&gt;"",'A. Labor Rates'!D85,"")</f>
        <v/>
      </c>
      <c r="H23" s="293" t="str">
        <f t="shared" si="1"/>
        <v/>
      </c>
      <c r="I23" s="292"/>
      <c r="J23" s="389" t="str">
        <f>IF('A. Labor Rates'!F85&lt;&gt;"",'A. Labor Rates'!F85,"")</f>
        <v/>
      </c>
      <c r="K23" s="293" t="str">
        <f t="shared" si="2"/>
        <v/>
      </c>
      <c r="L23" s="292"/>
      <c r="M23" s="389" t="str">
        <f>IF('A. Labor Rates'!H85&lt;&gt;"",'A. Labor Rates'!H85,"")</f>
        <v/>
      </c>
      <c r="N23" s="293" t="str">
        <f t="shared" si="3"/>
        <v/>
      </c>
      <c r="O23" s="292"/>
      <c r="P23" s="389" t="str">
        <f>IF('A. Labor Rates'!J85&lt;&gt;"",'A. Labor Rates'!J85,"")</f>
        <v/>
      </c>
      <c r="Q23" s="293" t="str">
        <f t="shared" si="4"/>
        <v/>
      </c>
      <c r="R23" s="292"/>
      <c r="S23" s="389" t="str">
        <f>IF('A. Labor Rates'!L85&lt;&gt;"",'A. Labor Rates'!L85,"")</f>
        <v/>
      </c>
      <c r="T23" s="293" t="str">
        <f t="shared" si="5"/>
        <v/>
      </c>
      <c r="U23" s="390">
        <f t="shared" si="6"/>
        <v>0</v>
      </c>
      <c r="V23" s="275">
        <f t="shared" si="7"/>
        <v>0</v>
      </c>
    </row>
    <row r="24" spans="1:22" x14ac:dyDescent="0.25">
      <c r="A24" s="290" t="str">
        <f>IF('A. Labor Rates'!A86&lt;&gt;"",'A. Labor Rates'!A86,"")</f>
        <v/>
      </c>
      <c r="B24" s="399" t="str">
        <f>IF('A. Labor Rates'!B86&lt;&gt;"",'A. Labor Rates'!B86,"")</f>
        <v/>
      </c>
      <c r="C24" s="292"/>
      <c r="D24" s="389" t="str">
        <f>IF('A. Labor Rates'!C86&lt;&gt;"",'A. Labor Rates'!C86,"")</f>
        <v/>
      </c>
      <c r="E24" s="293" t="str">
        <f t="shared" si="0"/>
        <v/>
      </c>
      <c r="F24" s="292"/>
      <c r="G24" s="389" t="str">
        <f>IF('A. Labor Rates'!D86&lt;&gt;"",'A. Labor Rates'!D86,"")</f>
        <v/>
      </c>
      <c r="H24" s="293" t="str">
        <f t="shared" si="1"/>
        <v/>
      </c>
      <c r="I24" s="292"/>
      <c r="J24" s="389" t="str">
        <f>IF('A. Labor Rates'!F86&lt;&gt;"",'A. Labor Rates'!F86,"")</f>
        <v/>
      </c>
      <c r="K24" s="293" t="str">
        <f t="shared" si="2"/>
        <v/>
      </c>
      <c r="L24" s="292"/>
      <c r="M24" s="389" t="str">
        <f>IF('A. Labor Rates'!H86&lt;&gt;"",'A. Labor Rates'!H86,"")</f>
        <v/>
      </c>
      <c r="N24" s="293" t="str">
        <f t="shared" si="3"/>
        <v/>
      </c>
      <c r="O24" s="292"/>
      <c r="P24" s="389" t="str">
        <f>IF('A. Labor Rates'!J86&lt;&gt;"",'A. Labor Rates'!J86,"")</f>
        <v/>
      </c>
      <c r="Q24" s="293" t="str">
        <f t="shared" si="4"/>
        <v/>
      </c>
      <c r="R24" s="292"/>
      <c r="S24" s="389" t="str">
        <f>IF('A. Labor Rates'!L86&lt;&gt;"",'A. Labor Rates'!L86,"")</f>
        <v/>
      </c>
      <c r="T24" s="293" t="str">
        <f t="shared" si="5"/>
        <v/>
      </c>
      <c r="U24" s="390">
        <f t="shared" si="6"/>
        <v>0</v>
      </c>
      <c r="V24" s="275">
        <f t="shared" si="7"/>
        <v>0</v>
      </c>
    </row>
    <row r="25" spans="1:22" x14ac:dyDescent="0.25">
      <c r="A25" s="290" t="str">
        <f>IF('A. Labor Rates'!A87&lt;&gt;"",'A. Labor Rates'!A87,"")</f>
        <v/>
      </c>
      <c r="B25" s="399" t="str">
        <f>IF('A. Labor Rates'!B87&lt;&gt;"",'A. Labor Rates'!B87,"")</f>
        <v/>
      </c>
      <c r="C25" s="292"/>
      <c r="D25" s="389" t="str">
        <f>IF('A. Labor Rates'!C87&lt;&gt;"",'A. Labor Rates'!C87,"")</f>
        <v/>
      </c>
      <c r="E25" s="293" t="str">
        <f t="shared" si="0"/>
        <v/>
      </c>
      <c r="F25" s="292"/>
      <c r="G25" s="389" t="str">
        <f>IF('A. Labor Rates'!D87&lt;&gt;"",'A. Labor Rates'!D87,"")</f>
        <v/>
      </c>
      <c r="H25" s="293" t="str">
        <f t="shared" si="1"/>
        <v/>
      </c>
      <c r="I25" s="292"/>
      <c r="J25" s="389" t="str">
        <f>IF('A. Labor Rates'!F87&lt;&gt;"",'A. Labor Rates'!F87,"")</f>
        <v/>
      </c>
      <c r="K25" s="293" t="str">
        <f t="shared" si="2"/>
        <v/>
      </c>
      <c r="L25" s="292"/>
      <c r="M25" s="389" t="str">
        <f>IF('A. Labor Rates'!H87&lt;&gt;"",'A. Labor Rates'!H87,"")</f>
        <v/>
      </c>
      <c r="N25" s="293" t="str">
        <f t="shared" si="3"/>
        <v/>
      </c>
      <c r="O25" s="292"/>
      <c r="P25" s="389" t="str">
        <f>IF('A. Labor Rates'!J87&lt;&gt;"",'A. Labor Rates'!J87,"")</f>
        <v/>
      </c>
      <c r="Q25" s="293" t="str">
        <f t="shared" si="4"/>
        <v/>
      </c>
      <c r="R25" s="292"/>
      <c r="S25" s="389" t="str">
        <f>IF('A. Labor Rates'!L87&lt;&gt;"",'A. Labor Rates'!L87,"")</f>
        <v/>
      </c>
      <c r="T25" s="293" t="str">
        <f t="shared" si="5"/>
        <v/>
      </c>
      <c r="U25" s="390">
        <f t="shared" si="6"/>
        <v>0</v>
      </c>
      <c r="V25" s="275">
        <f t="shared" si="7"/>
        <v>0</v>
      </c>
    </row>
    <row r="26" spans="1:22" x14ac:dyDescent="0.25">
      <c r="A26" s="290" t="str">
        <f>IF('A. Labor Rates'!A88&lt;&gt;"",'A. Labor Rates'!A88,"")</f>
        <v/>
      </c>
      <c r="B26" s="399" t="str">
        <f>IF('A. Labor Rates'!B88&lt;&gt;"",'A. Labor Rates'!B88,"")</f>
        <v/>
      </c>
      <c r="C26" s="292"/>
      <c r="D26" s="389" t="str">
        <f>IF('A. Labor Rates'!C88&lt;&gt;"",'A. Labor Rates'!C88,"")</f>
        <v/>
      </c>
      <c r="E26" s="293" t="str">
        <f t="shared" si="0"/>
        <v/>
      </c>
      <c r="F26" s="292"/>
      <c r="G26" s="389" t="str">
        <f>IF('A. Labor Rates'!D88&lt;&gt;"",'A. Labor Rates'!D88,"")</f>
        <v/>
      </c>
      <c r="H26" s="293" t="str">
        <f t="shared" si="1"/>
        <v/>
      </c>
      <c r="I26" s="292"/>
      <c r="J26" s="389" t="str">
        <f>IF('A. Labor Rates'!F88&lt;&gt;"",'A. Labor Rates'!F88,"")</f>
        <v/>
      </c>
      <c r="K26" s="293" t="str">
        <f t="shared" si="2"/>
        <v/>
      </c>
      <c r="L26" s="292"/>
      <c r="M26" s="389" t="str">
        <f>IF('A. Labor Rates'!H88&lt;&gt;"",'A. Labor Rates'!H88,"")</f>
        <v/>
      </c>
      <c r="N26" s="293" t="str">
        <f t="shared" si="3"/>
        <v/>
      </c>
      <c r="O26" s="292"/>
      <c r="P26" s="389" t="str">
        <f>IF('A. Labor Rates'!J88&lt;&gt;"",'A. Labor Rates'!J88,"")</f>
        <v/>
      </c>
      <c r="Q26" s="293" t="str">
        <f t="shared" si="4"/>
        <v/>
      </c>
      <c r="R26" s="292"/>
      <c r="S26" s="389" t="str">
        <f>IF('A. Labor Rates'!L88&lt;&gt;"",'A. Labor Rates'!L88,"")</f>
        <v/>
      </c>
      <c r="T26" s="293" t="str">
        <f t="shared" si="5"/>
        <v/>
      </c>
      <c r="U26" s="390">
        <f t="shared" si="6"/>
        <v>0</v>
      </c>
      <c r="V26" s="275">
        <f t="shared" si="7"/>
        <v>0</v>
      </c>
    </row>
    <row r="27" spans="1:22" x14ac:dyDescent="0.25">
      <c r="A27" s="290" t="str">
        <f>IF('A. Labor Rates'!A89&lt;&gt;"",'A. Labor Rates'!A89,"")</f>
        <v/>
      </c>
      <c r="B27" s="399" t="str">
        <f>IF('A. Labor Rates'!B89&lt;&gt;"",'A. Labor Rates'!B89,"")</f>
        <v/>
      </c>
      <c r="C27" s="292"/>
      <c r="D27" s="389" t="str">
        <f>IF('A. Labor Rates'!C89&lt;&gt;"",'A. Labor Rates'!C89,"")</f>
        <v/>
      </c>
      <c r="E27" s="293" t="str">
        <f t="shared" si="0"/>
        <v/>
      </c>
      <c r="F27" s="292"/>
      <c r="G27" s="389" t="str">
        <f>IF('A. Labor Rates'!D89&lt;&gt;"",'A. Labor Rates'!D89,"")</f>
        <v/>
      </c>
      <c r="H27" s="293" t="str">
        <f t="shared" si="1"/>
        <v/>
      </c>
      <c r="I27" s="292"/>
      <c r="J27" s="389" t="str">
        <f>IF('A. Labor Rates'!F89&lt;&gt;"",'A. Labor Rates'!F89,"")</f>
        <v/>
      </c>
      <c r="K27" s="293" t="str">
        <f t="shared" si="2"/>
        <v/>
      </c>
      <c r="L27" s="292"/>
      <c r="M27" s="389" t="str">
        <f>IF('A. Labor Rates'!H89&lt;&gt;"",'A. Labor Rates'!H89,"")</f>
        <v/>
      </c>
      <c r="N27" s="293" t="str">
        <f t="shared" si="3"/>
        <v/>
      </c>
      <c r="O27" s="292"/>
      <c r="P27" s="389" t="str">
        <f>IF('A. Labor Rates'!J89&lt;&gt;"",'A. Labor Rates'!J89,"")</f>
        <v/>
      </c>
      <c r="Q27" s="293" t="str">
        <f t="shared" si="4"/>
        <v/>
      </c>
      <c r="R27" s="292"/>
      <c r="S27" s="389" t="str">
        <f>IF('A. Labor Rates'!L89&lt;&gt;"",'A. Labor Rates'!L89,"")</f>
        <v/>
      </c>
      <c r="T27" s="293" t="str">
        <f t="shared" si="5"/>
        <v/>
      </c>
      <c r="U27" s="390">
        <f t="shared" si="6"/>
        <v>0</v>
      </c>
      <c r="V27" s="275">
        <f t="shared" si="7"/>
        <v>0</v>
      </c>
    </row>
    <row r="28" spans="1:22" x14ac:dyDescent="0.25">
      <c r="A28" s="290" t="str">
        <f>IF('A. Labor Rates'!A90&lt;&gt;"",'A. Labor Rates'!A90,"")</f>
        <v/>
      </c>
      <c r="B28" s="399" t="str">
        <f>IF('A. Labor Rates'!B90&lt;&gt;"",'A. Labor Rates'!B90,"")</f>
        <v/>
      </c>
      <c r="C28" s="292"/>
      <c r="D28" s="389" t="str">
        <f>IF('A. Labor Rates'!C90&lt;&gt;"",'A. Labor Rates'!C90,"")</f>
        <v/>
      </c>
      <c r="E28" s="293" t="str">
        <f t="shared" si="0"/>
        <v/>
      </c>
      <c r="F28" s="292"/>
      <c r="G28" s="389" t="str">
        <f>IF('A. Labor Rates'!D90&lt;&gt;"",'A. Labor Rates'!D90,"")</f>
        <v/>
      </c>
      <c r="H28" s="293" t="str">
        <f t="shared" si="1"/>
        <v/>
      </c>
      <c r="I28" s="292"/>
      <c r="J28" s="389" t="str">
        <f>IF('A. Labor Rates'!F90&lt;&gt;"",'A. Labor Rates'!F90,"")</f>
        <v/>
      </c>
      <c r="K28" s="293" t="str">
        <f t="shared" si="2"/>
        <v/>
      </c>
      <c r="L28" s="292"/>
      <c r="M28" s="389" t="str">
        <f>IF('A. Labor Rates'!H90&lt;&gt;"",'A. Labor Rates'!H90,"")</f>
        <v/>
      </c>
      <c r="N28" s="293" t="str">
        <f t="shared" si="3"/>
        <v/>
      </c>
      <c r="O28" s="292"/>
      <c r="P28" s="389" t="str">
        <f>IF('A. Labor Rates'!J90&lt;&gt;"",'A. Labor Rates'!J90,"")</f>
        <v/>
      </c>
      <c r="Q28" s="293" t="str">
        <f t="shared" si="4"/>
        <v/>
      </c>
      <c r="R28" s="292"/>
      <c r="S28" s="389" t="str">
        <f>IF('A. Labor Rates'!L90&lt;&gt;"",'A. Labor Rates'!L90,"")</f>
        <v/>
      </c>
      <c r="T28" s="293" t="str">
        <f t="shared" si="5"/>
        <v/>
      </c>
      <c r="U28" s="390">
        <f t="shared" si="6"/>
        <v>0</v>
      </c>
      <c r="V28" s="275">
        <f t="shared" si="7"/>
        <v>0</v>
      </c>
    </row>
    <row r="29" spans="1:22" x14ac:dyDescent="0.25">
      <c r="A29" s="290" t="str">
        <f>IF('A. Labor Rates'!A91&lt;&gt;"",'A. Labor Rates'!A91,"")</f>
        <v/>
      </c>
      <c r="B29" s="399" t="str">
        <f>IF('A. Labor Rates'!B91&lt;&gt;"",'A. Labor Rates'!B91,"")</f>
        <v/>
      </c>
      <c r="C29" s="292"/>
      <c r="D29" s="389" t="str">
        <f>IF('A. Labor Rates'!C91&lt;&gt;"",'A. Labor Rates'!C91,"")</f>
        <v/>
      </c>
      <c r="E29" s="293" t="str">
        <f t="shared" si="0"/>
        <v/>
      </c>
      <c r="F29" s="292"/>
      <c r="G29" s="389" t="str">
        <f>IF('A. Labor Rates'!D91&lt;&gt;"",'A. Labor Rates'!D91,"")</f>
        <v/>
      </c>
      <c r="H29" s="293" t="str">
        <f t="shared" si="1"/>
        <v/>
      </c>
      <c r="I29" s="292"/>
      <c r="J29" s="389" t="str">
        <f>IF('A. Labor Rates'!F91&lt;&gt;"",'A. Labor Rates'!F91,"")</f>
        <v/>
      </c>
      <c r="K29" s="293" t="str">
        <f t="shared" si="2"/>
        <v/>
      </c>
      <c r="L29" s="292"/>
      <c r="M29" s="389" t="str">
        <f>IF('A. Labor Rates'!H91&lt;&gt;"",'A. Labor Rates'!H91,"")</f>
        <v/>
      </c>
      <c r="N29" s="293" t="str">
        <f t="shared" si="3"/>
        <v/>
      </c>
      <c r="O29" s="292"/>
      <c r="P29" s="389" t="str">
        <f>IF('A. Labor Rates'!J91&lt;&gt;"",'A. Labor Rates'!J91,"")</f>
        <v/>
      </c>
      <c r="Q29" s="293" t="str">
        <f t="shared" si="4"/>
        <v/>
      </c>
      <c r="R29" s="292"/>
      <c r="S29" s="389" t="str">
        <f>IF('A. Labor Rates'!L91&lt;&gt;"",'A. Labor Rates'!L91,"")</f>
        <v/>
      </c>
      <c r="T29" s="293" t="str">
        <f t="shared" si="5"/>
        <v/>
      </c>
      <c r="U29" s="390">
        <f t="shared" si="6"/>
        <v>0</v>
      </c>
      <c r="V29" s="275">
        <f t="shared" si="7"/>
        <v>0</v>
      </c>
    </row>
    <row r="30" spans="1:22" x14ac:dyDescent="0.25">
      <c r="A30" s="290" t="str">
        <f>IF('A. Labor Rates'!A92&lt;&gt;"",'A. Labor Rates'!A92,"")</f>
        <v/>
      </c>
      <c r="B30" s="399" t="str">
        <f>IF('A. Labor Rates'!B92&lt;&gt;"",'A. Labor Rates'!B92,"")</f>
        <v/>
      </c>
      <c r="C30" s="292"/>
      <c r="D30" s="389" t="str">
        <f>IF('A. Labor Rates'!C92&lt;&gt;"",'A. Labor Rates'!C92,"")</f>
        <v/>
      </c>
      <c r="E30" s="293" t="str">
        <f t="shared" si="0"/>
        <v/>
      </c>
      <c r="F30" s="292"/>
      <c r="G30" s="389" t="str">
        <f>IF('A. Labor Rates'!D92&lt;&gt;"",'A. Labor Rates'!D92,"")</f>
        <v/>
      </c>
      <c r="H30" s="293" t="str">
        <f t="shared" si="1"/>
        <v/>
      </c>
      <c r="I30" s="292"/>
      <c r="J30" s="389" t="str">
        <f>IF('A. Labor Rates'!F92&lt;&gt;"",'A. Labor Rates'!F92,"")</f>
        <v/>
      </c>
      <c r="K30" s="293" t="str">
        <f t="shared" si="2"/>
        <v/>
      </c>
      <c r="L30" s="292"/>
      <c r="M30" s="389" t="str">
        <f>IF('A. Labor Rates'!H92&lt;&gt;"",'A. Labor Rates'!H92,"")</f>
        <v/>
      </c>
      <c r="N30" s="293" t="str">
        <f t="shared" si="3"/>
        <v/>
      </c>
      <c r="O30" s="292"/>
      <c r="P30" s="389" t="str">
        <f>IF('A. Labor Rates'!J92&lt;&gt;"",'A. Labor Rates'!J92,"")</f>
        <v/>
      </c>
      <c r="Q30" s="293" t="str">
        <f t="shared" si="4"/>
        <v/>
      </c>
      <c r="R30" s="292"/>
      <c r="S30" s="389" t="str">
        <f>IF('A. Labor Rates'!L92&lt;&gt;"",'A. Labor Rates'!L92,"")</f>
        <v/>
      </c>
      <c r="T30" s="293" t="str">
        <f t="shared" si="5"/>
        <v/>
      </c>
      <c r="U30" s="390">
        <f t="shared" si="6"/>
        <v>0</v>
      </c>
      <c r="V30" s="275">
        <f t="shared" si="7"/>
        <v>0</v>
      </c>
    </row>
    <row r="31" spans="1:22" x14ac:dyDescent="0.25">
      <c r="A31" s="290" t="str">
        <f>IF('A. Labor Rates'!A93&lt;&gt;"",'A. Labor Rates'!A93,"")</f>
        <v/>
      </c>
      <c r="B31" s="399" t="str">
        <f>IF('A. Labor Rates'!B93&lt;&gt;"",'A. Labor Rates'!B93,"")</f>
        <v/>
      </c>
      <c r="C31" s="292"/>
      <c r="D31" s="389" t="str">
        <f>IF('A. Labor Rates'!C93&lt;&gt;"",'A. Labor Rates'!C93,"")</f>
        <v/>
      </c>
      <c r="E31" s="293" t="str">
        <f t="shared" si="0"/>
        <v/>
      </c>
      <c r="F31" s="292"/>
      <c r="G31" s="389" t="str">
        <f>IF('A. Labor Rates'!D93&lt;&gt;"",'A. Labor Rates'!D93,"")</f>
        <v/>
      </c>
      <c r="H31" s="293" t="str">
        <f t="shared" si="1"/>
        <v/>
      </c>
      <c r="I31" s="292"/>
      <c r="J31" s="389" t="str">
        <f>IF('A. Labor Rates'!F93&lt;&gt;"",'A. Labor Rates'!F93,"")</f>
        <v/>
      </c>
      <c r="K31" s="293" t="str">
        <f t="shared" si="2"/>
        <v/>
      </c>
      <c r="L31" s="292"/>
      <c r="M31" s="389" t="str">
        <f>IF('A. Labor Rates'!H93&lt;&gt;"",'A. Labor Rates'!H93,"")</f>
        <v/>
      </c>
      <c r="N31" s="293" t="str">
        <f t="shared" si="3"/>
        <v/>
      </c>
      <c r="O31" s="292"/>
      <c r="P31" s="389" t="str">
        <f>IF('A. Labor Rates'!J93&lt;&gt;"",'A. Labor Rates'!J93,"")</f>
        <v/>
      </c>
      <c r="Q31" s="293" t="str">
        <f t="shared" si="4"/>
        <v/>
      </c>
      <c r="R31" s="292"/>
      <c r="S31" s="389" t="str">
        <f>IF('A. Labor Rates'!L93&lt;&gt;"",'A. Labor Rates'!L93,"")</f>
        <v/>
      </c>
      <c r="T31" s="293" t="str">
        <f t="shared" si="5"/>
        <v/>
      </c>
      <c r="U31" s="390">
        <f t="shared" si="6"/>
        <v>0</v>
      </c>
      <c r="V31" s="275">
        <f t="shared" si="7"/>
        <v>0</v>
      </c>
    </row>
    <row r="32" spans="1:22" x14ac:dyDescent="0.25">
      <c r="A32" s="290" t="str">
        <f>IF('A. Labor Rates'!A94&lt;&gt;"",'A. Labor Rates'!A94,"")</f>
        <v/>
      </c>
      <c r="B32" s="399" t="str">
        <f>IF('A. Labor Rates'!B94&lt;&gt;"",'A. Labor Rates'!B94,"")</f>
        <v/>
      </c>
      <c r="C32" s="292"/>
      <c r="D32" s="389" t="str">
        <f>IF('A. Labor Rates'!C94&lt;&gt;"",'A. Labor Rates'!C94,"")</f>
        <v/>
      </c>
      <c r="E32" s="293" t="str">
        <f t="shared" si="0"/>
        <v/>
      </c>
      <c r="F32" s="292"/>
      <c r="G32" s="389" t="str">
        <f>IF('A. Labor Rates'!D94&lt;&gt;"",'A. Labor Rates'!D94,"")</f>
        <v/>
      </c>
      <c r="H32" s="293" t="str">
        <f t="shared" si="1"/>
        <v/>
      </c>
      <c r="I32" s="292"/>
      <c r="J32" s="389" t="str">
        <f>IF('A. Labor Rates'!F94&lt;&gt;"",'A. Labor Rates'!F94,"")</f>
        <v/>
      </c>
      <c r="K32" s="293" t="str">
        <f t="shared" si="2"/>
        <v/>
      </c>
      <c r="L32" s="292"/>
      <c r="M32" s="389" t="str">
        <f>IF('A. Labor Rates'!H94&lt;&gt;"",'A. Labor Rates'!H94,"")</f>
        <v/>
      </c>
      <c r="N32" s="293" t="str">
        <f t="shared" si="3"/>
        <v/>
      </c>
      <c r="O32" s="292"/>
      <c r="P32" s="389" t="str">
        <f>IF('A. Labor Rates'!J94&lt;&gt;"",'A. Labor Rates'!J94,"")</f>
        <v/>
      </c>
      <c r="Q32" s="293" t="str">
        <f t="shared" si="4"/>
        <v/>
      </c>
      <c r="R32" s="292"/>
      <c r="S32" s="389" t="str">
        <f>IF('A. Labor Rates'!L94&lt;&gt;"",'A. Labor Rates'!L94,"")</f>
        <v/>
      </c>
      <c r="T32" s="293" t="str">
        <f t="shared" si="5"/>
        <v/>
      </c>
      <c r="U32" s="390">
        <f t="shared" si="6"/>
        <v>0</v>
      </c>
      <c r="V32" s="275">
        <f t="shared" si="7"/>
        <v>0</v>
      </c>
    </row>
    <row r="33" spans="1:22" x14ac:dyDescent="0.25">
      <c r="A33" s="290" t="str">
        <f>IF('A. Labor Rates'!A95&lt;&gt;"",'A. Labor Rates'!A95,"")</f>
        <v/>
      </c>
      <c r="B33" s="399" t="str">
        <f>IF('A. Labor Rates'!B95&lt;&gt;"",'A. Labor Rates'!B95,"")</f>
        <v/>
      </c>
      <c r="C33" s="292"/>
      <c r="D33" s="389" t="str">
        <f>IF('A. Labor Rates'!C95&lt;&gt;"",'A. Labor Rates'!C95,"")</f>
        <v/>
      </c>
      <c r="E33" s="293" t="str">
        <f t="shared" si="0"/>
        <v/>
      </c>
      <c r="F33" s="292"/>
      <c r="G33" s="389" t="str">
        <f>IF('A. Labor Rates'!D95&lt;&gt;"",'A. Labor Rates'!D95,"")</f>
        <v/>
      </c>
      <c r="H33" s="293" t="str">
        <f t="shared" si="1"/>
        <v/>
      </c>
      <c r="I33" s="292"/>
      <c r="J33" s="389" t="str">
        <f>IF('A. Labor Rates'!F95&lt;&gt;"",'A. Labor Rates'!F95,"")</f>
        <v/>
      </c>
      <c r="K33" s="293" t="str">
        <f t="shared" si="2"/>
        <v/>
      </c>
      <c r="L33" s="292"/>
      <c r="M33" s="389" t="str">
        <f>IF('A. Labor Rates'!H95&lt;&gt;"",'A. Labor Rates'!H95,"")</f>
        <v/>
      </c>
      <c r="N33" s="293" t="str">
        <f t="shared" si="3"/>
        <v/>
      </c>
      <c r="O33" s="292"/>
      <c r="P33" s="389" t="str">
        <f>IF('A. Labor Rates'!J95&lt;&gt;"",'A. Labor Rates'!J95,"")</f>
        <v/>
      </c>
      <c r="Q33" s="293" t="str">
        <f t="shared" si="4"/>
        <v/>
      </c>
      <c r="R33" s="292"/>
      <c r="S33" s="389" t="str">
        <f>IF('A. Labor Rates'!L95&lt;&gt;"",'A. Labor Rates'!L95,"")</f>
        <v/>
      </c>
      <c r="T33" s="293" t="str">
        <f t="shared" si="5"/>
        <v/>
      </c>
      <c r="U33" s="390">
        <f t="shared" si="6"/>
        <v>0</v>
      </c>
      <c r="V33" s="275">
        <f t="shared" si="7"/>
        <v>0</v>
      </c>
    </row>
    <row r="34" spans="1:22" x14ac:dyDescent="0.25">
      <c r="A34" s="290" t="str">
        <f>IF('A. Labor Rates'!A96&lt;&gt;"",'A. Labor Rates'!A96,"")</f>
        <v/>
      </c>
      <c r="B34" s="399" t="str">
        <f>IF('A. Labor Rates'!B96&lt;&gt;"",'A. Labor Rates'!B96,"")</f>
        <v/>
      </c>
      <c r="C34" s="292"/>
      <c r="D34" s="389" t="str">
        <f>IF('A. Labor Rates'!C96&lt;&gt;"",'A. Labor Rates'!C96,"")</f>
        <v/>
      </c>
      <c r="E34" s="293" t="str">
        <f t="shared" si="0"/>
        <v/>
      </c>
      <c r="F34" s="292"/>
      <c r="G34" s="389" t="str">
        <f>IF('A. Labor Rates'!D96&lt;&gt;"",'A. Labor Rates'!D96,"")</f>
        <v/>
      </c>
      <c r="H34" s="293" t="str">
        <f t="shared" si="1"/>
        <v/>
      </c>
      <c r="I34" s="292"/>
      <c r="J34" s="389" t="str">
        <f>IF('A. Labor Rates'!F96&lt;&gt;"",'A. Labor Rates'!F96,"")</f>
        <v/>
      </c>
      <c r="K34" s="293" t="str">
        <f t="shared" si="2"/>
        <v/>
      </c>
      <c r="L34" s="292"/>
      <c r="M34" s="389" t="str">
        <f>IF('A. Labor Rates'!H96&lt;&gt;"",'A. Labor Rates'!H96,"")</f>
        <v/>
      </c>
      <c r="N34" s="293" t="str">
        <f t="shared" si="3"/>
        <v/>
      </c>
      <c r="O34" s="292"/>
      <c r="P34" s="389" t="str">
        <f>IF('A. Labor Rates'!J96&lt;&gt;"",'A. Labor Rates'!J96,"")</f>
        <v/>
      </c>
      <c r="Q34" s="293" t="str">
        <f t="shared" si="4"/>
        <v/>
      </c>
      <c r="R34" s="292"/>
      <c r="S34" s="389" t="str">
        <f>IF('A. Labor Rates'!L96&lt;&gt;"",'A. Labor Rates'!L96,"")</f>
        <v/>
      </c>
      <c r="T34" s="293" t="str">
        <f t="shared" si="5"/>
        <v/>
      </c>
      <c r="U34" s="390">
        <f t="shared" si="6"/>
        <v>0</v>
      </c>
      <c r="V34" s="275">
        <f t="shared" si="7"/>
        <v>0</v>
      </c>
    </row>
    <row r="35" spans="1:22" x14ac:dyDescent="0.25">
      <c r="A35" s="294"/>
      <c r="B35" s="400" t="s">
        <v>204</v>
      </c>
      <c r="C35" s="401">
        <f>SUM(C11:C34)</f>
        <v>0</v>
      </c>
      <c r="D35" s="287"/>
      <c r="E35" s="291">
        <f>SUM(E11:E34)</f>
        <v>0</v>
      </c>
      <c r="F35" s="401">
        <f>SUM(F11:F34)</f>
        <v>0</v>
      </c>
      <c r="G35" s="288"/>
      <c r="H35" s="291">
        <f>SUM(H11:H34)</f>
        <v>0</v>
      </c>
      <c r="I35" s="401">
        <f>SUM(I11:I34)</f>
        <v>0</v>
      </c>
      <c r="J35" s="288"/>
      <c r="K35" s="291">
        <f>SUM(K11:K34)</f>
        <v>0</v>
      </c>
      <c r="L35" s="401">
        <f>SUM(L11:L34)</f>
        <v>0</v>
      </c>
      <c r="M35" s="288"/>
      <c r="N35" s="291">
        <f>SUM(N11:N34)</f>
        <v>0</v>
      </c>
      <c r="O35" s="401">
        <f>SUM(O11:O34)</f>
        <v>0</v>
      </c>
      <c r="P35" s="288"/>
      <c r="Q35" s="291">
        <f>SUM(Q11:Q34)</f>
        <v>0</v>
      </c>
      <c r="R35" s="401">
        <f>SUM(R11:R34)</f>
        <v>0</v>
      </c>
      <c r="S35" s="288"/>
      <c r="T35" s="291">
        <f>SUM(T11:T34)</f>
        <v>0</v>
      </c>
      <c r="U35" s="401">
        <f t="shared" si="6"/>
        <v>0</v>
      </c>
      <c r="V35" s="291">
        <f t="shared" si="7"/>
        <v>0</v>
      </c>
    </row>
    <row r="36" spans="1:22" x14ac:dyDescent="0.25">
      <c r="A36" s="393" t="s">
        <v>155</v>
      </c>
      <c r="B36" s="290" t="str">
        <f>IF('B. Indirect Rates &amp; Fee'!C9&lt;&gt;"",'B. Indirect Rates &amp; Fee'!C9,"")</f>
        <v/>
      </c>
      <c r="C36" s="292">
        <f>E35</f>
        <v>0</v>
      </c>
      <c r="D36" s="289" t="str">
        <f>IF('B. Indirect Rates &amp; Fee'!D9&lt;&gt;"",'B. Indirect Rates &amp; Fee'!D9,"")</f>
        <v/>
      </c>
      <c r="E36" s="293" t="str">
        <f>IF(AND(C36&lt;&gt;"",D36&lt;&gt;""),C36*D36,"")</f>
        <v/>
      </c>
      <c r="F36" s="292">
        <f>H35</f>
        <v>0</v>
      </c>
      <c r="G36" s="289" t="str">
        <f>IF('B. Indirect Rates &amp; Fee'!E9&lt;&gt;"",'B. Indirect Rates &amp; Fee'!E9,"")</f>
        <v/>
      </c>
      <c r="H36" s="293" t="str">
        <f>IF(AND(F36&lt;&gt;"",G36&lt;&gt;""),F36*G36,"")</f>
        <v/>
      </c>
      <c r="I36" s="292">
        <f>K35</f>
        <v>0</v>
      </c>
      <c r="J36" s="289" t="str">
        <f>IF('B. Indirect Rates &amp; Fee'!F9&lt;&gt;"",'B. Indirect Rates &amp; Fee'!F9,"")</f>
        <v/>
      </c>
      <c r="K36" s="293" t="str">
        <f>IF(AND(I36&lt;&gt;"",J36&lt;&gt;""),I36*J36,"")</f>
        <v/>
      </c>
      <c r="L36" s="292">
        <f>N35</f>
        <v>0</v>
      </c>
      <c r="M36" s="289" t="str">
        <f>IF('B. Indirect Rates &amp; Fee'!G9&lt;&gt;"",'B. Indirect Rates &amp; Fee'!G9,"")</f>
        <v/>
      </c>
      <c r="N36" s="293" t="str">
        <f>IF(AND(L36&lt;&gt;"",M36&lt;&gt;""),L36*M36,"")</f>
        <v/>
      </c>
      <c r="O36" s="292">
        <f>Q35</f>
        <v>0</v>
      </c>
      <c r="P36" s="289" t="str">
        <f>IF('B. Indirect Rates &amp; Fee'!H9&lt;&gt;"",'B. Indirect Rates &amp; Fee'!H9,"")</f>
        <v/>
      </c>
      <c r="Q36" s="293" t="str">
        <f>IF(AND(O36&lt;&gt;"",P36&lt;&gt;""),O36*P36,"")</f>
        <v/>
      </c>
      <c r="R36" s="292">
        <f>T35</f>
        <v>0</v>
      </c>
      <c r="S36" s="289" t="str">
        <f>IF('B. Indirect Rates &amp; Fee'!I9&lt;&gt;"",'B. Indirect Rates &amp; Fee'!I9,"")</f>
        <v/>
      </c>
      <c r="T36" s="293" t="str">
        <f>IF(AND(R36&lt;&gt;"",S36&lt;&gt;""),R36*S36,"")</f>
        <v/>
      </c>
      <c r="U36" s="104"/>
      <c r="V36" s="275">
        <f>SUM(E36,H36,K36,N36,Q36,T36)</f>
        <v>0</v>
      </c>
    </row>
    <row r="37" spans="1:22" x14ac:dyDescent="0.25">
      <c r="A37" s="295"/>
      <c r="B37" s="290" t="str">
        <f>IF('B. Indirect Rates &amp; Fee'!C10&lt;&gt;"",'B. Indirect Rates &amp; Fee'!C10,"")</f>
        <v/>
      </c>
      <c r="C37" s="292">
        <f>E35</f>
        <v>0</v>
      </c>
      <c r="D37" s="289" t="str">
        <f>IF('B. Indirect Rates &amp; Fee'!D10&lt;&gt;"",'B. Indirect Rates &amp; Fee'!D10,"")</f>
        <v/>
      </c>
      <c r="E37" s="293" t="str">
        <f t="shared" ref="E37:E39" si="8">IF(AND(C37&lt;&gt;"",D37&lt;&gt;""),C37*D37,"")</f>
        <v/>
      </c>
      <c r="F37" s="292">
        <f>H35</f>
        <v>0</v>
      </c>
      <c r="G37" s="289" t="str">
        <f>IF('B. Indirect Rates &amp; Fee'!E10&lt;&gt;"",'B. Indirect Rates &amp; Fee'!E10,"")</f>
        <v/>
      </c>
      <c r="H37" s="293" t="str">
        <f t="shared" ref="H37:H39" si="9">IF(AND(F37&lt;&gt;"",G37&lt;&gt;""),F37*G37,"")</f>
        <v/>
      </c>
      <c r="I37" s="292">
        <f>K35</f>
        <v>0</v>
      </c>
      <c r="J37" s="289" t="str">
        <f>IF('B. Indirect Rates &amp; Fee'!F10&lt;&gt;"",'B. Indirect Rates &amp; Fee'!F10,"")</f>
        <v/>
      </c>
      <c r="K37" s="293" t="str">
        <f t="shared" ref="K37:K39" si="10">IF(AND(I37&lt;&gt;"",J37&lt;&gt;""),I37*J37,"")</f>
        <v/>
      </c>
      <c r="L37" s="292">
        <f>N35</f>
        <v>0</v>
      </c>
      <c r="M37" s="289" t="str">
        <f>IF('B. Indirect Rates &amp; Fee'!G10&lt;&gt;"",'B. Indirect Rates &amp; Fee'!G10,"")</f>
        <v/>
      </c>
      <c r="N37" s="293" t="str">
        <f t="shared" ref="N37:N39" si="11">IF(AND(L37&lt;&gt;"",M37&lt;&gt;""),L37*M37,"")</f>
        <v/>
      </c>
      <c r="O37" s="292">
        <f>Q35</f>
        <v>0</v>
      </c>
      <c r="P37" s="289" t="str">
        <f>IF('B. Indirect Rates &amp; Fee'!H10&lt;&gt;"",'B. Indirect Rates &amp; Fee'!H10,"")</f>
        <v/>
      </c>
      <c r="Q37" s="293" t="str">
        <f t="shared" ref="Q37:Q39" si="12">IF(AND(O37&lt;&gt;"",P37&lt;&gt;""),O37*P37,"")</f>
        <v/>
      </c>
      <c r="R37" s="292">
        <f>T35</f>
        <v>0</v>
      </c>
      <c r="S37" s="289" t="str">
        <f>IF('B. Indirect Rates &amp; Fee'!I10&lt;&gt;"",'B. Indirect Rates &amp; Fee'!I10,"")</f>
        <v/>
      </c>
      <c r="T37" s="293" t="str">
        <f t="shared" ref="T37:T39" si="13">IF(AND(R37&lt;&gt;"",S37&lt;&gt;""),R37*S37,"")</f>
        <v/>
      </c>
      <c r="U37" s="104"/>
      <c r="V37" s="275">
        <f t="shared" ref="V37:V39" si="14">SUM(E37,H37,K37,N37,Q37,T37)</f>
        <v>0</v>
      </c>
    </row>
    <row r="38" spans="1:22" x14ac:dyDescent="0.25">
      <c r="A38" s="295"/>
      <c r="B38" s="290" t="str">
        <f>IF('B. Indirect Rates &amp; Fee'!C11&lt;&gt;"",'B. Indirect Rates &amp; Fee'!C11,"")</f>
        <v/>
      </c>
      <c r="C38" s="292">
        <f>E35</f>
        <v>0</v>
      </c>
      <c r="D38" s="289" t="str">
        <f>IF('B. Indirect Rates &amp; Fee'!D11&lt;&gt;"",'B. Indirect Rates &amp; Fee'!D11,"")</f>
        <v/>
      </c>
      <c r="E38" s="293" t="str">
        <f t="shared" si="8"/>
        <v/>
      </c>
      <c r="F38" s="292">
        <f>H35</f>
        <v>0</v>
      </c>
      <c r="G38" s="289" t="str">
        <f>IF('B. Indirect Rates &amp; Fee'!E11&lt;&gt;"",'B. Indirect Rates &amp; Fee'!E11,"")</f>
        <v/>
      </c>
      <c r="H38" s="293" t="str">
        <f t="shared" si="9"/>
        <v/>
      </c>
      <c r="I38" s="292">
        <f>K35</f>
        <v>0</v>
      </c>
      <c r="J38" s="289" t="str">
        <f>IF('B. Indirect Rates &amp; Fee'!F11&lt;&gt;"",'B. Indirect Rates &amp; Fee'!F11,"")</f>
        <v/>
      </c>
      <c r="K38" s="293" t="str">
        <f t="shared" si="10"/>
        <v/>
      </c>
      <c r="L38" s="292">
        <f>N35</f>
        <v>0</v>
      </c>
      <c r="M38" s="289" t="str">
        <f>IF('B. Indirect Rates &amp; Fee'!G11&lt;&gt;"",'B. Indirect Rates &amp; Fee'!G11,"")</f>
        <v/>
      </c>
      <c r="N38" s="293" t="str">
        <f t="shared" si="11"/>
        <v/>
      </c>
      <c r="O38" s="292">
        <f>Q35</f>
        <v>0</v>
      </c>
      <c r="P38" s="289" t="str">
        <f>IF('B. Indirect Rates &amp; Fee'!H11&lt;&gt;"",'B. Indirect Rates &amp; Fee'!H11,"")</f>
        <v/>
      </c>
      <c r="Q38" s="293" t="str">
        <f t="shared" si="12"/>
        <v/>
      </c>
      <c r="R38" s="292">
        <f>T35</f>
        <v>0</v>
      </c>
      <c r="S38" s="289" t="str">
        <f>IF('B. Indirect Rates &amp; Fee'!I11&lt;&gt;"",'B. Indirect Rates &amp; Fee'!I11,"")</f>
        <v/>
      </c>
      <c r="T38" s="293" t="str">
        <f t="shared" si="13"/>
        <v/>
      </c>
      <c r="U38" s="104"/>
      <c r="V38" s="275">
        <f t="shared" si="14"/>
        <v>0</v>
      </c>
    </row>
    <row r="39" spans="1:22" x14ac:dyDescent="0.25">
      <c r="A39" s="295"/>
      <c r="B39" s="290" t="str">
        <f>IF('B. Indirect Rates &amp; Fee'!C12&lt;&gt;"",'B. Indirect Rates &amp; Fee'!C12,"")</f>
        <v/>
      </c>
      <c r="C39" s="292">
        <f>E35</f>
        <v>0</v>
      </c>
      <c r="D39" s="289" t="str">
        <f>IF('B. Indirect Rates &amp; Fee'!D12&lt;&gt;"",'B. Indirect Rates &amp; Fee'!D12,"")</f>
        <v/>
      </c>
      <c r="E39" s="293" t="str">
        <f t="shared" si="8"/>
        <v/>
      </c>
      <c r="F39" s="292">
        <f>H35</f>
        <v>0</v>
      </c>
      <c r="G39" s="289" t="str">
        <f>IF('B. Indirect Rates &amp; Fee'!E12&lt;&gt;"",'B. Indirect Rates &amp; Fee'!E12,"")</f>
        <v/>
      </c>
      <c r="H39" s="293" t="str">
        <f t="shared" si="9"/>
        <v/>
      </c>
      <c r="I39" s="292">
        <f>K35</f>
        <v>0</v>
      </c>
      <c r="J39" s="289" t="str">
        <f>IF('B. Indirect Rates &amp; Fee'!F12&lt;&gt;"",'B. Indirect Rates &amp; Fee'!F12,"")</f>
        <v/>
      </c>
      <c r="K39" s="293" t="str">
        <f t="shared" si="10"/>
        <v/>
      </c>
      <c r="L39" s="292">
        <f>N35</f>
        <v>0</v>
      </c>
      <c r="M39" s="289" t="str">
        <f>IF('B. Indirect Rates &amp; Fee'!G12&lt;&gt;"",'B. Indirect Rates &amp; Fee'!G12,"")</f>
        <v/>
      </c>
      <c r="N39" s="293" t="str">
        <f t="shared" si="11"/>
        <v/>
      </c>
      <c r="O39" s="292">
        <f>Q35</f>
        <v>0</v>
      </c>
      <c r="P39" s="289" t="str">
        <f>IF('B. Indirect Rates &amp; Fee'!H12&lt;&gt;"",'B. Indirect Rates &amp; Fee'!H12,"")</f>
        <v/>
      </c>
      <c r="Q39" s="293" t="str">
        <f t="shared" si="12"/>
        <v/>
      </c>
      <c r="R39" s="292">
        <f>T35</f>
        <v>0</v>
      </c>
      <c r="S39" s="289" t="str">
        <f>IF('B. Indirect Rates &amp; Fee'!I12&lt;&gt;"",'B. Indirect Rates &amp; Fee'!I12,"")</f>
        <v/>
      </c>
      <c r="T39" s="293" t="str">
        <f t="shared" si="13"/>
        <v/>
      </c>
      <c r="U39" s="104"/>
      <c r="V39" s="275">
        <f t="shared" si="14"/>
        <v>0</v>
      </c>
    </row>
    <row r="40" spans="1:22" x14ac:dyDescent="0.25">
      <c r="A40" s="102"/>
      <c r="B40" s="402" t="s">
        <v>162</v>
      </c>
      <c r="C40" s="104"/>
      <c r="D40" s="104"/>
      <c r="E40" s="291">
        <f>SUM(E36:E39)</f>
        <v>0</v>
      </c>
      <c r="F40" s="104"/>
      <c r="G40" s="104"/>
      <c r="H40" s="291">
        <f>SUM(H36:H39)</f>
        <v>0</v>
      </c>
      <c r="I40" s="104"/>
      <c r="J40" s="104"/>
      <c r="K40" s="291">
        <f>SUM(K36:K39)</f>
        <v>0</v>
      </c>
      <c r="L40" s="104"/>
      <c r="M40" s="104"/>
      <c r="N40" s="291">
        <f>SUM(N36:N39)</f>
        <v>0</v>
      </c>
      <c r="O40" s="104"/>
      <c r="P40" s="104"/>
      <c r="Q40" s="291">
        <f>SUM(Q36:Q39)</f>
        <v>0</v>
      </c>
      <c r="R40" s="104"/>
      <c r="S40" s="104"/>
      <c r="T40" s="291">
        <f>SUM(T36:T39)</f>
        <v>0</v>
      </c>
      <c r="U40" s="104"/>
      <c r="V40" s="291">
        <f>SUM(E40,H40,K40,N40,Q40,T40)</f>
        <v>0</v>
      </c>
    </row>
    <row r="41" spans="1:22" x14ac:dyDescent="0.25">
      <c r="A41" s="393" t="s">
        <v>175</v>
      </c>
      <c r="B41" s="290" t="str">
        <f>IF('B. Indirect Rates &amp; Fee'!C13&lt;&gt;"",'B. Indirect Rates &amp; Fee'!C13,"")</f>
        <v/>
      </c>
      <c r="C41" s="292">
        <f>SUM(E40,E35)</f>
        <v>0</v>
      </c>
      <c r="D41" s="289" t="str">
        <f>IF('B. Indirect Rates &amp; Fee'!D13&lt;&gt;"",'B. Indirect Rates &amp; Fee'!D13,"")</f>
        <v/>
      </c>
      <c r="E41" s="293" t="str">
        <f>IF(AND(C41&lt;&gt;"",D41&lt;&gt;""),C41*D41,"")</f>
        <v/>
      </c>
      <c r="F41" s="292">
        <f>SUM(H40,H35)</f>
        <v>0</v>
      </c>
      <c r="G41" s="289" t="str">
        <f>IF('B. Indirect Rates &amp; Fee'!E13&lt;&gt;"",'B. Indirect Rates &amp; Fee'!E13,"")</f>
        <v/>
      </c>
      <c r="H41" s="293" t="str">
        <f>IF(AND(F41&lt;&gt;"",G41&lt;&gt;""),F41*G41,"")</f>
        <v/>
      </c>
      <c r="I41" s="292">
        <f>SUM(K40,K35)</f>
        <v>0</v>
      </c>
      <c r="J41" s="289" t="str">
        <f>IF('B. Indirect Rates &amp; Fee'!F13&lt;&gt;"",'B. Indirect Rates &amp; Fee'!F13,"")</f>
        <v/>
      </c>
      <c r="K41" s="293" t="str">
        <f>IF(AND(I41&lt;&gt;"",J41&lt;&gt;""),I41*J41,"")</f>
        <v/>
      </c>
      <c r="L41" s="292">
        <f>SUM(N40,N35)</f>
        <v>0</v>
      </c>
      <c r="M41" s="289" t="str">
        <f>IF('B. Indirect Rates &amp; Fee'!G13&lt;&gt;"",'B. Indirect Rates &amp; Fee'!G13,"")</f>
        <v/>
      </c>
      <c r="N41" s="293" t="str">
        <f>IF(AND(L41&lt;&gt;"",M41&lt;&gt;""),L41*M41,"")</f>
        <v/>
      </c>
      <c r="O41" s="292">
        <f>SUM(Q40,Q35)</f>
        <v>0</v>
      </c>
      <c r="P41" s="289" t="str">
        <f>IF('B. Indirect Rates &amp; Fee'!H13&lt;&gt;"",'B. Indirect Rates &amp; Fee'!H13,"")</f>
        <v/>
      </c>
      <c r="Q41" s="293" t="str">
        <f>IF(AND(O41&lt;&gt;"",P41&lt;&gt;""),O41*P41,"")</f>
        <v/>
      </c>
      <c r="R41" s="292">
        <f>SUM(T40,T35)</f>
        <v>0</v>
      </c>
      <c r="S41" s="289" t="str">
        <f>IF('B. Indirect Rates &amp; Fee'!I13&lt;&gt;"",'B. Indirect Rates &amp; Fee'!I13,"")</f>
        <v/>
      </c>
      <c r="T41" s="293" t="str">
        <f>IF(AND(R41&lt;&gt;"",S41&lt;&gt;""),R41*S41,"")</f>
        <v/>
      </c>
      <c r="U41" s="104"/>
      <c r="V41" s="275">
        <f>SUM(E41,H41,K41,N41,Q41,T41)</f>
        <v>0</v>
      </c>
    </row>
    <row r="42" spans="1:22" x14ac:dyDescent="0.25">
      <c r="A42" s="295"/>
      <c r="B42" s="290" t="str">
        <f>IF('B. Indirect Rates &amp; Fee'!C14&lt;&gt;"",'B. Indirect Rates &amp; Fee'!C14,"")</f>
        <v/>
      </c>
      <c r="C42" s="292">
        <f>SUM(E40,E35)</f>
        <v>0</v>
      </c>
      <c r="D42" s="289" t="str">
        <f>IF('B. Indirect Rates &amp; Fee'!D14&lt;&gt;"",'B. Indirect Rates &amp; Fee'!D14,"")</f>
        <v/>
      </c>
      <c r="E42" s="293" t="str">
        <f>IF(AND(C42&lt;&gt;"",D42&lt;&gt;""),C42*D42,"")</f>
        <v/>
      </c>
      <c r="F42" s="292">
        <f>SUM(H40,H35)</f>
        <v>0</v>
      </c>
      <c r="G42" s="289" t="str">
        <f>IF('B. Indirect Rates &amp; Fee'!E14&lt;&gt;"",'B. Indirect Rates &amp; Fee'!E14,"")</f>
        <v/>
      </c>
      <c r="H42" s="293" t="str">
        <f>IF(AND(F42&lt;&gt;"",G42&lt;&gt;""),F42*G42,"")</f>
        <v/>
      </c>
      <c r="I42" s="292">
        <f>SUM(K40,K35)</f>
        <v>0</v>
      </c>
      <c r="J42" s="289" t="str">
        <f>IF('B. Indirect Rates &amp; Fee'!F14&lt;&gt;"",'B. Indirect Rates &amp; Fee'!F14,"")</f>
        <v/>
      </c>
      <c r="K42" s="293" t="str">
        <f>IF(AND(I42&lt;&gt;"",J42&lt;&gt;""),I42*J42,"")</f>
        <v/>
      </c>
      <c r="L42" s="292">
        <f>SUM(N40,N35)</f>
        <v>0</v>
      </c>
      <c r="M42" s="289" t="str">
        <f>IF('B. Indirect Rates &amp; Fee'!G14&lt;&gt;"",'B. Indirect Rates &amp; Fee'!G14,"")</f>
        <v/>
      </c>
      <c r="N42" s="293" t="str">
        <f>IF(AND(L42&lt;&gt;"",M42&lt;&gt;""),L42*M42,"")</f>
        <v/>
      </c>
      <c r="O42" s="292">
        <f>SUM(Q40,Q35)</f>
        <v>0</v>
      </c>
      <c r="P42" s="289" t="str">
        <f>IF('B. Indirect Rates &amp; Fee'!H14&lt;&gt;"",'B. Indirect Rates &amp; Fee'!H14,"")</f>
        <v/>
      </c>
      <c r="Q42" s="293" t="str">
        <f>IF(AND(O42&lt;&gt;"",P42&lt;&gt;""),O42*P42,"")</f>
        <v/>
      </c>
      <c r="R42" s="292">
        <f>SUM(T40,T35)</f>
        <v>0</v>
      </c>
      <c r="S42" s="289" t="str">
        <f>IF('B. Indirect Rates &amp; Fee'!I14&lt;&gt;"",'B. Indirect Rates &amp; Fee'!I14,"")</f>
        <v/>
      </c>
      <c r="T42" s="293" t="str">
        <f>IF(AND(R42&lt;&gt;"",S42&lt;&gt;""),R42*S42,"")</f>
        <v/>
      </c>
      <c r="U42" s="104"/>
      <c r="V42" s="275">
        <f t="shared" ref="V42:V85" si="15">SUM(E42,H42,K42,N42,Q42,T42)</f>
        <v>0</v>
      </c>
    </row>
    <row r="43" spans="1:22" x14ac:dyDescent="0.25">
      <c r="A43" s="295"/>
      <c r="B43" s="402" t="s">
        <v>164</v>
      </c>
      <c r="C43" s="296"/>
      <c r="D43" s="105"/>
      <c r="E43" s="297">
        <f>SUM(E41:E42)</f>
        <v>0</v>
      </c>
      <c r="F43" s="296"/>
      <c r="G43" s="105"/>
      <c r="H43" s="297">
        <f>SUM(H41:H42)</f>
        <v>0</v>
      </c>
      <c r="I43" s="296"/>
      <c r="J43" s="105"/>
      <c r="K43" s="297">
        <f>SUM(K41:K42)</f>
        <v>0</v>
      </c>
      <c r="L43" s="296"/>
      <c r="M43" s="105"/>
      <c r="N43" s="297">
        <f>SUM(N41:N42)</f>
        <v>0</v>
      </c>
      <c r="O43" s="296"/>
      <c r="P43" s="105"/>
      <c r="Q43" s="297">
        <f>SUM(Q41:Q42)</f>
        <v>0</v>
      </c>
      <c r="R43" s="296"/>
      <c r="S43" s="105"/>
      <c r="T43" s="297">
        <f>SUM(T41:T42)</f>
        <v>0</v>
      </c>
      <c r="U43" s="104"/>
      <c r="V43" s="391">
        <f t="shared" si="15"/>
        <v>0</v>
      </c>
    </row>
    <row r="44" spans="1:22" x14ac:dyDescent="0.25">
      <c r="A44" s="393" t="s">
        <v>147</v>
      </c>
      <c r="B44" s="276" t="str">
        <f>IF('Proposal Data'!B35&lt;&gt;"",'Proposal Data'!B35,"")</f>
        <v/>
      </c>
      <c r="C44" s="104"/>
      <c r="D44" s="104"/>
      <c r="E44" s="292"/>
      <c r="F44" s="104"/>
      <c r="G44" s="104"/>
      <c r="H44" s="403"/>
      <c r="I44" s="104"/>
      <c r="J44" s="104"/>
      <c r="K44" s="403"/>
      <c r="L44" s="104"/>
      <c r="M44" s="104"/>
      <c r="N44" s="403"/>
      <c r="O44" s="104"/>
      <c r="P44" s="104"/>
      <c r="Q44" s="403"/>
      <c r="R44" s="104"/>
      <c r="S44" s="104"/>
      <c r="T44" s="403"/>
      <c r="U44" s="104"/>
      <c r="V44" s="275">
        <f t="shared" si="15"/>
        <v>0</v>
      </c>
    </row>
    <row r="45" spans="1:22" x14ac:dyDescent="0.25">
      <c r="A45" s="295"/>
      <c r="B45" s="276" t="str">
        <f>IF('Proposal Data'!B36&lt;&gt;"",'Proposal Data'!B36,"")</f>
        <v/>
      </c>
      <c r="C45" s="104"/>
      <c r="D45" s="104"/>
      <c r="E45" s="292"/>
      <c r="F45" s="104"/>
      <c r="G45" s="104"/>
      <c r="H45" s="403"/>
      <c r="I45" s="104"/>
      <c r="J45" s="104"/>
      <c r="K45" s="403"/>
      <c r="L45" s="104"/>
      <c r="M45" s="104"/>
      <c r="N45" s="403"/>
      <c r="O45" s="104"/>
      <c r="P45" s="104"/>
      <c r="Q45" s="403"/>
      <c r="R45" s="104"/>
      <c r="S45" s="104"/>
      <c r="T45" s="403"/>
      <c r="U45" s="104"/>
      <c r="V45" s="275">
        <f t="shared" si="15"/>
        <v>0</v>
      </c>
    </row>
    <row r="46" spans="1:22" x14ac:dyDescent="0.25">
      <c r="A46" s="295"/>
      <c r="B46" s="276" t="str">
        <f>IF('Proposal Data'!B37&lt;&gt;"",'Proposal Data'!B37,"")</f>
        <v/>
      </c>
      <c r="C46" s="104"/>
      <c r="D46" s="104"/>
      <c r="E46" s="292"/>
      <c r="F46" s="104"/>
      <c r="G46" s="104"/>
      <c r="H46" s="403"/>
      <c r="I46" s="104"/>
      <c r="J46" s="104"/>
      <c r="K46" s="403"/>
      <c r="L46" s="104"/>
      <c r="M46" s="104"/>
      <c r="N46" s="403"/>
      <c r="O46" s="104"/>
      <c r="P46" s="104"/>
      <c r="Q46" s="403"/>
      <c r="R46" s="104"/>
      <c r="S46" s="104"/>
      <c r="T46" s="403"/>
      <c r="U46" s="104"/>
      <c r="V46" s="275">
        <f t="shared" si="15"/>
        <v>0</v>
      </c>
    </row>
    <row r="47" spans="1:22" x14ac:dyDescent="0.25">
      <c r="A47" s="295"/>
      <c r="B47" s="276" t="str">
        <f>IF('Proposal Data'!B38&lt;&gt;"",'Proposal Data'!B38,"")</f>
        <v/>
      </c>
      <c r="C47" s="104"/>
      <c r="D47" s="104"/>
      <c r="E47" s="292"/>
      <c r="F47" s="104"/>
      <c r="G47" s="104"/>
      <c r="H47" s="403"/>
      <c r="I47" s="104"/>
      <c r="J47" s="104"/>
      <c r="K47" s="403"/>
      <c r="L47" s="104"/>
      <c r="M47" s="104"/>
      <c r="N47" s="403"/>
      <c r="O47" s="104"/>
      <c r="P47" s="104"/>
      <c r="Q47" s="403"/>
      <c r="R47" s="104"/>
      <c r="S47" s="104"/>
      <c r="T47" s="403"/>
      <c r="U47" s="104"/>
      <c r="V47" s="275">
        <f t="shared" si="15"/>
        <v>0</v>
      </c>
    </row>
    <row r="48" spans="1:22" x14ac:dyDescent="0.25">
      <c r="A48" s="295"/>
      <c r="B48" s="276" t="str">
        <f>IF('Proposal Data'!B39&lt;&gt;"",'Proposal Data'!B39,"")</f>
        <v/>
      </c>
      <c r="C48" s="104"/>
      <c r="D48" s="104"/>
      <c r="E48" s="292"/>
      <c r="F48" s="104"/>
      <c r="G48" s="104"/>
      <c r="H48" s="403"/>
      <c r="I48" s="104"/>
      <c r="J48" s="104"/>
      <c r="K48" s="403"/>
      <c r="L48" s="104"/>
      <c r="M48" s="104"/>
      <c r="N48" s="403"/>
      <c r="O48" s="104"/>
      <c r="P48" s="104"/>
      <c r="Q48" s="403"/>
      <c r="R48" s="104"/>
      <c r="S48" s="104"/>
      <c r="T48" s="403"/>
      <c r="U48" s="104"/>
      <c r="V48" s="275">
        <f t="shared" si="15"/>
        <v>0</v>
      </c>
    </row>
    <row r="49" spans="1:22" x14ac:dyDescent="0.25">
      <c r="A49" s="295"/>
      <c r="B49" s="276" t="str">
        <f>IF('Proposal Data'!B40&lt;&gt;"",'Proposal Data'!B40,"")</f>
        <v/>
      </c>
      <c r="C49" s="104"/>
      <c r="D49" s="104"/>
      <c r="E49" s="292"/>
      <c r="F49" s="104"/>
      <c r="G49" s="104"/>
      <c r="H49" s="403"/>
      <c r="I49" s="104"/>
      <c r="J49" s="104"/>
      <c r="K49" s="403"/>
      <c r="L49" s="104"/>
      <c r="M49" s="104"/>
      <c r="N49" s="403"/>
      <c r="O49" s="104"/>
      <c r="P49" s="104"/>
      <c r="Q49" s="403"/>
      <c r="R49" s="104"/>
      <c r="S49" s="104"/>
      <c r="T49" s="403"/>
      <c r="U49" s="104"/>
      <c r="V49" s="275">
        <f t="shared" si="15"/>
        <v>0</v>
      </c>
    </row>
    <row r="50" spans="1:22" x14ac:dyDescent="0.25">
      <c r="A50" s="102"/>
      <c r="B50" s="402" t="s">
        <v>148</v>
      </c>
      <c r="C50" s="404"/>
      <c r="D50" s="404"/>
      <c r="E50" s="291">
        <f>SUM(E44:E49)</f>
        <v>0</v>
      </c>
      <c r="F50" s="404"/>
      <c r="G50" s="404"/>
      <c r="H50" s="291">
        <f>SUM(H44:H49)</f>
        <v>0</v>
      </c>
      <c r="I50" s="404"/>
      <c r="J50" s="404"/>
      <c r="K50" s="291">
        <f>SUM(K44:K49)</f>
        <v>0</v>
      </c>
      <c r="L50" s="404"/>
      <c r="M50" s="404"/>
      <c r="N50" s="291">
        <f>SUM(N44:N49)</f>
        <v>0</v>
      </c>
      <c r="O50" s="404"/>
      <c r="P50" s="404"/>
      <c r="Q50" s="291">
        <f>SUM(Q44:Q49)</f>
        <v>0</v>
      </c>
      <c r="R50" s="404"/>
      <c r="S50" s="404"/>
      <c r="T50" s="291">
        <f>SUM(T44:T49)</f>
        <v>0</v>
      </c>
      <c r="U50" s="104"/>
      <c r="V50" s="291">
        <f>SUM(E50,H50,K50,N50,Q50,T50)</f>
        <v>0</v>
      </c>
    </row>
    <row r="51" spans="1:22" x14ac:dyDescent="0.25">
      <c r="A51" s="402" t="s">
        <v>67</v>
      </c>
      <c r="B51" s="290" t="str">
        <f>IF('G. Consultants'!B9&lt;&gt;"",'G. Consultants'!B9,"")</f>
        <v/>
      </c>
      <c r="C51" s="404"/>
      <c r="D51" s="404"/>
      <c r="E51" s="298">
        <f>'G. Consultants'!AI9</f>
        <v>0</v>
      </c>
      <c r="F51" s="404"/>
      <c r="G51" s="404"/>
      <c r="H51" s="298">
        <f>'G. Consultants'!K9</f>
        <v>0</v>
      </c>
      <c r="I51" s="404"/>
      <c r="J51" s="404"/>
      <c r="K51" s="298">
        <f>'G. Consultants'!Q9</f>
        <v>0</v>
      </c>
      <c r="L51" s="404"/>
      <c r="M51" s="404"/>
      <c r="N51" s="298">
        <f>'G. Consultants'!W9</f>
        <v>0</v>
      </c>
      <c r="O51" s="404"/>
      <c r="P51" s="404"/>
      <c r="Q51" s="298">
        <f>'G. Consultants'!AC9</f>
        <v>0</v>
      </c>
      <c r="R51" s="404"/>
      <c r="S51" s="404"/>
      <c r="T51" s="298">
        <f>'G. Consultants'!AI9</f>
        <v>0</v>
      </c>
      <c r="U51" s="104"/>
      <c r="V51" s="298">
        <f t="shared" si="15"/>
        <v>0</v>
      </c>
    </row>
    <row r="52" spans="1:22" x14ac:dyDescent="0.25">
      <c r="A52" s="102"/>
      <c r="B52" s="290" t="str">
        <f>IF('G. Consultants'!B10&lt;&gt;"",'G. Consultants'!B10,"")</f>
        <v/>
      </c>
      <c r="C52" s="404"/>
      <c r="D52" s="404"/>
      <c r="E52" s="298">
        <f>'G. Consultants'!AI10</f>
        <v>0</v>
      </c>
      <c r="F52" s="404"/>
      <c r="G52" s="404"/>
      <c r="H52" s="298">
        <f>'G. Consultants'!K10</f>
        <v>0</v>
      </c>
      <c r="I52" s="404"/>
      <c r="J52" s="404"/>
      <c r="K52" s="298">
        <f>'G. Consultants'!Q10</f>
        <v>0</v>
      </c>
      <c r="L52" s="404"/>
      <c r="M52" s="404"/>
      <c r="N52" s="298">
        <f>'G. Consultants'!W10</f>
        <v>0</v>
      </c>
      <c r="O52" s="404"/>
      <c r="P52" s="404"/>
      <c r="Q52" s="298">
        <f>'G. Consultants'!AC10</f>
        <v>0</v>
      </c>
      <c r="R52" s="404"/>
      <c r="S52" s="404"/>
      <c r="T52" s="298">
        <f>'G. Consultants'!AI10</f>
        <v>0</v>
      </c>
      <c r="U52" s="104"/>
      <c r="V52" s="298">
        <f t="shared" si="15"/>
        <v>0</v>
      </c>
    </row>
    <row r="53" spans="1:22" x14ac:dyDescent="0.25">
      <c r="A53" s="102"/>
      <c r="B53" s="290" t="str">
        <f>IF('G. Consultants'!B11&lt;&gt;"",'G. Consultants'!B11,"")</f>
        <v/>
      </c>
      <c r="C53" s="404"/>
      <c r="D53" s="404"/>
      <c r="E53" s="298">
        <f>'G. Consultants'!AI11</f>
        <v>0</v>
      </c>
      <c r="F53" s="404"/>
      <c r="G53" s="404"/>
      <c r="H53" s="298">
        <f>'G. Consultants'!K11</f>
        <v>0</v>
      </c>
      <c r="I53" s="404"/>
      <c r="J53" s="404"/>
      <c r="K53" s="298">
        <f>'G. Consultants'!Q11</f>
        <v>0</v>
      </c>
      <c r="L53" s="404"/>
      <c r="M53" s="404"/>
      <c r="N53" s="298">
        <f>'G. Consultants'!W11</f>
        <v>0</v>
      </c>
      <c r="O53" s="404"/>
      <c r="P53" s="404"/>
      <c r="Q53" s="298">
        <f>'G. Consultants'!AC11</f>
        <v>0</v>
      </c>
      <c r="R53" s="404"/>
      <c r="S53" s="404"/>
      <c r="T53" s="298">
        <f>'G. Consultants'!AI11</f>
        <v>0</v>
      </c>
      <c r="U53" s="104"/>
      <c r="V53" s="298">
        <f t="shared" si="15"/>
        <v>0</v>
      </c>
    </row>
    <row r="54" spans="1:22" x14ac:dyDescent="0.25">
      <c r="A54" s="102"/>
      <c r="B54" s="290" t="str">
        <f>IF('G. Consultants'!B12&lt;&gt;"",'G. Consultants'!B12,"")</f>
        <v/>
      </c>
      <c r="C54" s="404"/>
      <c r="D54" s="404"/>
      <c r="E54" s="298">
        <f>'G. Consultants'!AI12</f>
        <v>0</v>
      </c>
      <c r="F54" s="404"/>
      <c r="G54" s="404"/>
      <c r="H54" s="298">
        <f>'G. Consultants'!K12</f>
        <v>0</v>
      </c>
      <c r="I54" s="404"/>
      <c r="J54" s="404"/>
      <c r="K54" s="298">
        <f>'G. Consultants'!Q12</f>
        <v>0</v>
      </c>
      <c r="L54" s="404"/>
      <c r="M54" s="404"/>
      <c r="N54" s="298">
        <f>'G. Consultants'!W12</f>
        <v>0</v>
      </c>
      <c r="O54" s="404"/>
      <c r="P54" s="404"/>
      <c r="Q54" s="298">
        <f>'G. Consultants'!AC12</f>
        <v>0</v>
      </c>
      <c r="R54" s="404"/>
      <c r="S54" s="404"/>
      <c r="T54" s="298">
        <f>'G. Consultants'!AI12</f>
        <v>0</v>
      </c>
      <c r="U54" s="104"/>
      <c r="V54" s="298">
        <f t="shared" si="15"/>
        <v>0</v>
      </c>
    </row>
    <row r="55" spans="1:22" x14ac:dyDescent="0.25">
      <c r="A55" s="102"/>
      <c r="B55" s="290" t="str">
        <f>IF('G. Consultants'!B13&lt;&gt;"",'G. Consultants'!B13,"")</f>
        <v/>
      </c>
      <c r="C55" s="404"/>
      <c r="D55" s="404"/>
      <c r="E55" s="298">
        <f>'G. Consultants'!AI13</f>
        <v>0</v>
      </c>
      <c r="F55" s="404"/>
      <c r="G55" s="404"/>
      <c r="H55" s="298">
        <f>'G. Consultants'!K13</f>
        <v>0</v>
      </c>
      <c r="I55" s="404"/>
      <c r="J55" s="404"/>
      <c r="K55" s="298">
        <f>'G. Consultants'!Q13</f>
        <v>0</v>
      </c>
      <c r="L55" s="404"/>
      <c r="M55" s="404"/>
      <c r="N55" s="298">
        <f>'G. Consultants'!W13</f>
        <v>0</v>
      </c>
      <c r="O55" s="404"/>
      <c r="P55" s="404"/>
      <c r="Q55" s="298">
        <f>'G. Consultants'!AC13</f>
        <v>0</v>
      </c>
      <c r="R55" s="404"/>
      <c r="S55" s="404"/>
      <c r="T55" s="298">
        <f>'G. Consultants'!AI13</f>
        <v>0</v>
      </c>
      <c r="U55" s="104"/>
      <c r="V55" s="298">
        <f t="shared" si="15"/>
        <v>0</v>
      </c>
    </row>
    <row r="56" spans="1:22" x14ac:dyDescent="0.25">
      <c r="A56" s="102"/>
      <c r="B56" s="290" t="str">
        <f>IF('G. Consultants'!B14&lt;&gt;"",'G. Consultants'!B14,"")</f>
        <v/>
      </c>
      <c r="C56" s="404"/>
      <c r="D56" s="404"/>
      <c r="E56" s="298">
        <f>'G. Consultants'!AI14</f>
        <v>0</v>
      </c>
      <c r="F56" s="404"/>
      <c r="G56" s="404"/>
      <c r="H56" s="298">
        <f>'G. Consultants'!K14</f>
        <v>0</v>
      </c>
      <c r="I56" s="404"/>
      <c r="J56" s="404"/>
      <c r="K56" s="298">
        <f>'G. Consultants'!Q14</f>
        <v>0</v>
      </c>
      <c r="L56" s="404"/>
      <c r="M56" s="404"/>
      <c r="N56" s="298">
        <f>'G. Consultants'!W14</f>
        <v>0</v>
      </c>
      <c r="O56" s="404"/>
      <c r="P56" s="404"/>
      <c r="Q56" s="298">
        <f>'G. Consultants'!AC14</f>
        <v>0</v>
      </c>
      <c r="R56" s="404"/>
      <c r="S56" s="404"/>
      <c r="T56" s="298">
        <f>'G. Consultants'!AI14</f>
        <v>0</v>
      </c>
      <c r="U56" s="104"/>
      <c r="V56" s="298">
        <f t="shared" si="15"/>
        <v>0</v>
      </c>
    </row>
    <row r="57" spans="1:22" x14ac:dyDescent="0.25">
      <c r="A57" s="102"/>
      <c r="B57" s="402" t="s">
        <v>5</v>
      </c>
      <c r="C57" s="103"/>
      <c r="D57" s="103"/>
      <c r="E57" s="291">
        <f>SUM(E51:E56)</f>
        <v>0</v>
      </c>
      <c r="F57" s="103"/>
      <c r="G57" s="103"/>
      <c r="H57" s="291">
        <f>SUM(H51:H56)</f>
        <v>0</v>
      </c>
      <c r="I57" s="103"/>
      <c r="J57" s="103"/>
      <c r="K57" s="291">
        <f>SUM(K51:K56)</f>
        <v>0</v>
      </c>
      <c r="L57" s="103"/>
      <c r="M57" s="103"/>
      <c r="N57" s="291">
        <f>SUM(N51:N56)</f>
        <v>0</v>
      </c>
      <c r="O57" s="103"/>
      <c r="P57" s="103"/>
      <c r="Q57" s="291">
        <f>SUM(Q51:Q56)</f>
        <v>0</v>
      </c>
      <c r="R57" s="103"/>
      <c r="S57" s="103"/>
      <c r="T57" s="291">
        <f>SUM(T51:T56)</f>
        <v>0</v>
      </c>
      <c r="U57" s="104"/>
      <c r="V57" s="291">
        <f t="shared" si="15"/>
        <v>0</v>
      </c>
    </row>
    <row r="58" spans="1:22" x14ac:dyDescent="0.25">
      <c r="A58" s="402" t="s">
        <v>68</v>
      </c>
      <c r="B58" s="290" t="str">
        <f>_xlfn.CONCAT('E. Travel Base'!A1," (see tab E.)")</f>
        <v>Travel (see tab E.)</v>
      </c>
      <c r="C58" s="103"/>
      <c r="D58" s="103"/>
      <c r="E58" s="298">
        <f>'E. Travel Option 2'!C110</f>
        <v>0</v>
      </c>
      <c r="F58" s="103"/>
      <c r="G58" s="103"/>
      <c r="H58" s="298">
        <f>'E. Travel Option 2'!C111</f>
        <v>0</v>
      </c>
      <c r="I58" s="103"/>
      <c r="J58" s="103"/>
      <c r="K58" s="298">
        <f>'E. Travel Option 2'!C112</f>
        <v>0</v>
      </c>
      <c r="L58" s="103"/>
      <c r="M58" s="103"/>
      <c r="N58" s="298">
        <f>'E. Travel Option 2'!C113</f>
        <v>0</v>
      </c>
      <c r="O58" s="103"/>
      <c r="P58" s="103"/>
      <c r="Q58" s="298">
        <f>'E. Travel Option 2'!C114</f>
        <v>0</v>
      </c>
      <c r="R58" s="103"/>
      <c r="S58" s="103"/>
      <c r="T58" s="298">
        <f>'E. Travel Option 2'!C115</f>
        <v>0</v>
      </c>
      <c r="U58" s="104"/>
      <c r="V58" s="298">
        <f t="shared" si="15"/>
        <v>0</v>
      </c>
    </row>
    <row r="59" spans="1:22" x14ac:dyDescent="0.25">
      <c r="A59" s="299"/>
      <c r="B59" s="405" t="str">
        <f>_xlfn.CONCAT('C. Materials-Supplies'!A1," (see tab C.)")</f>
        <v>Materials - Supplies (see tab C.)</v>
      </c>
      <c r="C59" s="103"/>
      <c r="D59" s="103"/>
      <c r="E59" s="298">
        <f>'C. Materials-Supplies'!H77</f>
        <v>0</v>
      </c>
      <c r="F59" s="103"/>
      <c r="G59" s="103"/>
      <c r="H59" s="298">
        <f>'C. Materials-Supplies'!H78</f>
        <v>0</v>
      </c>
      <c r="I59" s="103"/>
      <c r="J59" s="103"/>
      <c r="K59" s="298">
        <f>'C. Materials-Supplies'!H79</f>
        <v>0</v>
      </c>
      <c r="L59" s="103"/>
      <c r="M59" s="103"/>
      <c r="N59" s="298">
        <f>'C. Materials-Supplies'!H80</f>
        <v>0</v>
      </c>
      <c r="O59" s="103"/>
      <c r="P59" s="103"/>
      <c r="Q59" s="298">
        <f>'C. Materials-Supplies'!H81</f>
        <v>0</v>
      </c>
      <c r="R59" s="103"/>
      <c r="S59" s="103"/>
      <c r="T59" s="298">
        <f>'C. Materials-Supplies'!H82</f>
        <v>0</v>
      </c>
      <c r="U59" s="104"/>
      <c r="V59" s="298">
        <f t="shared" si="15"/>
        <v>0</v>
      </c>
    </row>
    <row r="60" spans="1:22" x14ac:dyDescent="0.25">
      <c r="A60" s="299"/>
      <c r="B60" s="405" t="str">
        <f>_xlfn.CONCAT('D. Equipment'!A1," (see tab D.)")</f>
        <v>Equipment (see tab D.)</v>
      </c>
      <c r="C60" s="103"/>
      <c r="D60" s="103"/>
      <c r="E60" s="298">
        <f>'D. Equipment'!H53</f>
        <v>0</v>
      </c>
      <c r="F60" s="103"/>
      <c r="G60" s="103"/>
      <c r="H60" s="298">
        <f>'D. Equipment'!H54</f>
        <v>0</v>
      </c>
      <c r="I60" s="103"/>
      <c r="J60" s="103"/>
      <c r="K60" s="298">
        <f>'D. Equipment'!H55</f>
        <v>0</v>
      </c>
      <c r="L60" s="103"/>
      <c r="M60" s="103"/>
      <c r="N60" s="298">
        <f>'D. Equipment'!H56</f>
        <v>0</v>
      </c>
      <c r="O60" s="103"/>
      <c r="P60" s="103"/>
      <c r="Q60" s="298">
        <f>'D. Equipment'!H57</f>
        <v>0</v>
      </c>
      <c r="R60" s="103"/>
      <c r="S60" s="103"/>
      <c r="T60" s="298">
        <f>'D. Equipment'!H58</f>
        <v>0</v>
      </c>
      <c r="U60" s="104"/>
      <c r="V60" s="298">
        <f t="shared" si="15"/>
        <v>0</v>
      </c>
    </row>
    <row r="61" spans="1:22" x14ac:dyDescent="0.25">
      <c r="A61" s="299"/>
      <c r="B61" s="405" t="str">
        <f>IF('F. ODCs'!B41&lt;&gt;"",'F. ODCs'!B41,"")</f>
        <v/>
      </c>
      <c r="C61" s="103"/>
      <c r="D61" s="103"/>
      <c r="E61" s="298">
        <f>'F. ODCs'!E41</f>
        <v>0</v>
      </c>
      <c r="F61" s="103"/>
      <c r="G61" s="103"/>
      <c r="H61" s="298">
        <f>'F. ODCs'!K41</f>
        <v>0</v>
      </c>
      <c r="I61" s="103"/>
      <c r="J61" s="103"/>
      <c r="K61" s="298">
        <f>'F. ODCs'!Q41</f>
        <v>0</v>
      </c>
      <c r="L61" s="103"/>
      <c r="M61" s="103"/>
      <c r="N61" s="298">
        <f>'F. ODCs'!W41</f>
        <v>0</v>
      </c>
      <c r="O61" s="103"/>
      <c r="P61" s="103"/>
      <c r="Q61" s="298">
        <f>'F. ODCs'!AC41</f>
        <v>0</v>
      </c>
      <c r="R61" s="103"/>
      <c r="S61" s="103"/>
      <c r="T61" s="298">
        <f>'F. ODCs'!AI41</f>
        <v>0</v>
      </c>
      <c r="U61" s="104"/>
      <c r="V61" s="298">
        <f t="shared" si="15"/>
        <v>0</v>
      </c>
    </row>
    <row r="62" spans="1:22" x14ac:dyDescent="0.25">
      <c r="A62" s="299"/>
      <c r="B62" s="405" t="str">
        <f>IF('F. ODCs'!B42&lt;&gt;"",'F. ODCs'!B42,"")</f>
        <v/>
      </c>
      <c r="C62" s="103"/>
      <c r="D62" s="103"/>
      <c r="E62" s="298">
        <f>'F. ODCs'!E42</f>
        <v>0</v>
      </c>
      <c r="F62" s="103"/>
      <c r="G62" s="103"/>
      <c r="H62" s="298">
        <f>'F. ODCs'!K42</f>
        <v>0</v>
      </c>
      <c r="I62" s="103"/>
      <c r="J62" s="103"/>
      <c r="K62" s="298">
        <f>'F. ODCs'!Q42</f>
        <v>0</v>
      </c>
      <c r="L62" s="103"/>
      <c r="M62" s="103"/>
      <c r="N62" s="298">
        <f>'F. ODCs'!W42</f>
        <v>0</v>
      </c>
      <c r="O62" s="103"/>
      <c r="P62" s="103"/>
      <c r="Q62" s="298">
        <f>'F. ODCs'!AC42</f>
        <v>0</v>
      </c>
      <c r="R62" s="103"/>
      <c r="S62" s="103"/>
      <c r="T62" s="298">
        <f>'F. ODCs'!AI42</f>
        <v>0</v>
      </c>
      <c r="U62" s="104"/>
      <c r="V62" s="298">
        <f t="shared" si="15"/>
        <v>0</v>
      </c>
    </row>
    <row r="63" spans="1:22" x14ac:dyDescent="0.25">
      <c r="A63" s="299"/>
      <c r="B63" s="405" t="str">
        <f>IF('F. ODCs'!B43&lt;&gt;"",'F. ODCs'!B43,"")</f>
        <v/>
      </c>
      <c r="C63" s="103"/>
      <c r="D63" s="103"/>
      <c r="E63" s="298">
        <f>'F. ODCs'!E43</f>
        <v>0</v>
      </c>
      <c r="F63" s="103"/>
      <c r="G63" s="103"/>
      <c r="H63" s="298">
        <f>'F. ODCs'!K43</f>
        <v>0</v>
      </c>
      <c r="I63" s="103"/>
      <c r="J63" s="103"/>
      <c r="K63" s="298">
        <f>'F. ODCs'!Q43</f>
        <v>0</v>
      </c>
      <c r="L63" s="103"/>
      <c r="M63" s="103"/>
      <c r="N63" s="298">
        <f>'F. ODCs'!W43</f>
        <v>0</v>
      </c>
      <c r="O63" s="103"/>
      <c r="P63" s="103"/>
      <c r="Q63" s="298">
        <f>'F. ODCs'!AC43</f>
        <v>0</v>
      </c>
      <c r="R63" s="103"/>
      <c r="S63" s="103"/>
      <c r="T63" s="298">
        <f>'F. ODCs'!AI43</f>
        <v>0</v>
      </c>
      <c r="U63" s="104"/>
      <c r="V63" s="298">
        <f t="shared" si="15"/>
        <v>0</v>
      </c>
    </row>
    <row r="64" spans="1:22" x14ac:dyDescent="0.25">
      <c r="A64" s="299"/>
      <c r="B64" s="405" t="str">
        <f>IF('F. ODCs'!B44&lt;&gt;"",'F. ODCs'!B44,"")</f>
        <v/>
      </c>
      <c r="C64" s="103"/>
      <c r="D64" s="103"/>
      <c r="E64" s="298">
        <f>'F. ODCs'!E44</f>
        <v>0</v>
      </c>
      <c r="F64" s="103"/>
      <c r="G64" s="103"/>
      <c r="H64" s="298">
        <f>'F. ODCs'!K44</f>
        <v>0</v>
      </c>
      <c r="I64" s="103"/>
      <c r="J64" s="103"/>
      <c r="K64" s="298">
        <f>'F. ODCs'!Q44</f>
        <v>0</v>
      </c>
      <c r="L64" s="103"/>
      <c r="M64" s="103"/>
      <c r="N64" s="298">
        <f>'F. ODCs'!W44</f>
        <v>0</v>
      </c>
      <c r="O64" s="103"/>
      <c r="P64" s="103"/>
      <c r="Q64" s="298">
        <f>'F. ODCs'!AC44</f>
        <v>0</v>
      </c>
      <c r="R64" s="103"/>
      <c r="S64" s="103"/>
      <c r="T64" s="298">
        <f>'F. ODCs'!AI44</f>
        <v>0</v>
      </c>
      <c r="U64" s="104"/>
      <c r="V64" s="298">
        <f t="shared" si="15"/>
        <v>0</v>
      </c>
    </row>
    <row r="65" spans="1:24" x14ac:dyDescent="0.25">
      <c r="A65" s="299"/>
      <c r="B65" s="405" t="str">
        <f>IF('F. ODCs'!B45&lt;&gt;"",'F. ODCs'!B45,"")</f>
        <v/>
      </c>
      <c r="C65" s="103"/>
      <c r="D65" s="103"/>
      <c r="E65" s="298">
        <f>'F. ODCs'!E45</f>
        <v>0</v>
      </c>
      <c r="F65" s="103"/>
      <c r="G65" s="103"/>
      <c r="H65" s="298">
        <f>'F. ODCs'!K45</f>
        <v>0</v>
      </c>
      <c r="I65" s="103"/>
      <c r="J65" s="103"/>
      <c r="K65" s="298">
        <f>'F. ODCs'!Q45</f>
        <v>0</v>
      </c>
      <c r="L65" s="103"/>
      <c r="M65" s="103"/>
      <c r="N65" s="298">
        <f>'F. ODCs'!W45</f>
        <v>0</v>
      </c>
      <c r="O65" s="103"/>
      <c r="P65" s="103"/>
      <c r="Q65" s="298">
        <f>'F. ODCs'!AC45</f>
        <v>0</v>
      </c>
      <c r="R65" s="103"/>
      <c r="S65" s="103"/>
      <c r="T65" s="298">
        <f>'F. ODCs'!AI45</f>
        <v>0</v>
      </c>
      <c r="U65" s="104"/>
      <c r="V65" s="298">
        <f t="shared" si="15"/>
        <v>0</v>
      </c>
    </row>
    <row r="66" spans="1:24" x14ac:dyDescent="0.25">
      <c r="A66" s="299"/>
      <c r="B66" s="405" t="str">
        <f>IF('F. ODCs'!B46&lt;&gt;"",'F. ODCs'!B46,"")</f>
        <v/>
      </c>
      <c r="C66" s="103"/>
      <c r="D66" s="103"/>
      <c r="E66" s="298">
        <f>'F. ODCs'!E46</f>
        <v>0</v>
      </c>
      <c r="F66" s="103"/>
      <c r="G66" s="103"/>
      <c r="H66" s="298">
        <f>'F. ODCs'!K46</f>
        <v>0</v>
      </c>
      <c r="I66" s="103"/>
      <c r="J66" s="103"/>
      <c r="K66" s="298">
        <f>'F. ODCs'!Q46</f>
        <v>0</v>
      </c>
      <c r="L66" s="103"/>
      <c r="M66" s="103"/>
      <c r="N66" s="298">
        <f>'F. ODCs'!W46</f>
        <v>0</v>
      </c>
      <c r="O66" s="103"/>
      <c r="P66" s="103"/>
      <c r="Q66" s="298">
        <f>'F. ODCs'!AC46</f>
        <v>0</v>
      </c>
      <c r="R66" s="103"/>
      <c r="S66" s="103"/>
      <c r="T66" s="298">
        <f>'F. ODCs'!AI46</f>
        <v>0</v>
      </c>
      <c r="U66" s="104"/>
      <c r="V66" s="298">
        <f t="shared" si="15"/>
        <v>0</v>
      </c>
    </row>
    <row r="67" spans="1:24" x14ac:dyDescent="0.25">
      <c r="A67" s="299"/>
      <c r="B67" s="405" t="str">
        <f>IF('F. ODCs'!B47&lt;&gt;"",'F. ODCs'!B47,"")</f>
        <v/>
      </c>
      <c r="C67" s="103"/>
      <c r="D67" s="103"/>
      <c r="E67" s="298">
        <f>'F. ODCs'!E47</f>
        <v>0</v>
      </c>
      <c r="F67" s="103"/>
      <c r="G67" s="103"/>
      <c r="H67" s="298">
        <f>'F. ODCs'!K47</f>
        <v>0</v>
      </c>
      <c r="I67" s="103"/>
      <c r="J67" s="103"/>
      <c r="K67" s="298">
        <f>'F. ODCs'!Q47</f>
        <v>0</v>
      </c>
      <c r="L67" s="103"/>
      <c r="M67" s="103"/>
      <c r="N67" s="298">
        <f>'F. ODCs'!W47</f>
        <v>0</v>
      </c>
      <c r="O67" s="103"/>
      <c r="P67" s="103"/>
      <c r="Q67" s="298">
        <f>'F. ODCs'!AC47</f>
        <v>0</v>
      </c>
      <c r="R67" s="103"/>
      <c r="S67" s="103"/>
      <c r="T67" s="298">
        <f>'F. ODCs'!AI47</f>
        <v>0</v>
      </c>
      <c r="U67" s="104"/>
      <c r="V67" s="298">
        <f t="shared" si="15"/>
        <v>0</v>
      </c>
    </row>
    <row r="68" spans="1:24" x14ac:dyDescent="0.25">
      <c r="A68" s="299"/>
      <c r="B68" s="405" t="str">
        <f>IF('F. ODCs'!B48&lt;&gt;"",'F. ODCs'!B48,"")</f>
        <v/>
      </c>
      <c r="C68" s="103"/>
      <c r="D68" s="103"/>
      <c r="E68" s="298">
        <f>'F. ODCs'!E48</f>
        <v>0</v>
      </c>
      <c r="F68" s="103"/>
      <c r="G68" s="103"/>
      <c r="H68" s="298">
        <f>'F. ODCs'!K48</f>
        <v>0</v>
      </c>
      <c r="I68" s="103"/>
      <c r="J68" s="103"/>
      <c r="K68" s="298">
        <f>'F. ODCs'!Q48</f>
        <v>0</v>
      </c>
      <c r="L68" s="103"/>
      <c r="M68" s="103"/>
      <c r="N68" s="298">
        <f>'F. ODCs'!W48</f>
        <v>0</v>
      </c>
      <c r="O68" s="103"/>
      <c r="P68" s="103"/>
      <c r="Q68" s="298">
        <f>'F. ODCs'!AC48</f>
        <v>0</v>
      </c>
      <c r="R68" s="103"/>
      <c r="S68" s="103"/>
      <c r="T68" s="298">
        <f>'F. ODCs'!AI48</f>
        <v>0</v>
      </c>
      <c r="U68" s="104"/>
      <c r="V68" s="298">
        <f t="shared" si="15"/>
        <v>0</v>
      </c>
    </row>
    <row r="69" spans="1:24" x14ac:dyDescent="0.25">
      <c r="A69" s="406"/>
      <c r="B69" s="405" t="str">
        <f>IF('F. ODCs'!B49&lt;&gt;"",'F. ODCs'!B49,"")</f>
        <v/>
      </c>
      <c r="C69" s="103"/>
      <c r="D69" s="103"/>
      <c r="E69" s="298">
        <f>'F. ODCs'!E49</f>
        <v>0</v>
      </c>
      <c r="F69" s="103"/>
      <c r="G69" s="103"/>
      <c r="H69" s="298">
        <f>'F. ODCs'!K49</f>
        <v>0</v>
      </c>
      <c r="I69" s="103"/>
      <c r="J69" s="103"/>
      <c r="K69" s="298">
        <f>'F. ODCs'!Q49</f>
        <v>0</v>
      </c>
      <c r="L69" s="103"/>
      <c r="M69" s="103"/>
      <c r="N69" s="298">
        <f>'F. ODCs'!W49</f>
        <v>0</v>
      </c>
      <c r="O69" s="103"/>
      <c r="P69" s="103"/>
      <c r="Q69" s="298">
        <f>'F. ODCs'!AC49</f>
        <v>0</v>
      </c>
      <c r="R69" s="103"/>
      <c r="S69" s="103"/>
      <c r="T69" s="298">
        <f>'F. ODCs'!AI49</f>
        <v>0</v>
      </c>
      <c r="U69" s="104"/>
      <c r="V69" s="298">
        <f t="shared" si="15"/>
        <v>0</v>
      </c>
    </row>
    <row r="70" spans="1:24" x14ac:dyDescent="0.25">
      <c r="A70" s="406"/>
      <c r="B70" s="405" t="str">
        <f>IF('F. ODCs'!B50&lt;&gt;"",'F. ODCs'!B50,"")</f>
        <v/>
      </c>
      <c r="C70" s="103"/>
      <c r="D70" s="103"/>
      <c r="E70" s="298">
        <f>'F. ODCs'!E50</f>
        <v>0</v>
      </c>
      <c r="F70" s="103"/>
      <c r="G70" s="103"/>
      <c r="H70" s="298">
        <f>'F. ODCs'!K50</f>
        <v>0</v>
      </c>
      <c r="I70" s="103"/>
      <c r="J70" s="103"/>
      <c r="K70" s="298">
        <f>'F. ODCs'!Q50</f>
        <v>0</v>
      </c>
      <c r="L70" s="103"/>
      <c r="M70" s="103"/>
      <c r="N70" s="298">
        <f>'F. ODCs'!W50</f>
        <v>0</v>
      </c>
      <c r="O70" s="103"/>
      <c r="P70" s="103"/>
      <c r="Q70" s="298">
        <f>'F. ODCs'!AC50</f>
        <v>0</v>
      </c>
      <c r="R70" s="103"/>
      <c r="S70" s="103"/>
      <c r="T70" s="298">
        <f>'F. ODCs'!AI50</f>
        <v>0</v>
      </c>
      <c r="U70" s="104"/>
      <c r="V70" s="298">
        <f t="shared" si="15"/>
        <v>0</v>
      </c>
    </row>
    <row r="71" spans="1:24" x14ac:dyDescent="0.25">
      <c r="A71" s="102"/>
      <c r="B71" s="393" t="s">
        <v>4</v>
      </c>
      <c r="C71" s="103"/>
      <c r="D71" s="103"/>
      <c r="E71" s="291">
        <f>SUM(E58:E70)</f>
        <v>0</v>
      </c>
      <c r="F71" s="103"/>
      <c r="G71" s="103"/>
      <c r="H71" s="291">
        <f>SUM(H58:H70)</f>
        <v>0</v>
      </c>
      <c r="I71" s="103"/>
      <c r="J71" s="103"/>
      <c r="K71" s="291">
        <f>SUM(K58:K70)</f>
        <v>0</v>
      </c>
      <c r="L71" s="103"/>
      <c r="M71" s="103"/>
      <c r="N71" s="291">
        <f>SUM(N58:N70)</f>
        <v>0</v>
      </c>
      <c r="O71" s="103"/>
      <c r="P71" s="103"/>
      <c r="Q71" s="291">
        <f>SUM(Q58:Q70)</f>
        <v>0</v>
      </c>
      <c r="R71" s="103"/>
      <c r="S71" s="103"/>
      <c r="T71" s="291">
        <f>SUM(T58:T70)</f>
        <v>0</v>
      </c>
      <c r="U71" s="104"/>
      <c r="V71" s="291">
        <f t="shared" si="15"/>
        <v>0</v>
      </c>
    </row>
    <row r="72" spans="1:24" x14ac:dyDescent="0.25">
      <c r="A72" s="102"/>
      <c r="B72" s="393" t="s">
        <v>69</v>
      </c>
      <c r="C72" s="103"/>
      <c r="D72" s="103"/>
      <c r="E72" s="407">
        <f>SUM(E35,E40,E43,E50,E57,E71)</f>
        <v>0</v>
      </c>
      <c r="F72" s="103"/>
      <c r="G72" s="103"/>
      <c r="H72" s="407">
        <f>SUM(H35,H40,H43,H50,H57,H71)</f>
        <v>0</v>
      </c>
      <c r="I72" s="103"/>
      <c r="J72" s="103"/>
      <c r="K72" s="407">
        <f>SUM(K35,K40,K43,K50,K57,K71)</f>
        <v>0</v>
      </c>
      <c r="L72" s="103"/>
      <c r="M72" s="103"/>
      <c r="N72" s="407">
        <f>SUM(N35,N40,N43,N50,N57,N71)</f>
        <v>0</v>
      </c>
      <c r="O72" s="103"/>
      <c r="P72" s="103"/>
      <c r="Q72" s="407">
        <f>SUM(Q35,Q40,Q43,Q50,Q57,Q71)</f>
        <v>0</v>
      </c>
      <c r="R72" s="103"/>
      <c r="S72" s="103"/>
      <c r="T72" s="407">
        <f>SUM(T35,T40,T43,T50,T57,T71)</f>
        <v>0</v>
      </c>
      <c r="U72" s="104"/>
      <c r="V72" s="391">
        <f t="shared" si="15"/>
        <v>0</v>
      </c>
      <c r="X72" s="155"/>
    </row>
    <row r="73" spans="1:24" x14ac:dyDescent="0.25">
      <c r="A73" s="393" t="s">
        <v>156</v>
      </c>
      <c r="B73" s="290" t="str">
        <f>IF('B. Indirect Rates &amp; Fee'!C63&lt;&gt;"",'B. Indirect Rates &amp; Fee'!C63,"")</f>
        <v>mh1</v>
      </c>
      <c r="C73" s="292">
        <f>E58</f>
        <v>0</v>
      </c>
      <c r="D73" s="289">
        <f>IF('B. Indirect Rates &amp; Fee'!D63&lt;&gt;"",'B. Indirect Rates &amp; Fee'!D63,"")</f>
        <v>0.7</v>
      </c>
      <c r="E73" s="293">
        <f>IF(AND(C73&lt;&gt;"",D73&lt;&gt;""),C73*D73,"")</f>
        <v>0</v>
      </c>
      <c r="F73" s="292">
        <f>H58</f>
        <v>0</v>
      </c>
      <c r="G73" s="289">
        <f>IF('B. Indirect Rates &amp; Fee'!E63&lt;&gt;"",'B. Indirect Rates &amp; Fee'!E63,"")</f>
        <v>0.71</v>
      </c>
      <c r="H73" s="293" t="str">
        <f>IF(F73&gt;1,F73*G73,"")</f>
        <v/>
      </c>
      <c r="I73" s="292">
        <f>K58</f>
        <v>0</v>
      </c>
      <c r="J73" s="289">
        <f>IF('B. Indirect Rates &amp; Fee'!F63&lt;&gt;"",'B. Indirect Rates &amp; Fee'!F63,"")</f>
        <v>0.72</v>
      </c>
      <c r="K73" s="293">
        <f>IF(AND(I73&lt;&gt;"",J73&lt;&gt;""),I73*J73,"")</f>
        <v>0</v>
      </c>
      <c r="L73" s="292">
        <f>N58</f>
        <v>0</v>
      </c>
      <c r="M73" s="289">
        <f>IF('B. Indirect Rates &amp; Fee'!G63&lt;&gt;"",'B. Indirect Rates &amp; Fee'!G63,"")</f>
        <v>0.73</v>
      </c>
      <c r="N73" s="293">
        <f>IF(AND(L73&lt;&gt;"",M73&lt;&gt;""),L73*M73,"")</f>
        <v>0</v>
      </c>
      <c r="O73" s="292">
        <f>Q58</f>
        <v>0</v>
      </c>
      <c r="P73" s="289">
        <f>IF('B. Indirect Rates &amp; Fee'!H63&lt;&gt;"",'B. Indirect Rates &amp; Fee'!H63,"")</f>
        <v>0.73999999999999988</v>
      </c>
      <c r="Q73" s="293">
        <f>IF(AND(O73&lt;&gt;"",P73&lt;&gt;""),O73*P73,"")</f>
        <v>0</v>
      </c>
      <c r="R73" s="292">
        <f>T58</f>
        <v>0</v>
      </c>
      <c r="S73" s="289">
        <f>IF('B. Indirect Rates &amp; Fee'!I63&lt;&gt;"",'B. Indirect Rates &amp; Fee'!I63,"")</f>
        <v>0.74999999999999989</v>
      </c>
      <c r="T73" s="293">
        <f>IF(AND(R73&lt;&gt;"",S73&lt;&gt;""),R73*S73,"")</f>
        <v>0</v>
      </c>
      <c r="U73" s="104"/>
      <c r="V73" s="275">
        <f>SUM(E73,H73,K73,N73,Q73,T73)</f>
        <v>0</v>
      </c>
    </row>
    <row r="74" spans="1:24" x14ac:dyDescent="0.25">
      <c r="A74" s="295"/>
      <c r="B74" s="290" t="str">
        <f>IF('B. Indirect Rates &amp; Fee'!C64&lt;&gt;"",'B. Indirect Rates &amp; Fee'!C64,"")</f>
        <v>mh2</v>
      </c>
      <c r="C74" s="292">
        <f>E58</f>
        <v>0</v>
      </c>
      <c r="D74" s="289">
        <f>IF('B. Indirect Rates &amp; Fee'!D64&lt;&gt;"",'B. Indirect Rates &amp; Fee'!D64,"")</f>
        <v>0.79999999999999993</v>
      </c>
      <c r="E74" s="293">
        <f>IF(AND(C74&lt;&gt;"",D74&lt;&gt;""),C74*D74,"")</f>
        <v>0</v>
      </c>
      <c r="F74" s="292">
        <f>H58</f>
        <v>0</v>
      </c>
      <c r="G74" s="289">
        <f>IF('B. Indirect Rates &amp; Fee'!E64&lt;&gt;"",'B. Indirect Rates &amp; Fee'!E64,"")</f>
        <v>0.80999999999999994</v>
      </c>
      <c r="H74" s="293" t="str">
        <f>IF(F74&gt;1,F74*G74,"")</f>
        <v/>
      </c>
      <c r="I74" s="292">
        <f>K58</f>
        <v>0</v>
      </c>
      <c r="J74" s="289">
        <f>IF('B. Indirect Rates &amp; Fee'!F64&lt;&gt;"",'B. Indirect Rates &amp; Fee'!F64,"")</f>
        <v>0.82</v>
      </c>
      <c r="K74" s="293">
        <f>IF(AND(I74&lt;&gt;"",J74&lt;&gt;""),I74*J74,"")</f>
        <v>0</v>
      </c>
      <c r="L74" s="292">
        <f>N58</f>
        <v>0</v>
      </c>
      <c r="M74" s="289">
        <f>IF('B. Indirect Rates &amp; Fee'!G64&lt;&gt;"",'B. Indirect Rates &amp; Fee'!G64,"")</f>
        <v>0.83</v>
      </c>
      <c r="N74" s="293">
        <f>IF(AND(L74&lt;&gt;"",M74&lt;&gt;""),L74*M74,"")</f>
        <v>0</v>
      </c>
      <c r="O74" s="292">
        <f>Q58</f>
        <v>0</v>
      </c>
      <c r="P74" s="289">
        <f>IF('B. Indirect Rates &amp; Fee'!H64&lt;&gt;"",'B. Indirect Rates &amp; Fee'!H64,"")</f>
        <v>0.83999999999999986</v>
      </c>
      <c r="Q74" s="293">
        <f>IF(AND(O74&lt;&gt;"",P74&lt;&gt;""),O74*P74,"")</f>
        <v>0</v>
      </c>
      <c r="R74" s="292">
        <f>T58</f>
        <v>0</v>
      </c>
      <c r="S74" s="289">
        <f>IF('B. Indirect Rates &amp; Fee'!I64&lt;&gt;"",'B. Indirect Rates &amp; Fee'!I64,"")</f>
        <v>0.84999999999999987</v>
      </c>
      <c r="T74" s="293">
        <f>IF(AND(R74&lt;&gt;"",S74&lt;&gt;""),R74*S74,"")</f>
        <v>0</v>
      </c>
      <c r="U74" s="104"/>
      <c r="V74" s="275">
        <f t="shared" ref="V74:V75" si="16">SUM(E74,H74,K74,N74,Q74,T74)</f>
        <v>0</v>
      </c>
    </row>
    <row r="75" spans="1:24" x14ac:dyDescent="0.25">
      <c r="A75" s="295"/>
      <c r="B75" s="393" t="s">
        <v>163</v>
      </c>
      <c r="C75" s="296"/>
      <c r="D75" s="105"/>
      <c r="E75" s="297">
        <f>SUM(E73:E74)</f>
        <v>0</v>
      </c>
      <c r="F75" s="296"/>
      <c r="G75" s="105"/>
      <c r="H75" s="297">
        <f>SUM(H73:H74)</f>
        <v>0</v>
      </c>
      <c r="I75" s="296"/>
      <c r="J75" s="105"/>
      <c r="K75" s="297">
        <f>SUM(K73:K74)</f>
        <v>0</v>
      </c>
      <c r="L75" s="296"/>
      <c r="M75" s="105"/>
      <c r="N75" s="297">
        <f>SUM(N73:N74)</f>
        <v>0</v>
      </c>
      <c r="O75" s="296"/>
      <c r="P75" s="105"/>
      <c r="Q75" s="297">
        <f>SUM(Q73:Q74)</f>
        <v>0</v>
      </c>
      <c r="R75" s="296"/>
      <c r="S75" s="105"/>
      <c r="T75" s="297">
        <f>SUM(T73:T74)</f>
        <v>0</v>
      </c>
      <c r="U75" s="104"/>
      <c r="V75" s="391">
        <f t="shared" si="16"/>
        <v>0</v>
      </c>
    </row>
    <row r="76" spans="1:24" x14ac:dyDescent="0.25">
      <c r="A76" s="393" t="s">
        <v>178</v>
      </c>
      <c r="B76" s="290" t="str">
        <f>IF('B. Indirect Rates &amp; Fee'!C65&lt;&gt;"",'B. Indirect Rates &amp; Fee'!C65,"")</f>
        <v>ga1</v>
      </c>
      <c r="C76" s="292">
        <f>E58</f>
        <v>0</v>
      </c>
      <c r="D76" s="289">
        <f>IF('B. Indirect Rates &amp; Fee'!D65&lt;&gt;"",'B. Indirect Rates &amp; Fee'!D65,"")</f>
        <v>0.89999999999999991</v>
      </c>
      <c r="E76" s="293">
        <f>IF(AND(C76&lt;&gt;"",D76&lt;&gt;""),C76*D76,"")</f>
        <v>0</v>
      </c>
      <c r="F76" s="292">
        <f>H58</f>
        <v>0</v>
      </c>
      <c r="G76" s="289">
        <f>IF('B. Indirect Rates &amp; Fee'!E65&lt;&gt;"",'B. Indirect Rates &amp; Fee'!E65,"")</f>
        <v>0.90999999999999992</v>
      </c>
      <c r="H76" s="293" t="str">
        <f>IF(F76&gt;1,F76*G76,"")</f>
        <v/>
      </c>
      <c r="I76" s="292">
        <f>K58</f>
        <v>0</v>
      </c>
      <c r="J76" s="289">
        <f>IF('B. Indirect Rates &amp; Fee'!F65&lt;&gt;"",'B. Indirect Rates &amp; Fee'!F65,"")</f>
        <v>0.91999999999999993</v>
      </c>
      <c r="K76" s="293">
        <f>IF(AND(I76&lt;&gt;"",J76&lt;&gt;""),I76*J76,"")</f>
        <v>0</v>
      </c>
      <c r="L76" s="292">
        <f>N58</f>
        <v>0</v>
      </c>
      <c r="M76" s="289">
        <f>IF('B. Indirect Rates &amp; Fee'!G65&lt;&gt;"",'B. Indirect Rates &amp; Fee'!G65,"")</f>
        <v>0.92999999999999994</v>
      </c>
      <c r="N76" s="293">
        <f>IF(AND(L76&lt;&gt;"",M76&lt;&gt;""),L76*M76,"")</f>
        <v>0</v>
      </c>
      <c r="O76" s="292">
        <f>Q58</f>
        <v>0</v>
      </c>
      <c r="P76" s="289">
        <f>IF('B. Indirect Rates &amp; Fee'!H65&lt;&gt;"",'B. Indirect Rates &amp; Fee'!H65,"")</f>
        <v>0.93999999999999984</v>
      </c>
      <c r="Q76" s="293">
        <f>IF(AND(O76&lt;&gt;"",P76&lt;&gt;""),O76*P76,"")</f>
        <v>0</v>
      </c>
      <c r="R76" s="292">
        <f>T58</f>
        <v>0</v>
      </c>
      <c r="S76" s="289">
        <f>IF('B. Indirect Rates &amp; Fee'!I65&lt;&gt;"",'B. Indirect Rates &amp; Fee'!I65,"")</f>
        <v>0.94999999999999984</v>
      </c>
      <c r="T76" s="293">
        <f>IF(AND(R76&lt;&gt;"",S76&lt;&gt;""),R76*S76,"")</f>
        <v>0</v>
      </c>
      <c r="U76" s="104"/>
      <c r="V76" s="275">
        <f>SUM(E76,H76,K76,N76,Q76,T76)</f>
        <v>0</v>
      </c>
    </row>
    <row r="77" spans="1:24" x14ac:dyDescent="0.25">
      <c r="A77" s="295"/>
      <c r="B77" s="290" t="str">
        <f>IF('B. Indirect Rates &amp; Fee'!C66&lt;&gt;"",'B. Indirect Rates &amp; Fee'!C66,"")</f>
        <v>ga2</v>
      </c>
      <c r="C77" s="292">
        <f>E58</f>
        <v>0</v>
      </c>
      <c r="D77" s="289">
        <f>IF('B. Indirect Rates &amp; Fee'!D66&lt;&gt;"",'B. Indirect Rates &amp; Fee'!D66,"")</f>
        <v>0.99999999999999989</v>
      </c>
      <c r="E77" s="293">
        <f>IF(AND(C77&lt;&gt;"",D77&lt;&gt;""),C77*D77,"")</f>
        <v>0</v>
      </c>
      <c r="F77" s="292">
        <f>H58</f>
        <v>0</v>
      </c>
      <c r="G77" s="289">
        <f>IF('B. Indirect Rates &amp; Fee'!E66&lt;&gt;"",'B. Indirect Rates &amp; Fee'!E66,"")</f>
        <v>1.01</v>
      </c>
      <c r="H77" s="293" t="str">
        <f>IF(F77&gt;1,F77*G77,"")</f>
        <v/>
      </c>
      <c r="I77" s="292">
        <f>K58</f>
        <v>0</v>
      </c>
      <c r="J77" s="289">
        <f>IF('B. Indirect Rates &amp; Fee'!F66&lt;&gt;"",'B. Indirect Rates &amp; Fee'!F66,"")</f>
        <v>1.02</v>
      </c>
      <c r="K77" s="293">
        <f>IF(AND(I77&lt;&gt;"",J77&lt;&gt;""),I77*J77,"")</f>
        <v>0</v>
      </c>
      <c r="L77" s="292">
        <f>N58</f>
        <v>0</v>
      </c>
      <c r="M77" s="289">
        <f>IF('B. Indirect Rates &amp; Fee'!G66&lt;&gt;"",'B. Indirect Rates &amp; Fee'!G66,"")</f>
        <v>1.03</v>
      </c>
      <c r="N77" s="293">
        <f>IF(AND(L77&lt;&gt;"",M77&lt;&gt;""),L77*M77,"")</f>
        <v>0</v>
      </c>
      <c r="O77" s="292">
        <f>Q58</f>
        <v>0</v>
      </c>
      <c r="P77" s="289">
        <f>IF('B. Indirect Rates &amp; Fee'!H66&lt;&gt;"",'B. Indirect Rates &amp; Fee'!H66,"")</f>
        <v>1.0399999999999998</v>
      </c>
      <c r="Q77" s="293">
        <f>IF(AND(O77&lt;&gt;"",P77&lt;&gt;""),O77*P77,"")</f>
        <v>0</v>
      </c>
      <c r="R77" s="292">
        <f>T58</f>
        <v>0</v>
      </c>
      <c r="S77" s="289">
        <f>IF('B. Indirect Rates &amp; Fee'!I66&lt;&gt;"",'B. Indirect Rates &amp; Fee'!I66,"")</f>
        <v>1.0499999999999998</v>
      </c>
      <c r="T77" s="293">
        <f>IF(AND(R77&lt;&gt;"",S77&lt;&gt;""),R77*S77,"")</f>
        <v>0</v>
      </c>
      <c r="U77" s="104"/>
      <c r="V77" s="275">
        <f t="shared" ref="V77:V84" si="17">SUM(E77,H77,K77,N77,Q77,T77)</f>
        <v>0</v>
      </c>
    </row>
    <row r="78" spans="1:24" x14ac:dyDescent="0.25">
      <c r="A78" s="295"/>
      <c r="B78" s="393" t="s">
        <v>206</v>
      </c>
      <c r="C78" s="104"/>
      <c r="D78" s="104"/>
      <c r="E78" s="297">
        <f>SUM(E76:E77)</f>
        <v>0</v>
      </c>
      <c r="F78" s="296"/>
      <c r="G78" s="105" t="e">
        <f>IF('B. Indirect Rates &amp; Fee'!#REF!&lt;&gt;"",'B. Indirect Rates &amp; Fee'!#REF!,"")</f>
        <v>#REF!</v>
      </c>
      <c r="H78" s="297">
        <f>SUM(H76:H77)</f>
        <v>0</v>
      </c>
      <c r="I78" s="296"/>
      <c r="J78" s="105" t="str">
        <f>IF('B. Indirect Rates &amp; Fee'!E99&lt;&gt;"",'B. Indirect Rates &amp; Fee'!E99,"")</f>
        <v/>
      </c>
      <c r="K78" s="297">
        <f>SUM(K76:K77)</f>
        <v>0</v>
      </c>
      <c r="L78" s="296"/>
      <c r="M78" s="105" t="str">
        <f>IF('B. Indirect Rates &amp; Fee'!H99&lt;&gt;"",'B. Indirect Rates &amp; Fee'!H99,"")</f>
        <v/>
      </c>
      <c r="N78" s="297">
        <f>SUM(N76:N77)</f>
        <v>0</v>
      </c>
      <c r="O78" s="296"/>
      <c r="P78" s="105" t="str">
        <f>IF('B. Indirect Rates &amp; Fee'!K99&lt;&gt;"",'B. Indirect Rates &amp; Fee'!K99,"")</f>
        <v/>
      </c>
      <c r="Q78" s="297">
        <f>SUM(Q76:Q77)</f>
        <v>0</v>
      </c>
      <c r="R78" s="296"/>
      <c r="S78" s="105" t="str">
        <f>IF('B. Indirect Rates &amp; Fee'!N99&lt;&gt;"",'B. Indirect Rates &amp; Fee'!N99,"")</f>
        <v/>
      </c>
      <c r="T78" s="297">
        <f>SUM(T76:T77)</f>
        <v>0</v>
      </c>
      <c r="U78" s="104"/>
      <c r="V78" s="391">
        <f t="shared" si="17"/>
        <v>0</v>
      </c>
    </row>
    <row r="79" spans="1:24" x14ac:dyDescent="0.25">
      <c r="A79" s="393" t="s">
        <v>180</v>
      </c>
      <c r="B79" s="290" t="str">
        <f>IF('B. Indirect Rates &amp; Fee'!C67&lt;&gt;"",'B. Indirect Rates &amp; Fee'!C67,"")</f>
        <v>fcm1</v>
      </c>
      <c r="C79" s="410">
        <f>SUM(E50,E57,E71)</f>
        <v>0</v>
      </c>
      <c r="D79" s="289">
        <f>IF('B. Indirect Rates &amp; Fee'!D67&lt;&gt;"",'B. Indirect Rates &amp; Fee'!D67,"")</f>
        <v>1.0999999999999999</v>
      </c>
      <c r="E79" s="293">
        <f>IF(AND(C79&lt;&gt;"",D79&lt;&gt;""),C79*D79,"")</f>
        <v>0</v>
      </c>
      <c r="F79" s="410">
        <f>SUM(H50,H57,H71)</f>
        <v>0</v>
      </c>
      <c r="G79" s="289">
        <f>IF('B. Indirect Rates &amp; Fee'!E67&lt;&gt;"",'B. Indirect Rates &amp; Fee'!E67,"")</f>
        <v>1.1100000000000001</v>
      </c>
      <c r="H79" s="298" t="str">
        <f>IF(F79&gt;1,F79*G79,"")</f>
        <v/>
      </c>
      <c r="I79" s="410">
        <f>SUM(K50,K57,K71)</f>
        <v>0</v>
      </c>
      <c r="J79" s="289">
        <f>IF('B. Indirect Rates &amp; Fee'!F67&lt;&gt;"",'B. Indirect Rates &amp; Fee'!F67,"")</f>
        <v>1.1200000000000001</v>
      </c>
      <c r="K79" s="293">
        <f>IF(AND(I79&lt;&gt;"",J79&lt;&gt;""),I79*J79,"")</f>
        <v>0</v>
      </c>
      <c r="L79" s="410">
        <f>SUM(N50,N57,N71)</f>
        <v>0</v>
      </c>
      <c r="M79" s="289">
        <f>IF('B. Indirect Rates &amp; Fee'!G67&lt;&gt;"",'B. Indirect Rates &amp; Fee'!G67,"")</f>
        <v>1.1300000000000001</v>
      </c>
      <c r="N79" s="293">
        <f>IF(AND(L79&lt;&gt;"",M79&lt;&gt;""),L79*M79,"")</f>
        <v>0</v>
      </c>
      <c r="O79" s="410">
        <f>SUM(Q50,Q57,Q71)</f>
        <v>0</v>
      </c>
      <c r="P79" s="289">
        <f>IF('B. Indirect Rates &amp; Fee'!H67&lt;&gt;"",'B. Indirect Rates &amp; Fee'!H67,"")</f>
        <v>1.1399999999999999</v>
      </c>
      <c r="Q79" s="293">
        <f>IF(AND(O79&lt;&gt;"",P79&lt;&gt;""),O79*P79,"")</f>
        <v>0</v>
      </c>
      <c r="R79" s="410">
        <f>SUM(T50,T57,T71)</f>
        <v>0</v>
      </c>
      <c r="S79" s="289">
        <f>IF('B. Indirect Rates &amp; Fee'!I67&lt;&gt;"",'B. Indirect Rates &amp; Fee'!I67,"")</f>
        <v>1.1499999999999999</v>
      </c>
      <c r="T79" s="293">
        <f>IF(AND(R79&lt;&gt;"",S79&lt;&gt;""),R79*S79,"")</f>
        <v>0</v>
      </c>
      <c r="U79" s="104"/>
      <c r="V79" s="298">
        <f t="shared" si="17"/>
        <v>0</v>
      </c>
    </row>
    <row r="80" spans="1:24" x14ac:dyDescent="0.25">
      <c r="A80" s="102"/>
      <c r="B80" s="290" t="str">
        <f>IF('B. Indirect Rates &amp; Fee'!C68&lt;&gt;"",'B. Indirect Rates &amp; Fee'!C68,"")</f>
        <v>fcm2</v>
      </c>
      <c r="C80" s="410">
        <f>SUM(E50,E57,E71)</f>
        <v>0</v>
      </c>
      <c r="D80" s="289">
        <f>IF('B. Indirect Rates &amp; Fee'!D68&lt;&gt;"",'B. Indirect Rates &amp; Fee'!D68,"")</f>
        <v>1.2</v>
      </c>
      <c r="E80" s="293">
        <f t="shared" ref="E80:E82" si="18">IF(AND(C80&lt;&gt;"",D80&lt;&gt;""),C80*D80,"")</f>
        <v>0</v>
      </c>
      <c r="F80" s="410">
        <f>SUM(H50,H57,H71)</f>
        <v>0</v>
      </c>
      <c r="G80" s="289">
        <f>IF('B. Indirect Rates &amp; Fee'!E68&lt;&gt;"",'B. Indirect Rates &amp; Fee'!E68,"")</f>
        <v>1.2100000000000002</v>
      </c>
      <c r="H80" s="298" t="str">
        <f t="shared" ref="H80:H82" si="19">IF(F80&gt;1,F80*G80,"")</f>
        <v/>
      </c>
      <c r="I80" s="410">
        <f>SUM(K50,K57,K71)</f>
        <v>0</v>
      </c>
      <c r="J80" s="289">
        <f>IF('B. Indirect Rates &amp; Fee'!F68&lt;&gt;"",'B. Indirect Rates &amp; Fee'!F68,"")</f>
        <v>1.2200000000000002</v>
      </c>
      <c r="K80" s="293">
        <f t="shared" ref="K80:K82" si="20">IF(AND(I80&lt;&gt;"",J80&lt;&gt;""),I80*J80,"")</f>
        <v>0</v>
      </c>
      <c r="L80" s="410">
        <f>SUM(N50,N57,N71)</f>
        <v>0</v>
      </c>
      <c r="M80" s="289">
        <f>IF('B. Indirect Rates &amp; Fee'!G68&lt;&gt;"",'B. Indirect Rates &amp; Fee'!G68,"")</f>
        <v>1.2300000000000002</v>
      </c>
      <c r="N80" s="293">
        <f t="shared" ref="N80:N82" si="21">IF(AND(L80&lt;&gt;"",M80&lt;&gt;""),L80*M80,"")</f>
        <v>0</v>
      </c>
      <c r="O80" s="410">
        <f>SUM(Q50,Q57,Q71)</f>
        <v>0</v>
      </c>
      <c r="P80" s="289">
        <f>IF('B. Indirect Rates &amp; Fee'!H68&lt;&gt;"",'B. Indirect Rates &amp; Fee'!H68,"")</f>
        <v>1.24</v>
      </c>
      <c r="Q80" s="293">
        <f t="shared" ref="Q80:Q82" si="22">IF(AND(O80&lt;&gt;"",P80&lt;&gt;""),O80*P80,"")</f>
        <v>0</v>
      </c>
      <c r="R80" s="410">
        <f>SUM(T50,T57,T71)</f>
        <v>0</v>
      </c>
      <c r="S80" s="289">
        <f>IF('B. Indirect Rates &amp; Fee'!I68&lt;&gt;"",'B. Indirect Rates &amp; Fee'!I68,"")</f>
        <v>1.25</v>
      </c>
      <c r="T80" s="293">
        <f t="shared" ref="T80:T82" si="23">IF(AND(R80&lt;&gt;"",S80&lt;&gt;""),R80*S80,"")</f>
        <v>0</v>
      </c>
      <c r="U80" s="104"/>
      <c r="V80" s="298">
        <f t="shared" si="17"/>
        <v>0</v>
      </c>
    </row>
    <row r="81" spans="1:22" x14ac:dyDescent="0.25">
      <c r="A81" s="102"/>
      <c r="B81" s="290" t="str">
        <f>IF('B. Indirect Rates &amp; Fee'!C69&lt;&gt;"",'B. Indirect Rates &amp; Fee'!C69,"")</f>
        <v>fcm3</v>
      </c>
      <c r="C81" s="410">
        <f>SUM(E50,E57,E71)</f>
        <v>0</v>
      </c>
      <c r="D81" s="289">
        <f>IF('B. Indirect Rates &amp; Fee'!D69&lt;&gt;"",'B. Indirect Rates &amp; Fee'!D69,"")</f>
        <v>1.3</v>
      </c>
      <c r="E81" s="293">
        <f t="shared" si="18"/>
        <v>0</v>
      </c>
      <c r="F81" s="410">
        <f>SUM(H50,H57,H71)</f>
        <v>0</v>
      </c>
      <c r="G81" s="289">
        <f>IF('B. Indirect Rates &amp; Fee'!E69&lt;&gt;"",'B. Indirect Rates &amp; Fee'!E69,"")</f>
        <v>1.3100000000000003</v>
      </c>
      <c r="H81" s="298" t="str">
        <f t="shared" si="19"/>
        <v/>
      </c>
      <c r="I81" s="410">
        <f>SUM(K50,K57,K71)</f>
        <v>0</v>
      </c>
      <c r="J81" s="289">
        <f>IF('B. Indirect Rates &amp; Fee'!F69&lt;&gt;"",'B. Indirect Rates &amp; Fee'!F69,"")</f>
        <v>1.3200000000000003</v>
      </c>
      <c r="K81" s="293">
        <f t="shared" si="20"/>
        <v>0</v>
      </c>
      <c r="L81" s="410">
        <f>SUM(N50,N57,N71)</f>
        <v>0</v>
      </c>
      <c r="M81" s="289">
        <f>IF('B. Indirect Rates &amp; Fee'!G69&lt;&gt;"",'B. Indirect Rates &amp; Fee'!G69,"")</f>
        <v>1.3300000000000003</v>
      </c>
      <c r="N81" s="293">
        <f t="shared" si="21"/>
        <v>0</v>
      </c>
      <c r="O81" s="410">
        <f>SUM(Q50,Q57,Q71)</f>
        <v>0</v>
      </c>
      <c r="P81" s="289">
        <f>IF('B. Indirect Rates &amp; Fee'!H69&lt;&gt;"",'B. Indirect Rates &amp; Fee'!H69,"")</f>
        <v>1.34</v>
      </c>
      <c r="Q81" s="293">
        <f t="shared" si="22"/>
        <v>0</v>
      </c>
      <c r="R81" s="410">
        <f>SUM(T50,T57,T71)</f>
        <v>0</v>
      </c>
      <c r="S81" s="289">
        <f>IF('B. Indirect Rates &amp; Fee'!I69&lt;&gt;"",'B. Indirect Rates &amp; Fee'!I69,"")</f>
        <v>1.35</v>
      </c>
      <c r="T81" s="293">
        <f t="shared" si="23"/>
        <v>0</v>
      </c>
      <c r="U81" s="104"/>
      <c r="V81" s="298">
        <f t="shared" si="17"/>
        <v>0</v>
      </c>
    </row>
    <row r="82" spans="1:22" x14ac:dyDescent="0.25">
      <c r="A82" s="102"/>
      <c r="B82" s="290" t="str">
        <f>IF('B. Indirect Rates &amp; Fee'!C70&lt;&gt;"",'B. Indirect Rates &amp; Fee'!C70,"")</f>
        <v>fcm4</v>
      </c>
      <c r="C82" s="410">
        <f>SUM(E50,E57,E71)</f>
        <v>0</v>
      </c>
      <c r="D82" s="289">
        <f>IF('B. Indirect Rates &amp; Fee'!D70&lt;&gt;"",'B. Indirect Rates &amp; Fee'!D70,"")</f>
        <v>1.4000000000000001</v>
      </c>
      <c r="E82" s="293">
        <f t="shared" si="18"/>
        <v>0</v>
      </c>
      <c r="F82" s="410">
        <f>SUM(H50,H57,H71)</f>
        <v>0</v>
      </c>
      <c r="G82" s="289">
        <f>IF('B. Indirect Rates &amp; Fee'!E70&lt;&gt;"",'B. Indirect Rates &amp; Fee'!E70,"")</f>
        <v>1.4100000000000004</v>
      </c>
      <c r="H82" s="298" t="str">
        <f t="shared" si="19"/>
        <v/>
      </c>
      <c r="I82" s="410">
        <f>SUM(K50,K57,K71)</f>
        <v>0</v>
      </c>
      <c r="J82" s="289">
        <f>IF('B. Indirect Rates &amp; Fee'!F70&lt;&gt;"",'B. Indirect Rates &amp; Fee'!F70,"")</f>
        <v>1.4200000000000004</v>
      </c>
      <c r="K82" s="293">
        <f t="shared" si="20"/>
        <v>0</v>
      </c>
      <c r="L82" s="410">
        <f>SUM(N50,N57,N71)</f>
        <v>0</v>
      </c>
      <c r="M82" s="289">
        <f>IF('B. Indirect Rates &amp; Fee'!G70&lt;&gt;"",'B. Indirect Rates &amp; Fee'!G70,"")</f>
        <v>1.4300000000000004</v>
      </c>
      <c r="N82" s="293">
        <f t="shared" si="21"/>
        <v>0</v>
      </c>
      <c r="O82" s="410">
        <f>SUM(Q50,Q57,Q71)</f>
        <v>0</v>
      </c>
      <c r="P82" s="289">
        <f>IF('B. Indirect Rates &amp; Fee'!H70&lt;&gt;"",'B. Indirect Rates &amp; Fee'!H70,"")</f>
        <v>1.4400000000000002</v>
      </c>
      <c r="Q82" s="293">
        <f t="shared" si="22"/>
        <v>0</v>
      </c>
      <c r="R82" s="410">
        <f>SUM(T50,T57,T71)</f>
        <v>0</v>
      </c>
      <c r="S82" s="289">
        <f>IF('B. Indirect Rates &amp; Fee'!I70&lt;&gt;"",'B. Indirect Rates &amp; Fee'!I70,"")</f>
        <v>1.4500000000000002</v>
      </c>
      <c r="T82" s="293">
        <f t="shared" si="23"/>
        <v>0</v>
      </c>
      <c r="U82" s="104"/>
      <c r="V82" s="298">
        <f t="shared" si="17"/>
        <v>0</v>
      </c>
    </row>
    <row r="83" spans="1:22" x14ac:dyDescent="0.25">
      <c r="A83" s="102"/>
      <c r="B83" s="393" t="s">
        <v>181</v>
      </c>
      <c r="C83" s="103"/>
      <c r="D83" s="103"/>
      <c r="E83" s="291">
        <f>SUM(E79:E82)</f>
        <v>0</v>
      </c>
      <c r="F83" s="103"/>
      <c r="G83" s="103"/>
      <c r="H83" s="291">
        <f>SUM(H79:H82)</f>
        <v>0</v>
      </c>
      <c r="I83" s="103"/>
      <c r="J83" s="103"/>
      <c r="K83" s="291">
        <f>SUM(K79:K82)</f>
        <v>0</v>
      </c>
      <c r="L83" s="103"/>
      <c r="M83" s="103"/>
      <c r="N83" s="291">
        <f>SUM(N79:N82)</f>
        <v>0</v>
      </c>
      <c r="O83" s="103"/>
      <c r="P83" s="103"/>
      <c r="Q83" s="291">
        <f>SUM(Q79:Q82)</f>
        <v>0</v>
      </c>
      <c r="R83" s="103"/>
      <c r="S83" s="103"/>
      <c r="T83" s="291">
        <f>SUM(T79:T82)</f>
        <v>0</v>
      </c>
      <c r="U83" s="104"/>
      <c r="V83" s="291">
        <f t="shared" si="17"/>
        <v>0</v>
      </c>
    </row>
    <row r="84" spans="1:22" x14ac:dyDescent="0.25">
      <c r="A84" s="295"/>
      <c r="B84" s="393" t="s">
        <v>69</v>
      </c>
      <c r="C84" s="103"/>
      <c r="D84" s="103"/>
      <c r="E84" s="407">
        <f>SUM(E72,E75,E78,E83)</f>
        <v>0</v>
      </c>
      <c r="F84" s="103"/>
      <c r="G84" s="103"/>
      <c r="H84" s="407">
        <f>SUM(H72,H75,H78,H83)</f>
        <v>0</v>
      </c>
      <c r="I84" s="103"/>
      <c r="J84" s="103"/>
      <c r="K84" s="407">
        <f>SUM(K72,K75,K78,K83)</f>
        <v>0</v>
      </c>
      <c r="L84" s="103"/>
      <c r="M84" s="103"/>
      <c r="N84" s="407">
        <f>SUM(N72,N75,N78,N83)</f>
        <v>0</v>
      </c>
      <c r="O84" s="103"/>
      <c r="P84" s="103"/>
      <c r="Q84" s="407">
        <f>SUM(Q72,Q75,Q78,Q83)</f>
        <v>0</v>
      </c>
      <c r="R84" s="103"/>
      <c r="S84" s="103"/>
      <c r="T84" s="407">
        <f>SUM(T72,T75,T78,T83)</f>
        <v>0</v>
      </c>
      <c r="U84" s="104"/>
      <c r="V84" s="391">
        <f t="shared" si="17"/>
        <v>0</v>
      </c>
    </row>
    <row r="85" spans="1:22" x14ac:dyDescent="0.25">
      <c r="A85" s="102"/>
      <c r="B85" s="393" t="str">
        <f>IF('B. Indirect Rates &amp; Fee'!C71&lt;&gt;"",'B. Indirect Rates &amp; Fee'!C71,"")</f>
        <v>Fee</v>
      </c>
      <c r="C85" s="300">
        <f>E84</f>
        <v>0</v>
      </c>
      <c r="D85" s="408">
        <f>IF('B. Indirect Rates &amp; Fee'!D71&lt;&gt;"",'B. Indirect Rates &amp; Fee'!D71,"")</f>
        <v>0.01</v>
      </c>
      <c r="E85" s="293">
        <f t="shared" ref="E85" si="24">IF(AND(C85&lt;&gt;"",D85&lt;&gt;""),C85*D85,"")</f>
        <v>0</v>
      </c>
      <c r="F85" s="300">
        <f>H84</f>
        <v>0</v>
      </c>
      <c r="G85" s="408">
        <f>IF('B. Indirect Rates &amp; Fee'!E71&lt;&gt;"",'B. Indirect Rates &amp; Fee'!E71,"")</f>
        <v>0.02</v>
      </c>
      <c r="H85" s="298" t="str">
        <f>IF(F85&gt;1,F85*G85,"")</f>
        <v/>
      </c>
      <c r="I85" s="300">
        <f>K84</f>
        <v>0</v>
      </c>
      <c r="J85" s="409">
        <f>IF('B. Indirect Rates &amp; Fee'!F71&lt;&gt;"",'B. Indirect Rates &amp; Fee'!F71,"")</f>
        <v>0.03</v>
      </c>
      <c r="K85" s="293">
        <f t="shared" ref="K85" si="25">IF(AND(I85&lt;&gt;"",J85&lt;&gt;""),I85*J85,"")</f>
        <v>0</v>
      </c>
      <c r="L85" s="300">
        <f>N84</f>
        <v>0</v>
      </c>
      <c r="M85" s="409">
        <f>IF('B. Indirect Rates &amp; Fee'!G71&lt;&gt;"",'B. Indirect Rates &amp; Fee'!G71,"")</f>
        <v>0.04</v>
      </c>
      <c r="N85" s="293">
        <f t="shared" ref="N85" si="26">IF(AND(L85&lt;&gt;"",M85&lt;&gt;""),L85*M85,"")</f>
        <v>0</v>
      </c>
      <c r="O85" s="300">
        <f>Q84</f>
        <v>0</v>
      </c>
      <c r="P85" s="409">
        <f>IF('B. Indirect Rates &amp; Fee'!H71&lt;&gt;"",'B. Indirect Rates &amp; Fee'!H71,"")</f>
        <v>0.05</v>
      </c>
      <c r="Q85" s="293">
        <f t="shared" ref="Q85" si="27">IF(AND(O85&lt;&gt;"",P85&lt;&gt;""),O85*P85,"")</f>
        <v>0</v>
      </c>
      <c r="R85" s="300">
        <f>T84</f>
        <v>0</v>
      </c>
      <c r="S85" s="409">
        <f>IF('B. Indirect Rates &amp; Fee'!I71&lt;&gt;"",'B. Indirect Rates &amp; Fee'!I71,"")</f>
        <v>0.06</v>
      </c>
      <c r="T85" s="293">
        <f t="shared" ref="T85" si="28">IF(AND(R85&lt;&gt;"",S85&lt;&gt;""),R85*S85,"")</f>
        <v>0</v>
      </c>
      <c r="U85" s="104"/>
      <c r="V85" s="291">
        <f t="shared" si="15"/>
        <v>0</v>
      </c>
    </row>
    <row r="86" spans="1:22" x14ac:dyDescent="0.25">
      <c r="A86" s="102"/>
      <c r="B86" s="393" t="s">
        <v>12</v>
      </c>
      <c r="C86" s="103"/>
      <c r="D86" s="103"/>
      <c r="E86" s="291">
        <f>SUM(E84:E85)</f>
        <v>0</v>
      </c>
      <c r="F86" s="103"/>
      <c r="G86" s="103"/>
      <c r="H86" s="291">
        <f>SUM(H84:H85)</f>
        <v>0</v>
      </c>
      <c r="I86" s="103"/>
      <c r="J86" s="103"/>
      <c r="K86" s="291">
        <f>SUM(K84:K85)</f>
        <v>0</v>
      </c>
      <c r="L86" s="103"/>
      <c r="M86" s="103"/>
      <c r="N86" s="291">
        <f>SUM(N84:N85)</f>
        <v>0</v>
      </c>
      <c r="O86" s="103"/>
      <c r="P86" s="103"/>
      <c r="Q86" s="291">
        <f>SUM(Q84:Q85)</f>
        <v>0</v>
      </c>
      <c r="R86" s="103"/>
      <c r="S86" s="103"/>
      <c r="T86" s="291">
        <f>SUM(T84:T85)</f>
        <v>0</v>
      </c>
      <c r="U86" s="104"/>
      <c r="V86" s="391">
        <f>SUM(E86,H86,K86,N86,Q86,T86)</f>
        <v>0</v>
      </c>
    </row>
    <row r="87" spans="1:22" x14ac:dyDescent="0.25">
      <c r="K87" s="101"/>
      <c r="N87" s="101"/>
      <c r="Q87" s="101"/>
      <c r="T87" s="101"/>
    </row>
    <row r="88" spans="1:22" x14ac:dyDescent="0.25">
      <c r="A88" s="522"/>
      <c r="B88" s="522"/>
      <c r="C88" s="522"/>
      <c r="D88" s="522"/>
      <c r="E88" s="522"/>
      <c r="F88" s="522"/>
      <c r="K88" s="101"/>
      <c r="N88" s="101"/>
      <c r="Q88" s="101"/>
      <c r="T88" s="101"/>
    </row>
    <row r="89" spans="1:22" x14ac:dyDescent="0.25">
      <c r="A89" s="106"/>
    </row>
    <row r="90" spans="1:22" x14ac:dyDescent="0.25">
      <c r="A90" s="106"/>
    </row>
    <row r="91" spans="1:22" x14ac:dyDescent="0.25">
      <c r="A91" s="523"/>
      <c r="B91" s="523"/>
      <c r="C91" s="523"/>
      <c r="D91" s="523"/>
      <c r="E91" s="523"/>
      <c r="F91" s="523"/>
      <c r="G91" s="523"/>
      <c r="H91" s="108"/>
      <c r="I91" s="108"/>
      <c r="L91" s="108"/>
      <c r="O91" s="108"/>
      <c r="R91" s="108"/>
    </row>
    <row r="92" spans="1:22" x14ac:dyDescent="0.25">
      <c r="A92" s="524"/>
      <c r="B92" s="524"/>
      <c r="C92" s="524"/>
      <c r="D92" s="524"/>
      <c r="E92" s="524"/>
      <c r="F92" s="524"/>
      <c r="G92" s="524"/>
      <c r="H92" s="524"/>
    </row>
    <row r="93" spans="1:22" x14ac:dyDescent="0.25">
      <c r="A93" s="109"/>
    </row>
    <row r="94" spans="1:22" x14ac:dyDescent="0.25">
      <c r="A94" s="109"/>
    </row>
    <row r="95" spans="1:22" x14ac:dyDescent="0.25">
      <c r="A95" s="109"/>
    </row>
    <row r="96" spans="1:22" x14ac:dyDescent="0.25">
      <c r="A96" s="109"/>
    </row>
    <row r="97" spans="1:1" x14ac:dyDescent="0.25">
      <c r="A97" s="109"/>
    </row>
  </sheetData>
  <sheetProtection sheet="1" scenarios="1" formatColumns="0" formatRows="0"/>
  <mergeCells count="26">
    <mergeCell ref="R7:T7"/>
    <mergeCell ref="U7:V7"/>
    <mergeCell ref="A8:B8"/>
    <mergeCell ref="C8:E8"/>
    <mergeCell ref="F8:H8"/>
    <mergeCell ref="I8:K8"/>
    <mergeCell ref="L8:N8"/>
    <mergeCell ref="O8:Q8"/>
    <mergeCell ref="R8:T8"/>
    <mergeCell ref="U8:V8"/>
    <mergeCell ref="A7:B7"/>
    <mergeCell ref="C7:E7"/>
    <mergeCell ref="F7:H7"/>
    <mergeCell ref="I7:K7"/>
    <mergeCell ref="L7:N7"/>
    <mergeCell ref="O7:Q7"/>
    <mergeCell ref="U9:V9"/>
    <mergeCell ref="A88:F88"/>
    <mergeCell ref="A91:G91"/>
    <mergeCell ref="A92:H92"/>
    <mergeCell ref="C9:E9"/>
    <mergeCell ref="F9:H9"/>
    <mergeCell ref="I9:K9"/>
    <mergeCell ref="L9:N9"/>
    <mergeCell ref="O9:Q9"/>
    <mergeCell ref="R9:T9"/>
  </mergeCells>
  <conditionalFormatting sqref="A3:B4 C3:XFD5 A5">
    <cfRule type="expression" dxfId="3" priority="5">
      <formula>CELL("protect",A3)</formula>
    </cfRule>
  </conditionalFormatting>
  <conditionalFormatting sqref="A1:XFD2">
    <cfRule type="expression" dxfId="2" priority="4">
      <formula>CELL("protect",A1)</formula>
    </cfRule>
  </conditionalFormatting>
  <conditionalFormatting sqref="A6:XFD1048576">
    <cfRule type="expression" dxfId="1" priority="1">
      <formula>CELL("protect",A6)</formula>
    </cfRule>
  </conditionalFormatting>
  <conditionalFormatting sqref="C7:V9">
    <cfRule type="expression" dxfId="0" priority="3">
      <formula>CELL("protect",C7)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692B-A29D-4E37-8134-FC8BA46782D3}">
  <sheetPr codeName="Sheet3"/>
  <dimension ref="A1:S19"/>
  <sheetViews>
    <sheetView workbookViewId="0">
      <selection activeCell="E7" sqref="E7"/>
    </sheetView>
  </sheetViews>
  <sheetFormatPr defaultColWidth="8.7109375" defaultRowHeight="12" x14ac:dyDescent="0.2"/>
  <cols>
    <col min="1" max="16384" width="8.7109375" style="111"/>
  </cols>
  <sheetData>
    <row r="1" spans="1:19" ht="15" customHeight="1" x14ac:dyDescent="0.2">
      <c r="C1" s="148"/>
      <c r="D1" s="427" t="s">
        <v>208</v>
      </c>
      <c r="E1" s="427"/>
      <c r="F1" s="149"/>
      <c r="G1" s="149"/>
      <c r="H1" s="149"/>
      <c r="I1" s="149"/>
      <c r="J1" s="149"/>
      <c r="K1" s="149"/>
      <c r="L1" s="149"/>
      <c r="M1" s="150"/>
    </row>
    <row r="2" spans="1:19" ht="12.75" thickBot="1" x14ac:dyDescent="0.25">
      <c r="C2" s="178"/>
      <c r="M2" s="151"/>
    </row>
    <row r="3" spans="1:19" ht="12.75" thickBot="1" x14ac:dyDescent="0.25">
      <c r="C3" s="152" t="s">
        <v>220</v>
      </c>
      <c r="K3" s="175"/>
      <c r="L3" s="111" t="s">
        <v>215</v>
      </c>
      <c r="M3" s="151"/>
    </row>
    <row r="4" spans="1:19" ht="12.75" thickBot="1" x14ac:dyDescent="0.25">
      <c r="C4" s="179" t="s">
        <v>209</v>
      </c>
      <c r="K4" s="176"/>
      <c r="L4" s="111" t="s">
        <v>214</v>
      </c>
      <c r="M4" s="151"/>
    </row>
    <row r="5" spans="1:19" ht="12.75" thickBot="1" x14ac:dyDescent="0.25">
      <c r="C5" s="177"/>
      <c r="D5" s="153"/>
      <c r="E5" s="153"/>
      <c r="F5" s="153"/>
      <c r="G5" s="153"/>
      <c r="H5" s="153"/>
      <c r="I5" s="153"/>
      <c r="J5" s="153"/>
      <c r="K5" s="153"/>
      <c r="L5" s="153"/>
      <c r="M5" s="154"/>
    </row>
    <row r="7" spans="1:19" s="157" customFormat="1" ht="36" customHeight="1" x14ac:dyDescent="0.25">
      <c r="A7" s="157" t="s">
        <v>212</v>
      </c>
    </row>
    <row r="8" spans="1:19" s="157" customFormat="1" ht="36" customHeight="1" x14ac:dyDescent="0.25">
      <c r="A8" s="157" t="s">
        <v>221</v>
      </c>
    </row>
    <row r="9" spans="1:19" s="157" customFormat="1" ht="36" customHeight="1" x14ac:dyDescent="0.25">
      <c r="A9" s="157" t="s">
        <v>213</v>
      </c>
    </row>
    <row r="10" spans="1:19" s="157" customFormat="1" ht="74.25" customHeight="1" x14ac:dyDescent="0.25">
      <c r="A10" s="426" t="s">
        <v>283</v>
      </c>
      <c r="B10" s="426"/>
      <c r="C10" s="426"/>
      <c r="D10" s="426"/>
      <c r="E10" s="426"/>
      <c r="F10" s="426"/>
      <c r="G10" s="426"/>
      <c r="H10" s="426"/>
      <c r="I10" s="426"/>
      <c r="J10" s="426"/>
      <c r="K10" s="426"/>
      <c r="L10" s="426"/>
      <c r="M10" s="426"/>
      <c r="N10" s="426"/>
      <c r="O10" s="426"/>
      <c r="P10" s="426"/>
      <c r="Q10" s="426"/>
      <c r="R10" s="426"/>
      <c r="S10" s="426"/>
    </row>
    <row r="11" spans="1:19" s="157" customFormat="1" ht="78.75" customHeight="1" x14ac:dyDescent="0.25">
      <c r="A11" s="426" t="s">
        <v>217</v>
      </c>
      <c r="B11" s="426"/>
      <c r="C11" s="426"/>
      <c r="D11" s="426"/>
      <c r="E11" s="426"/>
      <c r="F11" s="426"/>
      <c r="G11" s="426"/>
      <c r="H11" s="426"/>
      <c r="I11" s="426"/>
      <c r="J11" s="426"/>
      <c r="K11" s="426"/>
      <c r="L11" s="426"/>
      <c r="M11" s="426"/>
      <c r="N11" s="426"/>
      <c r="O11" s="426"/>
      <c r="P11" s="426"/>
      <c r="Q11" s="426"/>
      <c r="R11" s="426"/>
      <c r="S11" s="426"/>
    </row>
    <row r="12" spans="1:19" s="157" customFormat="1" ht="36" customHeight="1" x14ac:dyDescent="0.25">
      <c r="A12" s="157" t="s">
        <v>284</v>
      </c>
    </row>
    <row r="13" spans="1:19" s="157" customFormat="1" ht="36" customHeight="1" x14ac:dyDescent="0.25"/>
    <row r="14" spans="1:19" s="156" customFormat="1" ht="15" x14ac:dyDescent="0.2"/>
    <row r="15" spans="1:19" s="156" customFormat="1" ht="15" x14ac:dyDescent="0.2"/>
    <row r="16" spans="1:19" s="156" customFormat="1" ht="15" x14ac:dyDescent="0.2"/>
    <row r="17" s="156" customFormat="1" ht="15" x14ac:dyDescent="0.2"/>
    <row r="18" s="156" customFormat="1" ht="15" x14ac:dyDescent="0.2"/>
    <row r="19" s="156" customFormat="1" ht="15" x14ac:dyDescent="0.2"/>
  </sheetData>
  <mergeCells count="3">
    <mergeCell ref="A11:S11"/>
    <mergeCell ref="D1:E1"/>
    <mergeCell ref="A10:S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A1120-3A40-4793-BCCB-F86CD4CC5587}">
  <sheetPr codeName="Sheet4"/>
  <dimension ref="A1:S69"/>
  <sheetViews>
    <sheetView tabSelected="1" workbookViewId="0">
      <selection activeCell="E16" sqref="E16"/>
    </sheetView>
  </sheetViews>
  <sheetFormatPr defaultColWidth="8.7109375" defaultRowHeight="12" x14ac:dyDescent="0.2"/>
  <cols>
    <col min="1" max="1" width="37.28515625" style="107" customWidth="1"/>
    <col min="2" max="2" width="35.85546875" style="107" customWidth="1"/>
    <col min="3" max="3" width="12.42578125" style="107" customWidth="1"/>
    <col min="4" max="4" width="9.28515625" style="107" customWidth="1"/>
    <col min="5" max="5" width="8.7109375" style="107"/>
    <col min="6" max="6" width="10.28515625" style="107" customWidth="1"/>
    <col min="7" max="7" width="10.7109375" style="107" bestFit="1" customWidth="1"/>
    <col min="8" max="10" width="8.7109375" style="107"/>
    <col min="11" max="12" width="8.7109375" style="107" hidden="1" customWidth="1"/>
    <col min="13" max="19" width="23.7109375" style="107" hidden="1" customWidth="1"/>
    <col min="20" max="16384" width="8.7109375" style="107"/>
  </cols>
  <sheetData>
    <row r="1" spans="1:3" ht="18.75" x14ac:dyDescent="0.3">
      <c r="A1" s="314" t="s">
        <v>226</v>
      </c>
      <c r="B1" s="313"/>
      <c r="C1" s="313"/>
    </row>
    <row r="3" spans="1:3" x14ac:dyDescent="0.2">
      <c r="A3" s="412" t="s">
        <v>225</v>
      </c>
      <c r="B3" s="412" t="s">
        <v>245</v>
      </c>
    </row>
    <row r="4" spans="1:3" x14ac:dyDescent="0.2">
      <c r="A4" s="412"/>
      <c r="B4" s="202" t="s">
        <v>246</v>
      </c>
    </row>
    <row r="5" spans="1:3" x14ac:dyDescent="0.2">
      <c r="A5" s="412"/>
      <c r="B5" s="412"/>
    </row>
    <row r="6" spans="1:3" x14ac:dyDescent="0.2">
      <c r="A6" s="433" t="s">
        <v>199</v>
      </c>
      <c r="B6" s="434"/>
    </row>
    <row r="7" spans="1:3" s="204" customFormat="1" x14ac:dyDescent="0.25">
      <c r="A7" s="218" t="s">
        <v>299</v>
      </c>
      <c r="B7" s="319"/>
    </row>
    <row r="8" spans="1:3" s="204" customFormat="1" x14ac:dyDescent="0.25">
      <c r="A8" s="218" t="s">
        <v>187</v>
      </c>
      <c r="B8" s="320"/>
    </row>
    <row r="9" spans="1:3" s="204" customFormat="1" x14ac:dyDescent="0.25">
      <c r="A9" s="218" t="s">
        <v>300</v>
      </c>
      <c r="B9" s="319"/>
    </row>
    <row r="10" spans="1:3" s="204" customFormat="1" x14ac:dyDescent="0.25">
      <c r="A10" s="218" t="s">
        <v>188</v>
      </c>
      <c r="B10" s="319"/>
    </row>
    <row r="11" spans="1:3" s="204" customFormat="1" x14ac:dyDescent="0.25">
      <c r="A11" s="218" t="s">
        <v>183</v>
      </c>
      <c r="B11" s="319"/>
    </row>
    <row r="12" spans="1:3" s="204" customFormat="1" x14ac:dyDescent="0.25">
      <c r="A12" s="218" t="s">
        <v>184</v>
      </c>
      <c r="B12" s="319"/>
    </row>
    <row r="13" spans="1:3" s="204" customFormat="1" x14ac:dyDescent="0.25">
      <c r="A13" s="218" t="s">
        <v>185</v>
      </c>
      <c r="B13" s="319"/>
    </row>
    <row r="14" spans="1:3" s="204" customFormat="1" x14ac:dyDescent="0.25">
      <c r="A14" s="218" t="s">
        <v>186</v>
      </c>
      <c r="B14" s="319"/>
    </row>
    <row r="15" spans="1:3" s="204" customFormat="1" x14ac:dyDescent="0.25">
      <c r="A15" s="218" t="s">
        <v>189</v>
      </c>
      <c r="B15" s="319"/>
    </row>
    <row r="16" spans="1:3" s="204" customFormat="1" x14ac:dyDescent="0.25">
      <c r="A16" s="218" t="s">
        <v>183</v>
      </c>
      <c r="B16" s="319"/>
    </row>
    <row r="17" spans="1:2" s="204" customFormat="1" x14ac:dyDescent="0.25">
      <c r="A17" s="218" t="s">
        <v>184</v>
      </c>
      <c r="B17" s="319"/>
    </row>
    <row r="18" spans="1:2" s="204" customFormat="1" x14ac:dyDescent="0.25">
      <c r="A18" s="218" t="s">
        <v>185</v>
      </c>
      <c r="B18" s="319"/>
    </row>
    <row r="19" spans="1:2" s="204" customFormat="1" x14ac:dyDescent="0.25">
      <c r="A19" s="218" t="s">
        <v>186</v>
      </c>
      <c r="B19" s="319"/>
    </row>
    <row r="20" spans="1:2" s="204" customFormat="1" x14ac:dyDescent="0.25">
      <c r="A20" s="218" t="s">
        <v>191</v>
      </c>
      <c r="B20" s="319"/>
    </row>
    <row r="21" spans="1:2" s="204" customFormat="1" x14ac:dyDescent="0.25">
      <c r="A21" s="218" t="s">
        <v>192</v>
      </c>
      <c r="B21" s="319"/>
    </row>
    <row r="22" spans="1:2" s="204" customFormat="1" x14ac:dyDescent="0.25">
      <c r="A22" s="218" t="s">
        <v>193</v>
      </c>
      <c r="B22" s="319"/>
    </row>
    <row r="23" spans="1:2" s="204" customFormat="1" ht="24" x14ac:dyDescent="0.25">
      <c r="A23" s="218" t="s">
        <v>202</v>
      </c>
      <c r="B23" s="319"/>
    </row>
    <row r="24" spans="1:2" s="204" customFormat="1" ht="24" x14ac:dyDescent="0.25">
      <c r="A24" s="218" t="s">
        <v>200</v>
      </c>
      <c r="B24" s="319"/>
    </row>
    <row r="25" spans="1:2" s="204" customFormat="1" ht="24" x14ac:dyDescent="0.25">
      <c r="A25" s="218" t="s">
        <v>201</v>
      </c>
      <c r="B25" s="319"/>
    </row>
    <row r="26" spans="1:2" s="204" customFormat="1" x14ac:dyDescent="0.25">
      <c r="A26" s="218" t="s">
        <v>194</v>
      </c>
      <c r="B26" s="319"/>
    </row>
    <row r="27" spans="1:2" s="204" customFormat="1" x14ac:dyDescent="0.25">
      <c r="A27" s="218" t="s">
        <v>195</v>
      </c>
      <c r="B27" s="319"/>
    </row>
    <row r="28" spans="1:2" s="204" customFormat="1" x14ac:dyDescent="0.25">
      <c r="A28" s="218" t="s">
        <v>196</v>
      </c>
      <c r="B28" s="319"/>
    </row>
    <row r="29" spans="1:2" s="204" customFormat="1" x14ac:dyDescent="0.25">
      <c r="A29" s="218" t="s">
        <v>197</v>
      </c>
      <c r="B29" s="321"/>
    </row>
    <row r="30" spans="1:2" s="204" customFormat="1" x14ac:dyDescent="0.25">
      <c r="A30" s="218" t="s">
        <v>198</v>
      </c>
      <c r="B30" s="322"/>
    </row>
    <row r="31" spans="1:2" s="204" customFormat="1" ht="24" x14ac:dyDescent="0.25">
      <c r="A31" s="218" t="s">
        <v>190</v>
      </c>
      <c r="B31" s="319"/>
    </row>
    <row r="33" spans="1:19" x14ac:dyDescent="0.2">
      <c r="A33" s="304" t="s">
        <v>224</v>
      </c>
      <c r="B33" s="302"/>
      <c r="C33" s="305"/>
      <c r="D33" s="303"/>
    </row>
    <row r="34" spans="1:19" x14ac:dyDescent="0.2">
      <c r="A34" s="111" t="s">
        <v>165</v>
      </c>
    </row>
    <row r="35" spans="1:19" x14ac:dyDescent="0.2">
      <c r="A35" s="304" t="s">
        <v>6</v>
      </c>
      <c r="B35" s="302"/>
      <c r="C35" s="305"/>
      <c r="D35" s="303"/>
    </row>
    <row r="36" spans="1:19" x14ac:dyDescent="0.2">
      <c r="A36" s="304" t="s">
        <v>7</v>
      </c>
      <c r="B36" s="302"/>
      <c r="C36" s="305"/>
      <c r="D36" s="303"/>
    </row>
    <row r="37" spans="1:19" x14ac:dyDescent="0.2">
      <c r="A37" s="304" t="s">
        <v>8</v>
      </c>
      <c r="B37" s="302"/>
      <c r="C37" s="305"/>
      <c r="D37" s="303"/>
    </row>
    <row r="38" spans="1:19" x14ac:dyDescent="0.2">
      <c r="A38" s="304" t="s">
        <v>9</v>
      </c>
      <c r="B38" s="302"/>
      <c r="C38" s="305"/>
      <c r="D38" s="303"/>
    </row>
    <row r="39" spans="1:19" x14ac:dyDescent="0.2">
      <c r="A39" s="304" t="s">
        <v>10</v>
      </c>
      <c r="B39" s="302"/>
      <c r="C39" s="305"/>
      <c r="D39" s="303"/>
    </row>
    <row r="40" spans="1:19" x14ac:dyDescent="0.2">
      <c r="A40" s="304" t="s">
        <v>11</v>
      </c>
      <c r="B40" s="302"/>
      <c r="C40" s="305"/>
      <c r="D40" s="303"/>
    </row>
    <row r="41" spans="1:19" x14ac:dyDescent="0.2">
      <c r="A41" s="215" t="s">
        <v>218</v>
      </c>
    </row>
    <row r="42" spans="1:19" x14ac:dyDescent="0.2">
      <c r="A42" s="215"/>
    </row>
    <row r="43" spans="1:19" x14ac:dyDescent="0.2">
      <c r="A43" s="215" t="s">
        <v>224</v>
      </c>
      <c r="C43" s="301" t="str">
        <f>IF(B33&lt;&gt;"",B33,"")</f>
        <v/>
      </c>
    </row>
    <row r="44" spans="1:19" x14ac:dyDescent="0.2">
      <c r="B44" s="173" t="s">
        <v>0</v>
      </c>
      <c r="C44" s="435" t="s">
        <v>172</v>
      </c>
      <c r="D44" s="435"/>
      <c r="E44" s="309" t="s">
        <v>173</v>
      </c>
      <c r="F44" s="309" t="s">
        <v>111</v>
      </c>
      <c r="G44" s="309" t="s">
        <v>174</v>
      </c>
      <c r="H44" s="309" t="s">
        <v>166</v>
      </c>
      <c r="K44" s="213" t="s">
        <v>167</v>
      </c>
      <c r="L44" s="213"/>
      <c r="M44" s="213"/>
      <c r="N44" s="213"/>
      <c r="O44" s="213"/>
      <c r="P44" s="213"/>
      <c r="Q44" s="213"/>
      <c r="R44" s="213"/>
      <c r="S44" s="213"/>
    </row>
    <row r="45" spans="1:19" x14ac:dyDescent="0.2">
      <c r="B45" s="158"/>
      <c r="C45" s="428"/>
      <c r="D45" s="429"/>
      <c r="E45" s="159"/>
      <c r="F45" s="160"/>
      <c r="G45" s="160"/>
      <c r="H45" s="308" t="str">
        <f>IF(G45&lt;&gt;"",DATEDIF(F45,G45+15,"m"),"")</f>
        <v/>
      </c>
      <c r="K45" s="213" t="s">
        <v>168</v>
      </c>
      <c r="L45" s="213"/>
      <c r="M45" s="214" t="str">
        <f>IF(C45&lt;&gt;"",_xlfn.CONCAT(B44," ",,C45," ",E45),"")</f>
        <v/>
      </c>
      <c r="N45" s="214" t="str">
        <f>IF(C46&lt;&gt;"",_xlfn.CONCAT(B44," ",,C46," ",E46),"")</f>
        <v/>
      </c>
      <c r="O45" s="214" t="str">
        <f>IF(C47&lt;&gt;"",_xlfn.CONCAT(B44," ",,C47," ",E47),"")</f>
        <v/>
      </c>
      <c r="P45" s="214" t="str">
        <f>IF(C48&lt;&gt;"",_xlfn.CONCAT(B44," ",,C48," ",E48),"")</f>
        <v/>
      </c>
      <c r="Q45" s="214" t="str">
        <f>IF(C49&lt;&gt;"",_xlfn.CONCAT(B44," ",,C49," ",E49),"")</f>
        <v/>
      </c>
      <c r="R45" s="214" t="str">
        <f>IF(C50&lt;&gt;"",_xlfn.CONCAT(B44," ",,C50," ",E50),"")</f>
        <v/>
      </c>
      <c r="S45" s="214" t="str">
        <f>_xlfn.CONCAT(B44," PoP")</f>
        <v>Base PoP</v>
      </c>
    </row>
    <row r="46" spans="1:19" x14ac:dyDescent="0.2">
      <c r="B46" s="158"/>
      <c r="C46" s="428"/>
      <c r="D46" s="429"/>
      <c r="E46" s="159"/>
      <c r="F46" s="160"/>
      <c r="G46" s="160"/>
      <c r="H46" s="308" t="str">
        <f t="shared" ref="H46:H50" si="0">IF(G46&lt;&gt;"",DATEDIF(F46,G46+15,"m"),"")</f>
        <v/>
      </c>
      <c r="K46" s="213" t="s">
        <v>169</v>
      </c>
      <c r="L46" s="213"/>
      <c r="M46" s="214" t="str">
        <f>IF(F45&lt;&gt;"",(_xlfn.CONCAT(TEXT(F45,"mm/dd/yyy")," - ",(TEXT(G45,"mm/dd/yyy")))),"")</f>
        <v/>
      </c>
      <c r="N46" s="214" t="str">
        <f>IF(F46&lt;&gt;"",(_xlfn.CONCAT(TEXT(F46,"mm/dd/yyy")," - ",(TEXT(G46,"mm/dd/yyy")))),"")</f>
        <v/>
      </c>
      <c r="O46" s="214" t="str">
        <f>IF(F47&lt;&gt;"",(_xlfn.CONCAT(TEXT(F47,"mm/dd/yyy")," - ",(TEXT(G47,"mm/dd/yyy")))),"")</f>
        <v/>
      </c>
      <c r="P46" s="214" t="str">
        <f>IF(F48&lt;&gt;"",(_xlfn.CONCAT(TEXT(F48,"mm/dd/yyy")," - ",(TEXT(G48,"mm/dd/yyy")))),"")</f>
        <v/>
      </c>
      <c r="Q46" s="214" t="str">
        <f>IF(F49&lt;&gt;"",(_xlfn.CONCAT(TEXT(F49,"mm/dd/yyy")," - ",(TEXT(G49,"mm/dd/yyy")))),"")</f>
        <v/>
      </c>
      <c r="R46" s="214" t="str">
        <f>IF(F50&lt;&gt;"",(_xlfn.CONCAT(TEXT(F50,"mm/dd/yyy")," - ",(TEXT(G50,"mm/dd/yyy")))),"")</f>
        <v/>
      </c>
      <c r="S46" s="214" t="str">
        <f>IF(F51&lt;&gt;"",(_xlfn.CONCAT(TEXT(F51,"mm/dd/yyy")," - ",(TEXT(G51,"mm/dd/yyy")))),"")</f>
        <v/>
      </c>
    </row>
    <row r="47" spans="1:19" x14ac:dyDescent="0.2">
      <c r="B47" s="158"/>
      <c r="C47" s="428"/>
      <c r="D47" s="429"/>
      <c r="E47" s="159"/>
      <c r="F47" s="160"/>
      <c r="G47" s="160"/>
      <c r="H47" s="308" t="str">
        <f t="shared" si="0"/>
        <v/>
      </c>
      <c r="K47" s="213" t="s">
        <v>170</v>
      </c>
      <c r="L47" s="213"/>
      <c r="M47" s="214" t="str">
        <f>IF(H45&lt;&gt;"",_xlfn.CONCAT(H45," Months"),"")</f>
        <v/>
      </c>
      <c r="N47" s="214" t="str">
        <f>IF(H46&lt;&gt;"",_xlfn.CONCAT(H46," Months"),"")</f>
        <v/>
      </c>
      <c r="O47" s="214" t="str">
        <f>IF(H47&lt;&gt;"",_xlfn.CONCAT(H47," Months"),"")</f>
        <v/>
      </c>
      <c r="P47" s="214" t="str">
        <f>IF(H48&lt;&gt;"",_xlfn.CONCAT(H48," Months"),"")</f>
        <v/>
      </c>
      <c r="Q47" s="214" t="str">
        <f>IF(H49&lt;&gt;"",_xlfn.CONCAT(H49," Months"),"")</f>
        <v/>
      </c>
      <c r="R47" s="214" t="str">
        <f>IF(H50&lt;&gt;"",_xlfn.CONCAT(H50," Months"),"")</f>
        <v/>
      </c>
      <c r="S47" s="214" t="str">
        <f>IF(H51&lt;&gt;"",_xlfn.CONCAT(H51," Months"),"")</f>
        <v/>
      </c>
    </row>
    <row r="48" spans="1:19" x14ac:dyDescent="0.2">
      <c r="B48" s="158"/>
      <c r="C48" s="428"/>
      <c r="D48" s="429"/>
      <c r="E48" s="159"/>
      <c r="F48" s="160"/>
      <c r="G48" s="160"/>
      <c r="H48" s="308" t="str">
        <f t="shared" si="0"/>
        <v/>
      </c>
      <c r="K48" s="213" t="s">
        <v>171</v>
      </c>
      <c r="L48" s="213"/>
      <c r="M48" s="214" t="str">
        <f>IF(F45&lt;&gt;"",(_xlfn.CONCAT(TEXT(F51,"mm/dd/yyy")," - ",(TEXT(G51,"mm/dd/yyy")))),"")</f>
        <v/>
      </c>
      <c r="N48" s="325"/>
      <c r="O48" s="325"/>
      <c r="P48" s="325"/>
      <c r="Q48" s="325"/>
      <c r="R48" s="325"/>
      <c r="S48" s="325"/>
    </row>
    <row r="49" spans="2:19" x14ac:dyDescent="0.2">
      <c r="B49" s="158"/>
      <c r="C49" s="428"/>
      <c r="D49" s="429"/>
      <c r="E49" s="159"/>
      <c r="F49" s="160"/>
      <c r="G49" s="160"/>
      <c r="H49" s="308" t="str">
        <f t="shared" si="0"/>
        <v/>
      </c>
      <c r="K49" s="213"/>
      <c r="L49" s="213"/>
      <c r="M49" s="323"/>
      <c r="N49" s="324"/>
      <c r="O49" s="324"/>
      <c r="P49" s="324"/>
      <c r="Q49" s="324"/>
      <c r="R49" s="324"/>
      <c r="S49" s="324"/>
    </row>
    <row r="50" spans="2:19" x14ac:dyDescent="0.2">
      <c r="B50" s="158"/>
      <c r="C50" s="428"/>
      <c r="D50" s="429"/>
      <c r="E50" s="159"/>
      <c r="F50" s="160"/>
      <c r="G50" s="160"/>
      <c r="H50" s="308" t="str">
        <f t="shared" si="0"/>
        <v/>
      </c>
      <c r="K50" s="213"/>
      <c r="L50" s="213"/>
      <c r="M50" s="213"/>
      <c r="N50" s="213"/>
      <c r="O50" s="213"/>
      <c r="P50" s="213"/>
      <c r="Q50" s="213"/>
      <c r="R50" s="213"/>
      <c r="S50" s="213"/>
    </row>
    <row r="51" spans="2:19" x14ac:dyDescent="0.2">
      <c r="B51" s="158"/>
      <c r="C51" s="430" t="s">
        <v>31</v>
      </c>
      <c r="D51" s="430"/>
      <c r="E51" s="306"/>
      <c r="F51" s="307" t="str">
        <f>IF(F45&lt;&gt;"",MIN(F45:F50),"")</f>
        <v/>
      </c>
      <c r="G51" s="307" t="str">
        <f>IF(G45&lt;&gt;"",MAX(G45:G50),"")</f>
        <v/>
      </c>
      <c r="H51" s="308" t="str">
        <f>IF(G51&lt;&gt;"",DATEDIF(F51,G51+15,"m"),"")</f>
        <v/>
      </c>
      <c r="K51" s="213"/>
      <c r="L51" s="213"/>
      <c r="M51" s="213"/>
      <c r="N51" s="213"/>
      <c r="O51" s="213"/>
      <c r="P51" s="213"/>
      <c r="Q51" s="213"/>
      <c r="R51" s="213"/>
      <c r="S51" s="213"/>
    </row>
    <row r="52" spans="2:19" x14ac:dyDescent="0.2">
      <c r="B52" s="158"/>
      <c r="K52" s="213"/>
      <c r="L52" s="213"/>
      <c r="M52" s="213"/>
      <c r="N52" s="213"/>
      <c r="O52" s="213"/>
      <c r="P52" s="213"/>
      <c r="Q52" s="213"/>
      <c r="R52" s="213"/>
      <c r="S52" s="213"/>
    </row>
    <row r="53" spans="2:19" x14ac:dyDescent="0.2">
      <c r="B53" s="174" t="s">
        <v>222</v>
      </c>
      <c r="C53" s="432" t="s">
        <v>172</v>
      </c>
      <c r="D53" s="432"/>
      <c r="E53" s="309" t="s">
        <v>173</v>
      </c>
      <c r="F53" s="309" t="s">
        <v>111</v>
      </c>
      <c r="G53" s="309" t="s">
        <v>174</v>
      </c>
      <c r="H53" s="309" t="s">
        <v>166</v>
      </c>
      <c r="K53" s="213"/>
      <c r="L53" s="213"/>
      <c r="M53" s="213"/>
      <c r="N53" s="213"/>
      <c r="O53" s="213"/>
      <c r="P53" s="213"/>
      <c r="Q53" s="213"/>
      <c r="R53" s="213"/>
      <c r="S53" s="213"/>
    </row>
    <row r="54" spans="2:19" x14ac:dyDescent="0.2">
      <c r="B54" s="158"/>
      <c r="C54" s="428"/>
      <c r="D54" s="429"/>
      <c r="E54" s="159"/>
      <c r="F54" s="160"/>
      <c r="G54" s="160"/>
      <c r="H54" s="308" t="str">
        <f>IF(G54&lt;&gt;"",DATEDIF(F54,G54+15,"m"),"")</f>
        <v/>
      </c>
      <c r="K54" s="213"/>
      <c r="L54" s="213"/>
      <c r="M54" s="214" t="str">
        <f>IF(C54&lt;&gt;"",_xlfn.CONCAT(B53," ",,C54," ",E54),"")</f>
        <v/>
      </c>
      <c r="N54" s="214" t="str">
        <f>IF(C55&lt;&gt;"",_xlfn.CONCAT(B53," ",,C55," ",E55),"")</f>
        <v/>
      </c>
      <c r="O54" s="214" t="str">
        <f>IF(C56&lt;&gt;"",_xlfn.CONCAT(B53," ",,C56," ",E56),"")</f>
        <v/>
      </c>
      <c r="P54" s="214" t="str">
        <f>IF(C57&lt;&gt;"",_xlfn.CONCAT(B53," ",,C57," ",E57),"")</f>
        <v/>
      </c>
      <c r="Q54" s="214" t="str">
        <f>IF(C58&lt;&gt;"",_xlfn.CONCAT(B53," ",,C58," ",E58),"")</f>
        <v/>
      </c>
      <c r="R54" s="214" t="str">
        <f>IF(C59&lt;&gt;"",_xlfn.CONCAT(B53," ",,C59," ",E59),"")</f>
        <v/>
      </c>
      <c r="S54" s="214" t="str">
        <f>_xlfn.CONCAT(B53," PoP")</f>
        <v>Option 1 PoP</v>
      </c>
    </row>
    <row r="55" spans="2:19" x14ac:dyDescent="0.2">
      <c r="B55" s="158"/>
      <c r="C55" s="428"/>
      <c r="D55" s="429"/>
      <c r="E55" s="159"/>
      <c r="F55" s="160"/>
      <c r="G55" s="160"/>
      <c r="H55" s="308" t="str">
        <f t="shared" ref="H55:H59" si="1">IF(G55&lt;&gt;"",DATEDIF(F55,G55+15,"m"),"")</f>
        <v/>
      </c>
      <c r="K55" s="213"/>
      <c r="L55" s="213"/>
      <c r="M55" s="214" t="str">
        <f>IF(F54&lt;&gt;"",(_xlfn.CONCAT(TEXT(F54,"mm/dd/yyy")," - ",(TEXT(G54,"mm/dd/yyy")))),"")</f>
        <v/>
      </c>
      <c r="N55" s="214" t="str">
        <f>IF(F55&lt;&gt;"",(_xlfn.CONCAT(TEXT(F55,"mm/dd/yyy")," - ",(TEXT(G55,"mm/dd/yyy")))),"")</f>
        <v/>
      </c>
      <c r="O55" s="214" t="str">
        <f>IF(F56&lt;&gt;"",(_xlfn.CONCAT(TEXT(F56,"mm/dd/yyy")," - ",(TEXT(G56,"mm/dd/yyy")))),"")</f>
        <v/>
      </c>
      <c r="P55" s="214" t="str">
        <f>IF(F57&lt;&gt;"",(_xlfn.CONCAT(TEXT(F57,"mm/dd/yyy")," - ",(TEXT(G57,"mm/dd/yyy")))),"")</f>
        <v/>
      </c>
      <c r="Q55" s="214" t="str">
        <f>IF(F58&lt;&gt;"",(_xlfn.CONCAT(TEXT(F58,"mm/dd/yyy")," - ",(TEXT(G58,"mm/dd/yyy")))),"")</f>
        <v/>
      </c>
      <c r="R55" s="214" t="str">
        <f>IF(F59&lt;&gt;"",(_xlfn.CONCAT(TEXT(F59,"mm/dd/yyy")," - ",(TEXT(G59,"mm/dd/yyy")))),"")</f>
        <v/>
      </c>
      <c r="S55" s="214" t="str">
        <f>IF(F60&lt;&gt;"",(_xlfn.CONCAT(TEXT(F60,"mm/dd/yyy")," - ",(TEXT(G60,"mm/dd/yyy")))),"")</f>
        <v/>
      </c>
    </row>
    <row r="56" spans="2:19" x14ac:dyDescent="0.2">
      <c r="B56" s="158"/>
      <c r="C56" s="428"/>
      <c r="D56" s="429"/>
      <c r="E56" s="159"/>
      <c r="F56" s="160"/>
      <c r="G56" s="160"/>
      <c r="H56" s="308" t="str">
        <f t="shared" si="1"/>
        <v/>
      </c>
      <c r="K56" s="213"/>
      <c r="L56" s="213"/>
      <c r="M56" s="214" t="str">
        <f>IF(H54&lt;&gt;"",_xlfn.CONCAT(H54," Months"),"")</f>
        <v/>
      </c>
      <c r="N56" s="214" t="str">
        <f>IF(H55&lt;&gt;"",_xlfn.CONCAT(H55," Months"),"")</f>
        <v/>
      </c>
      <c r="O56" s="214" t="str">
        <f>IF(H56&lt;&gt;"",_xlfn.CONCAT(H56," Months"),"")</f>
        <v/>
      </c>
      <c r="P56" s="214" t="str">
        <f>IF(H57&lt;&gt;"",_xlfn.CONCAT(H57," Months"),"")</f>
        <v/>
      </c>
      <c r="Q56" s="214" t="str">
        <f>IF(H58&lt;&gt;"",_xlfn.CONCAT(H58," Months"),"")</f>
        <v/>
      </c>
      <c r="R56" s="214" t="str">
        <f>IF(H59&lt;&gt;"",_xlfn.CONCAT(H59," Months"),"")</f>
        <v/>
      </c>
      <c r="S56" s="214" t="str">
        <f>IF(H60&lt;&gt;"",_xlfn.CONCAT(H60," Months"),"")</f>
        <v/>
      </c>
    </row>
    <row r="57" spans="2:19" x14ac:dyDescent="0.2">
      <c r="B57" s="158"/>
      <c r="C57" s="428"/>
      <c r="D57" s="429"/>
      <c r="E57" s="159"/>
      <c r="F57" s="160"/>
      <c r="G57" s="160"/>
      <c r="H57" s="308" t="str">
        <f t="shared" si="1"/>
        <v/>
      </c>
      <c r="K57" s="213"/>
      <c r="L57" s="213"/>
      <c r="M57" s="326" t="str">
        <f>IF(F45&lt;&gt;"",(_xlfn.CONCAT(TEXT(F60,"mm/dd/yyy")," - ",(TEXT(G60,"mm/dd/yyy")))),"")</f>
        <v/>
      </c>
      <c r="N57" s="213"/>
      <c r="O57" s="213"/>
      <c r="P57" s="213"/>
      <c r="Q57" s="213"/>
      <c r="R57" s="213"/>
      <c r="S57" s="213"/>
    </row>
    <row r="58" spans="2:19" x14ac:dyDescent="0.2">
      <c r="B58" s="158"/>
      <c r="C58" s="428"/>
      <c r="D58" s="429"/>
      <c r="E58" s="159"/>
      <c r="F58" s="160"/>
      <c r="G58" s="160"/>
      <c r="H58" s="308" t="str">
        <f t="shared" si="1"/>
        <v/>
      </c>
      <c r="K58" s="213"/>
      <c r="L58" s="213"/>
      <c r="M58" s="213"/>
      <c r="N58" s="213"/>
      <c r="O58" s="213"/>
      <c r="P58" s="213"/>
      <c r="Q58" s="213"/>
      <c r="R58" s="213"/>
      <c r="S58" s="213"/>
    </row>
    <row r="59" spans="2:19" x14ac:dyDescent="0.2">
      <c r="B59" s="158"/>
      <c r="C59" s="428"/>
      <c r="D59" s="429"/>
      <c r="E59" s="159"/>
      <c r="F59" s="160"/>
      <c r="G59" s="160"/>
      <c r="H59" s="308" t="str">
        <f t="shared" si="1"/>
        <v/>
      </c>
      <c r="K59" s="213"/>
      <c r="L59" s="213"/>
      <c r="M59" s="213"/>
      <c r="N59" s="213"/>
      <c r="O59" s="213"/>
      <c r="P59" s="213"/>
      <c r="Q59" s="213"/>
      <c r="R59" s="213"/>
      <c r="S59" s="213"/>
    </row>
    <row r="60" spans="2:19" x14ac:dyDescent="0.2">
      <c r="B60" s="158"/>
      <c r="C60" s="430" t="s">
        <v>31</v>
      </c>
      <c r="D60" s="430"/>
      <c r="E60" s="306"/>
      <c r="F60" s="307" t="str">
        <f>IF(F54&lt;&gt;"",MIN(F54:F59),"")</f>
        <v/>
      </c>
      <c r="G60" s="307" t="str">
        <f>IF(G54&lt;&gt;"",MAX(G54:G59),"")</f>
        <v/>
      </c>
      <c r="H60" s="308" t="str">
        <f>IF(G60&lt;&gt;"",DATEDIF(F60,G60+15,"m"),"")</f>
        <v/>
      </c>
      <c r="K60" s="213"/>
      <c r="L60" s="213"/>
      <c r="M60" s="213"/>
      <c r="N60" s="213"/>
      <c r="O60" s="213"/>
      <c r="P60" s="213"/>
      <c r="Q60" s="213"/>
      <c r="R60" s="213"/>
      <c r="S60" s="213"/>
    </row>
    <row r="61" spans="2:19" x14ac:dyDescent="0.2">
      <c r="B61" s="158"/>
      <c r="K61" s="213"/>
      <c r="L61" s="213"/>
      <c r="M61" s="213"/>
      <c r="N61" s="213"/>
      <c r="O61" s="213"/>
      <c r="P61" s="213"/>
      <c r="Q61" s="213"/>
      <c r="R61" s="213"/>
      <c r="S61" s="213"/>
    </row>
    <row r="62" spans="2:19" x14ac:dyDescent="0.2">
      <c r="B62" s="174" t="s">
        <v>223</v>
      </c>
      <c r="C62" s="432" t="s">
        <v>172</v>
      </c>
      <c r="D62" s="432"/>
      <c r="E62" s="309" t="s">
        <v>173</v>
      </c>
      <c r="F62" s="309" t="s">
        <v>111</v>
      </c>
      <c r="G62" s="309" t="s">
        <v>174</v>
      </c>
      <c r="H62" s="309" t="s">
        <v>166</v>
      </c>
      <c r="K62" s="213"/>
      <c r="L62" s="213"/>
      <c r="M62" s="213"/>
      <c r="N62" s="213"/>
      <c r="O62" s="213"/>
      <c r="P62" s="213"/>
      <c r="Q62" s="213"/>
      <c r="R62" s="213"/>
      <c r="S62" s="213"/>
    </row>
    <row r="63" spans="2:19" x14ac:dyDescent="0.2">
      <c r="B63" s="158"/>
      <c r="C63" s="431"/>
      <c r="D63" s="431"/>
      <c r="E63" s="159"/>
      <c r="F63" s="160"/>
      <c r="G63" s="160"/>
      <c r="H63" s="308" t="str">
        <f>IF(G63&lt;&gt;"",DATEDIF(F63,G63+15,"m"),"")</f>
        <v/>
      </c>
      <c r="K63" s="213"/>
      <c r="L63" s="213"/>
      <c r="M63" s="216" t="str">
        <f>IF(C63&lt;&gt;"",_xlfn.CONCAT(B62," ",,C63," ",E63),"")</f>
        <v/>
      </c>
      <c r="N63" s="216" t="str">
        <f>IF(C64&lt;&gt;"",_xlfn.CONCAT(B62," ",,C64," ",E64),"")</f>
        <v/>
      </c>
      <c r="O63" s="216" t="str">
        <f>IF(C65&lt;&gt;"",_xlfn.CONCAT(B62," ",,C65," ",E65),"")</f>
        <v/>
      </c>
      <c r="P63" s="216" t="str">
        <f>IF(C66&lt;&gt;"",_xlfn.CONCAT(B62," ",,C66," ",E66),"")</f>
        <v/>
      </c>
      <c r="Q63" s="216" t="str">
        <f>IF(C67&lt;&gt;"",_xlfn.CONCAT(B62," ",,C67," ",E67),"")</f>
        <v/>
      </c>
      <c r="R63" s="216" t="str">
        <f>IF(C68&lt;&gt;"",_xlfn.CONCAT(B62," ",,C68," ",E68),"")</f>
        <v/>
      </c>
      <c r="S63" s="214" t="str">
        <f>_xlfn.CONCAT(B62," PoP")</f>
        <v>Option 2 PoP</v>
      </c>
    </row>
    <row r="64" spans="2:19" x14ac:dyDescent="0.2">
      <c r="B64" s="158"/>
      <c r="C64" s="431"/>
      <c r="D64" s="431"/>
      <c r="E64" s="159"/>
      <c r="F64" s="160"/>
      <c r="G64" s="160"/>
      <c r="H64" s="308" t="str">
        <f t="shared" ref="H64:H68" si="2">IF(G64&lt;&gt;"",DATEDIF(F64,G64+15,"m"),"")</f>
        <v/>
      </c>
      <c r="K64" s="213"/>
      <c r="L64" s="213"/>
      <c r="M64" s="217" t="str">
        <f>IF(F63&lt;&gt;"",(_xlfn.CONCAT(TEXT(F63,"mm/dd/yyy")," - ",(TEXT(G63,"mm/dd/yyy")))),"")</f>
        <v/>
      </c>
      <c r="N64" s="217" t="str">
        <f>IF(F64&lt;&gt;"",(_xlfn.CONCAT(TEXT(F64,"mm/dd/yyy")," - ",(TEXT(G64,"mm/dd/yyy")))),"")</f>
        <v/>
      </c>
      <c r="O64" s="217" t="str">
        <f>IF(F65&lt;&gt;"",(_xlfn.CONCAT(TEXT(F65,"mm/dd/yyy")," - ",(TEXT(G65,"mm/dd/yyy")))),"")</f>
        <v/>
      </c>
      <c r="P64" s="217" t="str">
        <f>IF(F66&lt;&gt;"",(_xlfn.CONCAT(TEXT(F66,"mm/dd/yyy")," - ",(TEXT(G66,"mm/dd/yyy")))),"")</f>
        <v/>
      </c>
      <c r="Q64" s="217" t="str">
        <f>IF(F67&lt;&gt;"",(_xlfn.CONCAT(TEXT(F67,"mm/dd/yyy")," - ",(TEXT(G67,"mm/dd/yyy")))),"")</f>
        <v/>
      </c>
      <c r="R64" s="217" t="str">
        <f>IF(F68&lt;&gt;"",(_xlfn.CONCAT(TEXT(F68,"mm/dd/yyy")," - ",(TEXT(G68,"mm/dd/yyy")))),"")</f>
        <v/>
      </c>
      <c r="S64" s="217" t="str">
        <f>IF(F69&lt;&gt;"",(_xlfn.CONCAT(TEXT(F69,"mm/dd/yyy")," - ",(TEXT(G69,"mm/dd/yyy")))),"")</f>
        <v/>
      </c>
    </row>
    <row r="65" spans="2:19" x14ac:dyDescent="0.2">
      <c r="B65" s="158"/>
      <c r="C65" s="431"/>
      <c r="D65" s="431"/>
      <c r="E65" s="159"/>
      <c r="F65" s="160"/>
      <c r="G65" s="160"/>
      <c r="H65" s="308" t="str">
        <f t="shared" si="2"/>
        <v/>
      </c>
      <c r="K65" s="213"/>
      <c r="L65" s="213"/>
      <c r="M65" s="217" t="str">
        <f>IF(H63&lt;&gt;"",_xlfn.CONCAT(H63," Months"),"")</f>
        <v/>
      </c>
      <c r="N65" s="217" t="str">
        <f>IF(H64&lt;&gt;"",_xlfn.CONCAT(H64," Months"),"")</f>
        <v/>
      </c>
      <c r="O65" s="217" t="str">
        <f>IF(H65&lt;&gt;"",_xlfn.CONCAT(H65," Months"),"")</f>
        <v/>
      </c>
      <c r="P65" s="217" t="str">
        <f>IF(H66&lt;&gt;"",_xlfn.CONCAT(H66," Months"),"")</f>
        <v/>
      </c>
      <c r="Q65" s="217" t="str">
        <f>IF(H67&lt;&gt;"",_xlfn.CONCAT(H67," Months"),"")</f>
        <v/>
      </c>
      <c r="R65" s="217" t="str">
        <f>IF(H68&lt;&gt;"",_xlfn.CONCAT(H68," Months"),"")</f>
        <v/>
      </c>
      <c r="S65" s="217" t="str">
        <f>IF(H69&lt;&gt;"",_xlfn.CONCAT(H69," Months"),"")</f>
        <v/>
      </c>
    </row>
    <row r="66" spans="2:19" x14ac:dyDescent="0.2">
      <c r="B66" s="158"/>
      <c r="C66" s="431"/>
      <c r="D66" s="431"/>
      <c r="E66" s="159"/>
      <c r="F66" s="160"/>
      <c r="G66" s="160"/>
      <c r="H66" s="308" t="str">
        <f t="shared" si="2"/>
        <v/>
      </c>
      <c r="K66" s="111"/>
      <c r="L66" s="111"/>
      <c r="M66" s="327" t="str">
        <f>IF(F45&lt;&gt;"",(_xlfn.CONCAT(TEXT(F69,"mm/dd/yyy")," - ",(TEXT(G69,"mm/dd/yyy")))),"")</f>
        <v/>
      </c>
      <c r="N66" s="111"/>
      <c r="O66" s="111"/>
      <c r="P66" s="111"/>
      <c r="Q66" s="111"/>
      <c r="R66" s="111"/>
      <c r="S66" s="111"/>
    </row>
    <row r="67" spans="2:19" x14ac:dyDescent="0.2">
      <c r="B67" s="158"/>
      <c r="C67" s="431"/>
      <c r="D67" s="431"/>
      <c r="E67" s="159"/>
      <c r="F67" s="160"/>
      <c r="G67" s="160"/>
      <c r="H67" s="308" t="str">
        <f t="shared" si="2"/>
        <v/>
      </c>
    </row>
    <row r="68" spans="2:19" x14ac:dyDescent="0.2">
      <c r="B68" s="158"/>
      <c r="C68" s="431"/>
      <c r="D68" s="431"/>
      <c r="E68" s="159"/>
      <c r="F68" s="160"/>
      <c r="G68" s="160"/>
      <c r="H68" s="308" t="str">
        <f t="shared" si="2"/>
        <v/>
      </c>
    </row>
    <row r="69" spans="2:19" x14ac:dyDescent="0.2">
      <c r="B69" s="158"/>
      <c r="C69" s="430" t="s">
        <v>31</v>
      </c>
      <c r="D69" s="430"/>
      <c r="E69" s="306"/>
      <c r="F69" s="307" t="str">
        <f>IF(F63&lt;&gt;"",MIN(F63:F68),"")</f>
        <v/>
      </c>
      <c r="G69" s="307" t="str">
        <f>IF(G63&lt;&gt;"",MAX(G63:G68),"")</f>
        <v/>
      </c>
      <c r="H69" s="308" t="str">
        <f>IF(G69&lt;&gt;"",DATEDIF(F69,G69+15,"m"),"")</f>
        <v/>
      </c>
    </row>
  </sheetData>
  <sheetProtection sheet="1" formatColumns="0" formatRows="0"/>
  <mergeCells count="25">
    <mergeCell ref="C67:D67"/>
    <mergeCell ref="C68:D68"/>
    <mergeCell ref="C69:D69"/>
    <mergeCell ref="C65:D65"/>
    <mergeCell ref="C66:D66"/>
    <mergeCell ref="A6:B6"/>
    <mergeCell ref="C44:D44"/>
    <mergeCell ref="C45:D45"/>
    <mergeCell ref="C46:D46"/>
    <mergeCell ref="C47:D47"/>
    <mergeCell ref="C48:D48"/>
    <mergeCell ref="C51:D51"/>
    <mergeCell ref="C49:D49"/>
    <mergeCell ref="C50:D50"/>
    <mergeCell ref="C64:D64"/>
    <mergeCell ref="C60:D60"/>
    <mergeCell ref="C62:D62"/>
    <mergeCell ref="C63:D63"/>
    <mergeCell ref="C53:D53"/>
    <mergeCell ref="C54:D54"/>
    <mergeCell ref="C55:D55"/>
    <mergeCell ref="C56:D56"/>
    <mergeCell ref="C57:D57"/>
    <mergeCell ref="C58:D58"/>
    <mergeCell ref="C59:D59"/>
  </mergeCells>
  <phoneticPr fontId="13" type="noConversion"/>
  <conditionalFormatting sqref="A1:XFD1048576">
    <cfRule type="expression" dxfId="20" priority="1">
      <formula>CELL("protect",A1)</formula>
    </cfRule>
  </conditionalFormatting>
  <dataValidations count="1">
    <dataValidation type="list" allowBlank="1" showInputMessage="1" showErrorMessage="1" sqref="C45:C50 C54:C59 C63:C68" xr:uid="{239DB3E3-6AEA-463C-B3C2-7E67F91682AA}">
      <formula1>$K$44:$K$48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55F01-ECAA-4657-BD25-3A11F9D05A6B}">
  <sheetPr codeName="Sheet5"/>
  <dimension ref="A1:P97"/>
  <sheetViews>
    <sheetView workbookViewId="0">
      <selection activeCell="D1" sqref="D1"/>
    </sheetView>
  </sheetViews>
  <sheetFormatPr defaultColWidth="9.140625" defaultRowHeight="12" x14ac:dyDescent="0.2"/>
  <cols>
    <col min="1" max="1" width="29.28515625" style="107" customWidth="1"/>
    <col min="2" max="2" width="20.85546875" style="107" customWidth="1"/>
    <col min="3" max="3" width="29.28515625" style="107" customWidth="1"/>
    <col min="4" max="4" width="30.42578125" style="107" customWidth="1"/>
    <col min="5" max="5" width="11.85546875" style="107" customWidth="1"/>
    <col min="6" max="6" width="25.42578125" style="107" customWidth="1"/>
    <col min="7" max="7" width="13.140625" style="107" customWidth="1"/>
    <col min="8" max="8" width="27.140625" style="107" customWidth="1"/>
    <col min="9" max="9" width="13.140625" style="107" customWidth="1"/>
    <col min="10" max="10" width="28.28515625" style="107" customWidth="1"/>
    <col min="11" max="11" width="13.140625" style="107" customWidth="1"/>
    <col min="12" max="12" width="28.85546875" style="107" customWidth="1"/>
    <col min="13" max="13" width="13.140625" style="107" customWidth="1"/>
    <col min="14" max="14" width="31.140625" style="107" customWidth="1"/>
    <col min="15" max="16384" width="9.140625" style="107"/>
  </cols>
  <sheetData>
    <row r="1" spans="1:16" s="110" customFormat="1" ht="18.75" x14ac:dyDescent="0.3">
      <c r="A1" s="161" t="s">
        <v>13</v>
      </c>
      <c r="B1" s="162"/>
      <c r="C1" s="162"/>
    </row>
    <row r="2" spans="1:16" x14ac:dyDescent="0.2">
      <c r="A2" s="110"/>
      <c r="B2" s="110"/>
      <c r="C2" s="110"/>
      <c r="D2" s="110"/>
      <c r="E2" s="110"/>
      <c r="F2" s="110"/>
      <c r="G2" s="110"/>
      <c r="H2" s="110"/>
      <c r="I2" s="110"/>
      <c r="J2" s="110"/>
      <c r="K2" s="110"/>
      <c r="L2" s="110"/>
      <c r="M2" s="110"/>
      <c r="N2" s="110"/>
      <c r="O2" s="110"/>
      <c r="P2" s="110"/>
    </row>
    <row r="3" spans="1:16" x14ac:dyDescent="0.2">
      <c r="A3" s="202" t="s">
        <v>225</v>
      </c>
      <c r="B3" s="202" t="s">
        <v>273</v>
      </c>
      <c r="C3" s="110"/>
      <c r="D3" s="110"/>
      <c r="E3" s="110"/>
      <c r="F3" s="110"/>
      <c r="G3" s="110"/>
      <c r="H3" s="110"/>
      <c r="I3" s="110"/>
      <c r="J3" s="110"/>
      <c r="K3" s="110"/>
      <c r="L3" s="110"/>
      <c r="M3" s="110"/>
      <c r="N3" s="110"/>
      <c r="O3" s="110"/>
      <c r="P3" s="110"/>
    </row>
    <row r="4" spans="1:16" x14ac:dyDescent="0.2">
      <c r="A4" s="110"/>
      <c r="B4" s="110"/>
      <c r="C4" s="110"/>
      <c r="D4" s="110"/>
      <c r="E4" s="110"/>
      <c r="F4" s="110"/>
      <c r="G4" s="110"/>
      <c r="H4" s="110"/>
      <c r="I4" s="110"/>
      <c r="J4" s="110"/>
      <c r="K4" s="110"/>
      <c r="L4" s="110"/>
      <c r="M4" s="110"/>
      <c r="N4" s="110"/>
      <c r="O4" s="110"/>
      <c r="P4" s="110"/>
    </row>
    <row r="5" spans="1:16" x14ac:dyDescent="0.2">
      <c r="A5" s="110"/>
      <c r="B5" s="110"/>
      <c r="C5" s="110"/>
      <c r="D5" s="110"/>
      <c r="E5" s="110"/>
      <c r="F5" s="110"/>
      <c r="G5" s="110"/>
      <c r="H5" s="110"/>
      <c r="I5" s="110"/>
      <c r="J5" s="110"/>
      <c r="K5" s="110"/>
      <c r="L5" s="110"/>
      <c r="M5" s="110"/>
      <c r="N5" s="110"/>
      <c r="O5" s="110"/>
      <c r="P5" s="110"/>
    </row>
    <row r="6" spans="1:16" x14ac:dyDescent="0.2">
      <c r="A6" s="110"/>
      <c r="B6" s="110"/>
      <c r="C6" s="110"/>
      <c r="D6" s="110"/>
      <c r="E6" s="110"/>
      <c r="F6" s="110"/>
      <c r="G6" s="110"/>
      <c r="H6" s="110"/>
      <c r="I6" s="110"/>
      <c r="J6" s="110"/>
      <c r="K6" s="110"/>
      <c r="L6" s="110"/>
      <c r="M6" s="110"/>
      <c r="N6" s="110"/>
      <c r="O6" s="110"/>
      <c r="P6" s="110"/>
    </row>
    <row r="7" spans="1:16" ht="14.45" customHeight="1" x14ac:dyDescent="0.2">
      <c r="A7" s="439" t="s">
        <v>14</v>
      </c>
      <c r="B7" s="440"/>
      <c r="C7" s="166" t="str">
        <f>'Proposal Data'!M45</f>
        <v/>
      </c>
      <c r="D7" s="166" t="str">
        <f>'Proposal Data'!N45</f>
        <v/>
      </c>
      <c r="E7" s="445"/>
      <c r="F7" s="166" t="str">
        <f>'Proposal Data'!O45</f>
        <v/>
      </c>
      <c r="G7" s="445"/>
      <c r="H7" s="166" t="str">
        <f>'Proposal Data'!P45</f>
        <v/>
      </c>
      <c r="I7" s="445"/>
      <c r="J7" s="166" t="str">
        <f>'Proposal Data'!Q45</f>
        <v/>
      </c>
      <c r="K7" s="445"/>
      <c r="L7" s="166" t="str">
        <f>'Proposal Data'!R45</f>
        <v/>
      </c>
      <c r="M7" s="445"/>
      <c r="N7" s="436" t="s">
        <v>15</v>
      </c>
    </row>
    <row r="8" spans="1:16" x14ac:dyDescent="0.2">
      <c r="A8" s="441"/>
      <c r="B8" s="442"/>
      <c r="C8" s="166" t="str">
        <f>'Proposal Data'!M46</f>
        <v/>
      </c>
      <c r="D8" s="166" t="str">
        <f>'Proposal Data'!N46</f>
        <v/>
      </c>
      <c r="E8" s="446"/>
      <c r="F8" s="166" t="str">
        <f>'Proposal Data'!O46</f>
        <v/>
      </c>
      <c r="G8" s="446"/>
      <c r="H8" s="166" t="str">
        <f>'Proposal Data'!P46</f>
        <v/>
      </c>
      <c r="I8" s="446"/>
      <c r="J8" s="166" t="str">
        <f>'Proposal Data'!Q46</f>
        <v/>
      </c>
      <c r="K8" s="446"/>
      <c r="L8" s="166" t="str">
        <f>'Proposal Data'!R46</f>
        <v/>
      </c>
      <c r="M8" s="446"/>
      <c r="N8" s="437"/>
    </row>
    <row r="9" spans="1:16" x14ac:dyDescent="0.2">
      <c r="A9" s="443"/>
      <c r="B9" s="444"/>
      <c r="C9" s="166" t="str">
        <f>'Proposal Data'!M47</f>
        <v/>
      </c>
      <c r="D9" s="166" t="str">
        <f>'Proposal Data'!N47</f>
        <v/>
      </c>
      <c r="E9" s="447"/>
      <c r="F9" s="166" t="str">
        <f>'Proposal Data'!O47</f>
        <v/>
      </c>
      <c r="G9" s="447"/>
      <c r="H9" s="166" t="str">
        <f>'Proposal Data'!P47</f>
        <v/>
      </c>
      <c r="I9" s="447"/>
      <c r="J9" s="166" t="str">
        <f>'Proposal Data'!Q47</f>
        <v/>
      </c>
      <c r="K9" s="447"/>
      <c r="L9" s="166" t="str">
        <f>'Proposal Data'!R47</f>
        <v/>
      </c>
      <c r="M9" s="447"/>
      <c r="N9" s="437"/>
    </row>
    <row r="10" spans="1:16" x14ac:dyDescent="0.2">
      <c r="A10" s="171" t="s">
        <v>16</v>
      </c>
      <c r="B10" s="172" t="s">
        <v>17</v>
      </c>
      <c r="C10" s="168" t="s">
        <v>64</v>
      </c>
      <c r="D10" s="168" t="s">
        <v>64</v>
      </c>
      <c r="E10" s="168" t="s">
        <v>150</v>
      </c>
      <c r="F10" s="168" t="s">
        <v>64</v>
      </c>
      <c r="G10" s="168" t="s">
        <v>150</v>
      </c>
      <c r="H10" s="168" t="s">
        <v>64</v>
      </c>
      <c r="I10" s="168" t="s">
        <v>150</v>
      </c>
      <c r="J10" s="168" t="s">
        <v>64</v>
      </c>
      <c r="K10" s="168" t="s">
        <v>150</v>
      </c>
      <c r="L10" s="168" t="s">
        <v>64</v>
      </c>
      <c r="M10" s="168" t="s">
        <v>150</v>
      </c>
      <c r="N10" s="438"/>
    </row>
    <row r="11" spans="1:16" x14ac:dyDescent="0.2">
      <c r="A11" s="112"/>
      <c r="B11" s="188"/>
      <c r="C11" s="190"/>
      <c r="D11" s="189"/>
      <c r="E11" s="169" t="str">
        <f>IF(D11&lt;&gt;"",(D11-C11)/C11,"")</f>
        <v/>
      </c>
      <c r="F11" s="114"/>
      <c r="G11" s="170" t="str">
        <f>IF(F11&lt;&gt;"",(F11-D11)/D11,"")</f>
        <v/>
      </c>
      <c r="H11" s="114"/>
      <c r="I11" s="170" t="str">
        <f>IF(H11&lt;&gt;"",(H11-F11)/F11,"")</f>
        <v/>
      </c>
      <c r="J11" s="114"/>
      <c r="K11" s="170" t="str">
        <f>IF(J11&lt;&gt;"",(J11-H11)/H11,"")</f>
        <v/>
      </c>
      <c r="L11" s="114"/>
      <c r="M11" s="170" t="str">
        <f>IF(L11&lt;&gt;"",(L11-J11)/J11,"")</f>
        <v/>
      </c>
      <c r="N11" s="113"/>
    </row>
    <row r="12" spans="1:16" x14ac:dyDescent="0.2">
      <c r="A12" s="112"/>
      <c r="B12" s="188"/>
      <c r="C12" s="190"/>
      <c r="D12" s="189"/>
      <c r="E12" s="169" t="str">
        <f t="shared" ref="E12:E34" si="0">IF(D12&lt;&gt;"",(D12-C12)/C12,"")</f>
        <v/>
      </c>
      <c r="F12" s="114"/>
      <c r="G12" s="170" t="str">
        <f t="shared" ref="G12:G34" si="1">IF(F12&lt;&gt;"",(F12-D12)/D12,"")</f>
        <v/>
      </c>
      <c r="H12" s="114"/>
      <c r="I12" s="170" t="str">
        <f t="shared" ref="I12:I34" si="2">IF(H12&lt;&gt;"",(H12-F12)/F12,"")</f>
        <v/>
      </c>
      <c r="J12" s="114"/>
      <c r="K12" s="170" t="str">
        <f t="shared" ref="K12:K34" si="3">IF(J12&lt;&gt;"",(J12-H12)/H12,"")</f>
        <v/>
      </c>
      <c r="L12" s="114"/>
      <c r="M12" s="170" t="str">
        <f t="shared" ref="M12:M34" si="4">IF(L12&lt;&gt;"",(L12-J12)/J12,"")</f>
        <v/>
      </c>
      <c r="N12" s="113"/>
    </row>
    <row r="13" spans="1:16" x14ac:dyDescent="0.2">
      <c r="A13" s="112"/>
      <c r="B13" s="188"/>
      <c r="C13" s="190"/>
      <c r="D13" s="189"/>
      <c r="E13" s="169" t="str">
        <f t="shared" si="0"/>
        <v/>
      </c>
      <c r="F13" s="114"/>
      <c r="G13" s="170" t="str">
        <f t="shared" si="1"/>
        <v/>
      </c>
      <c r="H13" s="114"/>
      <c r="I13" s="170" t="str">
        <f t="shared" si="2"/>
        <v/>
      </c>
      <c r="J13" s="114"/>
      <c r="K13" s="170" t="str">
        <f t="shared" si="3"/>
        <v/>
      </c>
      <c r="L13" s="114"/>
      <c r="M13" s="170" t="str">
        <f t="shared" si="4"/>
        <v/>
      </c>
      <c r="N13" s="113"/>
    </row>
    <row r="14" spans="1:16" x14ac:dyDescent="0.2">
      <c r="A14" s="112"/>
      <c r="B14" s="188"/>
      <c r="C14" s="190"/>
      <c r="D14" s="189"/>
      <c r="E14" s="169" t="str">
        <f t="shared" si="0"/>
        <v/>
      </c>
      <c r="F14" s="114"/>
      <c r="G14" s="170" t="str">
        <f t="shared" si="1"/>
        <v/>
      </c>
      <c r="H14" s="114"/>
      <c r="I14" s="170" t="str">
        <f t="shared" si="2"/>
        <v/>
      </c>
      <c r="J14" s="114"/>
      <c r="K14" s="170" t="str">
        <f t="shared" si="3"/>
        <v/>
      </c>
      <c r="L14" s="114"/>
      <c r="M14" s="170" t="str">
        <f t="shared" si="4"/>
        <v/>
      </c>
      <c r="N14" s="113"/>
    </row>
    <row r="15" spans="1:16" x14ac:dyDescent="0.2">
      <c r="A15" s="112"/>
      <c r="B15" s="188"/>
      <c r="C15" s="190"/>
      <c r="D15" s="189"/>
      <c r="E15" s="169" t="str">
        <f t="shared" si="0"/>
        <v/>
      </c>
      <c r="F15" s="114"/>
      <c r="G15" s="170" t="str">
        <f t="shared" si="1"/>
        <v/>
      </c>
      <c r="H15" s="114"/>
      <c r="I15" s="170" t="str">
        <f t="shared" si="2"/>
        <v/>
      </c>
      <c r="J15" s="114"/>
      <c r="K15" s="170" t="str">
        <f t="shared" si="3"/>
        <v/>
      </c>
      <c r="L15" s="114"/>
      <c r="M15" s="170" t="str">
        <f t="shared" si="4"/>
        <v/>
      </c>
      <c r="N15" s="113"/>
    </row>
    <row r="16" spans="1:16" x14ac:dyDescent="0.2">
      <c r="A16" s="112"/>
      <c r="B16" s="188"/>
      <c r="C16" s="190"/>
      <c r="D16" s="189"/>
      <c r="E16" s="169" t="str">
        <f t="shared" si="0"/>
        <v/>
      </c>
      <c r="F16" s="114"/>
      <c r="G16" s="170" t="str">
        <f t="shared" si="1"/>
        <v/>
      </c>
      <c r="H16" s="114"/>
      <c r="I16" s="170" t="str">
        <f t="shared" si="2"/>
        <v/>
      </c>
      <c r="J16" s="114"/>
      <c r="K16" s="170" t="str">
        <f t="shared" si="3"/>
        <v/>
      </c>
      <c r="L16" s="114"/>
      <c r="M16" s="170" t="str">
        <f t="shared" si="4"/>
        <v/>
      </c>
      <c r="N16" s="113"/>
    </row>
    <row r="17" spans="1:14" x14ac:dyDescent="0.2">
      <c r="A17" s="112"/>
      <c r="B17" s="188"/>
      <c r="C17" s="190"/>
      <c r="D17" s="189"/>
      <c r="E17" s="169" t="str">
        <f t="shared" si="0"/>
        <v/>
      </c>
      <c r="F17" s="114"/>
      <c r="G17" s="170" t="str">
        <f t="shared" si="1"/>
        <v/>
      </c>
      <c r="H17" s="114"/>
      <c r="I17" s="170" t="str">
        <f t="shared" si="2"/>
        <v/>
      </c>
      <c r="J17" s="114"/>
      <c r="K17" s="170" t="str">
        <f t="shared" si="3"/>
        <v/>
      </c>
      <c r="L17" s="114"/>
      <c r="M17" s="170" t="str">
        <f t="shared" si="4"/>
        <v/>
      </c>
      <c r="N17" s="113"/>
    </row>
    <row r="18" spans="1:14" x14ac:dyDescent="0.2">
      <c r="A18" s="112"/>
      <c r="B18" s="188"/>
      <c r="C18" s="190"/>
      <c r="D18" s="189"/>
      <c r="E18" s="169" t="str">
        <f t="shared" si="0"/>
        <v/>
      </c>
      <c r="F18" s="114"/>
      <c r="G18" s="170" t="str">
        <f t="shared" si="1"/>
        <v/>
      </c>
      <c r="H18" s="114"/>
      <c r="I18" s="170" t="str">
        <f t="shared" si="2"/>
        <v/>
      </c>
      <c r="J18" s="114"/>
      <c r="K18" s="170" t="str">
        <f t="shared" si="3"/>
        <v/>
      </c>
      <c r="L18" s="114"/>
      <c r="M18" s="170" t="str">
        <f t="shared" si="4"/>
        <v/>
      </c>
      <c r="N18" s="113"/>
    </row>
    <row r="19" spans="1:14" x14ac:dyDescent="0.2">
      <c r="A19" s="112"/>
      <c r="B19" s="188"/>
      <c r="C19" s="190"/>
      <c r="D19" s="189"/>
      <c r="E19" s="169" t="str">
        <f t="shared" si="0"/>
        <v/>
      </c>
      <c r="F19" s="114"/>
      <c r="G19" s="170" t="str">
        <f t="shared" si="1"/>
        <v/>
      </c>
      <c r="H19" s="114"/>
      <c r="I19" s="170" t="str">
        <f t="shared" si="2"/>
        <v/>
      </c>
      <c r="J19" s="114"/>
      <c r="K19" s="170" t="str">
        <f t="shared" si="3"/>
        <v/>
      </c>
      <c r="L19" s="114"/>
      <c r="M19" s="170" t="str">
        <f t="shared" si="4"/>
        <v/>
      </c>
      <c r="N19" s="113"/>
    </row>
    <row r="20" spans="1:14" x14ac:dyDescent="0.2">
      <c r="A20" s="112"/>
      <c r="B20" s="188"/>
      <c r="C20" s="190"/>
      <c r="D20" s="189"/>
      <c r="E20" s="169" t="str">
        <f t="shared" si="0"/>
        <v/>
      </c>
      <c r="F20" s="114"/>
      <c r="G20" s="170" t="str">
        <f t="shared" si="1"/>
        <v/>
      </c>
      <c r="H20" s="114"/>
      <c r="I20" s="170" t="str">
        <f t="shared" si="2"/>
        <v/>
      </c>
      <c r="J20" s="114"/>
      <c r="K20" s="170" t="str">
        <f t="shared" si="3"/>
        <v/>
      </c>
      <c r="L20" s="114"/>
      <c r="M20" s="170" t="str">
        <f t="shared" si="4"/>
        <v/>
      </c>
      <c r="N20" s="113"/>
    </row>
    <row r="21" spans="1:14" x14ac:dyDescent="0.2">
      <c r="A21" s="112"/>
      <c r="B21" s="188"/>
      <c r="C21" s="190"/>
      <c r="D21" s="189"/>
      <c r="E21" s="169" t="str">
        <f t="shared" si="0"/>
        <v/>
      </c>
      <c r="F21" s="114"/>
      <c r="G21" s="170" t="str">
        <f t="shared" si="1"/>
        <v/>
      </c>
      <c r="H21" s="114"/>
      <c r="I21" s="170" t="str">
        <f t="shared" si="2"/>
        <v/>
      </c>
      <c r="J21" s="114"/>
      <c r="K21" s="170" t="str">
        <f t="shared" si="3"/>
        <v/>
      </c>
      <c r="L21" s="114"/>
      <c r="M21" s="170" t="str">
        <f t="shared" si="4"/>
        <v/>
      </c>
      <c r="N21" s="113"/>
    </row>
    <row r="22" spans="1:14" x14ac:dyDescent="0.2">
      <c r="A22" s="112"/>
      <c r="B22" s="188"/>
      <c r="C22" s="190"/>
      <c r="D22" s="189"/>
      <c r="E22" s="169" t="str">
        <f t="shared" si="0"/>
        <v/>
      </c>
      <c r="F22" s="114"/>
      <c r="G22" s="170" t="str">
        <f t="shared" si="1"/>
        <v/>
      </c>
      <c r="H22" s="114"/>
      <c r="I22" s="170" t="str">
        <f t="shared" si="2"/>
        <v/>
      </c>
      <c r="J22" s="114"/>
      <c r="K22" s="170" t="str">
        <f t="shared" si="3"/>
        <v/>
      </c>
      <c r="L22" s="114"/>
      <c r="M22" s="170" t="str">
        <f t="shared" si="4"/>
        <v/>
      </c>
      <c r="N22" s="113"/>
    </row>
    <row r="23" spans="1:14" x14ac:dyDescent="0.2">
      <c r="A23" s="112"/>
      <c r="B23" s="188"/>
      <c r="C23" s="190"/>
      <c r="D23" s="189"/>
      <c r="E23" s="169" t="str">
        <f t="shared" si="0"/>
        <v/>
      </c>
      <c r="F23" s="114"/>
      <c r="G23" s="170" t="str">
        <f t="shared" si="1"/>
        <v/>
      </c>
      <c r="H23" s="114"/>
      <c r="I23" s="170" t="str">
        <f t="shared" si="2"/>
        <v/>
      </c>
      <c r="J23" s="114"/>
      <c r="K23" s="170" t="str">
        <f t="shared" si="3"/>
        <v/>
      </c>
      <c r="L23" s="114"/>
      <c r="M23" s="170" t="str">
        <f t="shared" si="4"/>
        <v/>
      </c>
      <c r="N23" s="113"/>
    </row>
    <row r="24" spans="1:14" x14ac:dyDescent="0.2">
      <c r="A24" s="112"/>
      <c r="B24" s="188"/>
      <c r="C24" s="190"/>
      <c r="D24" s="189"/>
      <c r="E24" s="169" t="str">
        <f t="shared" si="0"/>
        <v/>
      </c>
      <c r="F24" s="114"/>
      <c r="G24" s="170" t="str">
        <f t="shared" si="1"/>
        <v/>
      </c>
      <c r="H24" s="114"/>
      <c r="I24" s="170" t="str">
        <f t="shared" si="2"/>
        <v/>
      </c>
      <c r="J24" s="114"/>
      <c r="K24" s="170" t="str">
        <f t="shared" si="3"/>
        <v/>
      </c>
      <c r="L24" s="114"/>
      <c r="M24" s="170" t="str">
        <f t="shared" si="4"/>
        <v/>
      </c>
      <c r="N24" s="113"/>
    </row>
    <row r="25" spans="1:14" x14ac:dyDescent="0.2">
      <c r="A25" s="112"/>
      <c r="B25" s="188"/>
      <c r="C25" s="190"/>
      <c r="D25" s="189"/>
      <c r="E25" s="169" t="str">
        <f t="shared" si="0"/>
        <v/>
      </c>
      <c r="F25" s="114"/>
      <c r="G25" s="170" t="str">
        <f t="shared" si="1"/>
        <v/>
      </c>
      <c r="H25" s="114"/>
      <c r="I25" s="170" t="str">
        <f t="shared" si="2"/>
        <v/>
      </c>
      <c r="J25" s="114"/>
      <c r="K25" s="170" t="str">
        <f t="shared" si="3"/>
        <v/>
      </c>
      <c r="L25" s="114"/>
      <c r="M25" s="170" t="str">
        <f t="shared" si="4"/>
        <v/>
      </c>
      <c r="N25" s="113"/>
    </row>
    <row r="26" spans="1:14" x14ac:dyDescent="0.2">
      <c r="A26" s="112"/>
      <c r="B26" s="188"/>
      <c r="C26" s="190"/>
      <c r="D26" s="189"/>
      <c r="E26" s="169" t="str">
        <f t="shared" si="0"/>
        <v/>
      </c>
      <c r="F26" s="114"/>
      <c r="G26" s="170" t="str">
        <f t="shared" si="1"/>
        <v/>
      </c>
      <c r="H26" s="114"/>
      <c r="I26" s="170" t="str">
        <f t="shared" si="2"/>
        <v/>
      </c>
      <c r="J26" s="114"/>
      <c r="K26" s="170" t="str">
        <f t="shared" si="3"/>
        <v/>
      </c>
      <c r="L26" s="114"/>
      <c r="M26" s="170" t="str">
        <f t="shared" si="4"/>
        <v/>
      </c>
      <c r="N26" s="113"/>
    </row>
    <row r="27" spans="1:14" x14ac:dyDescent="0.2">
      <c r="A27" s="112"/>
      <c r="B27" s="188"/>
      <c r="C27" s="190"/>
      <c r="D27" s="189"/>
      <c r="E27" s="169" t="str">
        <f t="shared" si="0"/>
        <v/>
      </c>
      <c r="F27" s="114"/>
      <c r="G27" s="170" t="str">
        <f t="shared" si="1"/>
        <v/>
      </c>
      <c r="H27" s="114"/>
      <c r="I27" s="170" t="str">
        <f t="shared" si="2"/>
        <v/>
      </c>
      <c r="J27" s="114"/>
      <c r="K27" s="170" t="str">
        <f t="shared" si="3"/>
        <v/>
      </c>
      <c r="L27" s="114"/>
      <c r="M27" s="170" t="str">
        <f t="shared" si="4"/>
        <v/>
      </c>
      <c r="N27" s="113"/>
    </row>
    <row r="28" spans="1:14" x14ac:dyDescent="0.2">
      <c r="A28" s="112"/>
      <c r="B28" s="188"/>
      <c r="C28" s="190"/>
      <c r="D28" s="189"/>
      <c r="E28" s="169" t="str">
        <f t="shared" si="0"/>
        <v/>
      </c>
      <c r="F28" s="114"/>
      <c r="G28" s="170" t="str">
        <f t="shared" si="1"/>
        <v/>
      </c>
      <c r="H28" s="114"/>
      <c r="I28" s="170" t="str">
        <f t="shared" si="2"/>
        <v/>
      </c>
      <c r="J28" s="114"/>
      <c r="K28" s="170" t="str">
        <f t="shared" si="3"/>
        <v/>
      </c>
      <c r="L28" s="114"/>
      <c r="M28" s="170" t="str">
        <f t="shared" si="4"/>
        <v/>
      </c>
      <c r="N28" s="113"/>
    </row>
    <row r="29" spans="1:14" x14ac:dyDescent="0.2">
      <c r="A29" s="112"/>
      <c r="B29" s="188"/>
      <c r="C29" s="190"/>
      <c r="D29" s="189"/>
      <c r="E29" s="169" t="str">
        <f t="shared" si="0"/>
        <v/>
      </c>
      <c r="F29" s="114"/>
      <c r="G29" s="170" t="str">
        <f t="shared" si="1"/>
        <v/>
      </c>
      <c r="H29" s="114"/>
      <c r="I29" s="170" t="str">
        <f t="shared" si="2"/>
        <v/>
      </c>
      <c r="J29" s="114"/>
      <c r="K29" s="170" t="str">
        <f t="shared" si="3"/>
        <v/>
      </c>
      <c r="L29" s="114"/>
      <c r="M29" s="170" t="str">
        <f t="shared" si="4"/>
        <v/>
      </c>
      <c r="N29" s="113"/>
    </row>
    <row r="30" spans="1:14" x14ac:dyDescent="0.2">
      <c r="A30" s="112"/>
      <c r="B30" s="188"/>
      <c r="C30" s="190"/>
      <c r="D30" s="189"/>
      <c r="E30" s="169" t="str">
        <f t="shared" si="0"/>
        <v/>
      </c>
      <c r="F30" s="114"/>
      <c r="G30" s="170" t="str">
        <f t="shared" si="1"/>
        <v/>
      </c>
      <c r="H30" s="114"/>
      <c r="I30" s="170" t="str">
        <f t="shared" si="2"/>
        <v/>
      </c>
      <c r="J30" s="114"/>
      <c r="K30" s="170" t="str">
        <f t="shared" si="3"/>
        <v/>
      </c>
      <c r="L30" s="114"/>
      <c r="M30" s="170" t="str">
        <f t="shared" si="4"/>
        <v/>
      </c>
      <c r="N30" s="113"/>
    </row>
    <row r="31" spans="1:14" x14ac:dyDescent="0.2">
      <c r="A31" s="112"/>
      <c r="B31" s="188"/>
      <c r="C31" s="190"/>
      <c r="D31" s="189"/>
      <c r="E31" s="169" t="str">
        <f t="shared" si="0"/>
        <v/>
      </c>
      <c r="F31" s="114"/>
      <c r="G31" s="170" t="str">
        <f t="shared" si="1"/>
        <v/>
      </c>
      <c r="H31" s="114"/>
      <c r="I31" s="170" t="str">
        <f t="shared" si="2"/>
        <v/>
      </c>
      <c r="J31" s="114"/>
      <c r="K31" s="170" t="str">
        <f t="shared" si="3"/>
        <v/>
      </c>
      <c r="L31" s="114"/>
      <c r="M31" s="170" t="str">
        <f t="shared" si="4"/>
        <v/>
      </c>
      <c r="N31" s="113"/>
    </row>
    <row r="32" spans="1:14" x14ac:dyDescent="0.2">
      <c r="A32" s="112"/>
      <c r="B32" s="188"/>
      <c r="C32" s="190"/>
      <c r="D32" s="189"/>
      <c r="E32" s="169" t="str">
        <f t="shared" si="0"/>
        <v/>
      </c>
      <c r="F32" s="114"/>
      <c r="G32" s="170" t="str">
        <f t="shared" si="1"/>
        <v/>
      </c>
      <c r="H32" s="114"/>
      <c r="I32" s="170" t="str">
        <f t="shared" si="2"/>
        <v/>
      </c>
      <c r="J32" s="114"/>
      <c r="K32" s="170" t="str">
        <f t="shared" si="3"/>
        <v/>
      </c>
      <c r="L32" s="114"/>
      <c r="M32" s="170" t="str">
        <f t="shared" si="4"/>
        <v/>
      </c>
      <c r="N32" s="113"/>
    </row>
    <row r="33" spans="1:16" x14ac:dyDescent="0.2">
      <c r="A33" s="112"/>
      <c r="B33" s="188"/>
      <c r="C33" s="190"/>
      <c r="D33" s="189"/>
      <c r="E33" s="169" t="str">
        <f t="shared" si="0"/>
        <v/>
      </c>
      <c r="F33" s="114"/>
      <c r="G33" s="170" t="str">
        <f t="shared" si="1"/>
        <v/>
      </c>
      <c r="H33" s="114"/>
      <c r="I33" s="170" t="str">
        <f t="shared" si="2"/>
        <v/>
      </c>
      <c r="J33" s="114"/>
      <c r="K33" s="170" t="str">
        <f t="shared" si="3"/>
        <v/>
      </c>
      <c r="L33" s="114"/>
      <c r="M33" s="170" t="str">
        <f t="shared" si="4"/>
        <v/>
      </c>
      <c r="N33" s="113"/>
    </row>
    <row r="34" spans="1:16" x14ac:dyDescent="0.2">
      <c r="A34" s="112"/>
      <c r="B34" s="188"/>
      <c r="C34" s="190"/>
      <c r="D34" s="189"/>
      <c r="E34" s="169" t="str">
        <f t="shared" si="0"/>
        <v/>
      </c>
      <c r="F34" s="114"/>
      <c r="G34" s="170" t="str">
        <f t="shared" si="1"/>
        <v/>
      </c>
      <c r="H34" s="114"/>
      <c r="I34" s="170" t="str">
        <f t="shared" si="2"/>
        <v/>
      </c>
      <c r="J34" s="114"/>
      <c r="K34" s="170" t="str">
        <f t="shared" si="3"/>
        <v/>
      </c>
      <c r="L34" s="114"/>
      <c r="M34" s="170" t="str">
        <f t="shared" si="4"/>
        <v/>
      </c>
      <c r="N34" s="113"/>
    </row>
    <row r="35" spans="1:16" x14ac:dyDescent="0.2">
      <c r="A35" s="163"/>
      <c r="B35" s="163"/>
      <c r="C35" s="164"/>
      <c r="D35" s="164"/>
      <c r="E35" s="165"/>
      <c r="F35" s="164"/>
      <c r="G35" s="164"/>
      <c r="H35" s="164"/>
      <c r="I35" s="164"/>
      <c r="J35" s="164"/>
      <c r="K35" s="164"/>
      <c r="L35" s="164"/>
      <c r="M35" s="164"/>
      <c r="N35" s="164"/>
    </row>
    <row r="37" spans="1:16" x14ac:dyDescent="0.2">
      <c r="B37" s="110"/>
      <c r="C37" s="110"/>
      <c r="D37" s="110"/>
      <c r="E37" s="110"/>
      <c r="F37" s="110"/>
      <c r="G37" s="110"/>
      <c r="H37" s="110"/>
      <c r="I37" s="110"/>
      <c r="J37" s="110"/>
      <c r="K37" s="110"/>
      <c r="L37" s="110"/>
      <c r="M37" s="110"/>
      <c r="N37" s="110"/>
      <c r="O37" s="110"/>
      <c r="P37" s="110"/>
    </row>
    <row r="38" spans="1:16" ht="15" customHeight="1" x14ac:dyDescent="0.2">
      <c r="A38" s="439" t="s">
        <v>18</v>
      </c>
      <c r="B38" s="440"/>
      <c r="C38" s="166" t="str">
        <f>'Proposal Data'!M54</f>
        <v/>
      </c>
      <c r="D38" s="166" t="str">
        <f>'Proposal Data'!N54</f>
        <v/>
      </c>
      <c r="E38" s="445"/>
      <c r="F38" s="167" t="str">
        <f>'Proposal Data'!O54</f>
        <v/>
      </c>
      <c r="G38" s="445"/>
      <c r="H38" s="167" t="str">
        <f>'Proposal Data'!P54</f>
        <v/>
      </c>
      <c r="I38" s="445"/>
      <c r="J38" s="167" t="str">
        <f>'Proposal Data'!Q54</f>
        <v/>
      </c>
      <c r="K38" s="445"/>
      <c r="L38" s="167" t="str">
        <f>'Proposal Data'!R54</f>
        <v/>
      </c>
      <c r="M38" s="445"/>
      <c r="N38" s="436" t="s">
        <v>15</v>
      </c>
    </row>
    <row r="39" spans="1:16" x14ac:dyDescent="0.2">
      <c r="A39" s="441"/>
      <c r="B39" s="442"/>
      <c r="C39" s="166" t="str">
        <f>'Proposal Data'!M55</f>
        <v/>
      </c>
      <c r="D39" s="166" t="str">
        <f>'Proposal Data'!N55</f>
        <v/>
      </c>
      <c r="E39" s="446"/>
      <c r="F39" s="167" t="str">
        <f>'Proposal Data'!O55</f>
        <v/>
      </c>
      <c r="G39" s="446"/>
      <c r="H39" s="167" t="str">
        <f>'Proposal Data'!P55</f>
        <v/>
      </c>
      <c r="I39" s="446"/>
      <c r="J39" s="167" t="str">
        <f>'Proposal Data'!Q55</f>
        <v/>
      </c>
      <c r="K39" s="446"/>
      <c r="L39" s="167" t="str">
        <f>'Proposal Data'!R55</f>
        <v/>
      </c>
      <c r="M39" s="446"/>
      <c r="N39" s="437"/>
    </row>
    <row r="40" spans="1:16" x14ac:dyDescent="0.2">
      <c r="A40" s="443"/>
      <c r="B40" s="444"/>
      <c r="C40" s="166" t="str">
        <f>'Proposal Data'!M56</f>
        <v/>
      </c>
      <c r="D40" s="166" t="str">
        <f>'Proposal Data'!N56</f>
        <v/>
      </c>
      <c r="E40" s="447"/>
      <c r="F40" s="167" t="str">
        <f>'Proposal Data'!O56</f>
        <v/>
      </c>
      <c r="G40" s="447"/>
      <c r="H40" s="167" t="str">
        <f>'Proposal Data'!P56</f>
        <v/>
      </c>
      <c r="I40" s="447"/>
      <c r="J40" s="167" t="str">
        <f>'Proposal Data'!Q56</f>
        <v/>
      </c>
      <c r="K40" s="447"/>
      <c r="L40" s="167" t="str">
        <f>'Proposal Data'!R56</f>
        <v/>
      </c>
      <c r="M40" s="447"/>
      <c r="N40" s="437"/>
    </row>
    <row r="41" spans="1:16" x14ac:dyDescent="0.2">
      <c r="A41" s="171" t="s">
        <v>16</v>
      </c>
      <c r="B41" s="172" t="s">
        <v>17</v>
      </c>
      <c r="C41" s="168" t="s">
        <v>64</v>
      </c>
      <c r="D41" s="168" t="s">
        <v>64</v>
      </c>
      <c r="E41" s="168" t="s">
        <v>150</v>
      </c>
      <c r="F41" s="168" t="s">
        <v>64</v>
      </c>
      <c r="G41" s="168" t="s">
        <v>150</v>
      </c>
      <c r="H41" s="168" t="s">
        <v>64</v>
      </c>
      <c r="I41" s="168" t="s">
        <v>150</v>
      </c>
      <c r="J41" s="168" t="s">
        <v>64</v>
      </c>
      <c r="K41" s="168" t="s">
        <v>150</v>
      </c>
      <c r="L41" s="168" t="s">
        <v>64</v>
      </c>
      <c r="M41" s="168" t="s">
        <v>150</v>
      </c>
      <c r="N41" s="438"/>
    </row>
    <row r="42" spans="1:16" x14ac:dyDescent="0.2">
      <c r="A42" s="112"/>
      <c r="B42" s="188"/>
      <c r="C42" s="190"/>
      <c r="D42" s="189"/>
      <c r="E42" s="169" t="str">
        <f>IF(D42&lt;&gt;"",(D42-C42)/C42,"")</f>
        <v/>
      </c>
      <c r="F42" s="114"/>
      <c r="G42" s="170" t="str">
        <f>IF(F42&lt;&gt;"",(F42-D42)/D42,"")</f>
        <v/>
      </c>
      <c r="H42" s="114"/>
      <c r="I42" s="170" t="str">
        <f>IF(H42&lt;&gt;"",(H42-F42)/F42,"")</f>
        <v/>
      </c>
      <c r="J42" s="114"/>
      <c r="K42" s="170" t="str">
        <f>IF(J42&lt;&gt;"",(J42-H42)/H42,"")</f>
        <v/>
      </c>
      <c r="L42" s="114"/>
      <c r="M42" s="170" t="str">
        <f>IF(L42&lt;&gt;"",(L42-J42)/J42,"")</f>
        <v/>
      </c>
      <c r="N42" s="113"/>
    </row>
    <row r="43" spans="1:16" x14ac:dyDescent="0.2">
      <c r="A43" s="112"/>
      <c r="B43" s="188"/>
      <c r="C43" s="190"/>
      <c r="D43" s="189"/>
      <c r="E43" s="169" t="str">
        <f t="shared" ref="E43:E65" si="5">IF(D43&lt;&gt;"",(D43-C43)/C43,"")</f>
        <v/>
      </c>
      <c r="F43" s="114"/>
      <c r="G43" s="170" t="str">
        <f t="shared" ref="G43:G65" si="6">IF(F43&lt;&gt;"",(F43-D43)/D43,"")</f>
        <v/>
      </c>
      <c r="H43" s="114"/>
      <c r="I43" s="170" t="str">
        <f t="shared" ref="I43:I65" si="7">IF(H43&lt;&gt;"",(H43-F43)/F43,"")</f>
        <v/>
      </c>
      <c r="J43" s="114"/>
      <c r="K43" s="170" t="str">
        <f t="shared" ref="K43:K65" si="8">IF(J43&lt;&gt;"",(J43-H43)/H43,"")</f>
        <v/>
      </c>
      <c r="L43" s="114"/>
      <c r="M43" s="170" t="str">
        <f t="shared" ref="M43:M65" si="9">IF(L43&lt;&gt;"",(L43-J43)/J43,"")</f>
        <v/>
      </c>
      <c r="N43" s="113"/>
    </row>
    <row r="44" spans="1:16" x14ac:dyDescent="0.2">
      <c r="A44" s="112"/>
      <c r="B44" s="188"/>
      <c r="C44" s="190"/>
      <c r="D44" s="189"/>
      <c r="E44" s="169" t="str">
        <f t="shared" si="5"/>
        <v/>
      </c>
      <c r="F44" s="114"/>
      <c r="G44" s="170" t="str">
        <f t="shared" si="6"/>
        <v/>
      </c>
      <c r="H44" s="114"/>
      <c r="I44" s="170" t="str">
        <f t="shared" si="7"/>
        <v/>
      </c>
      <c r="J44" s="114"/>
      <c r="K44" s="170" t="str">
        <f t="shared" si="8"/>
        <v/>
      </c>
      <c r="L44" s="114"/>
      <c r="M44" s="170" t="str">
        <f t="shared" si="9"/>
        <v/>
      </c>
      <c r="N44" s="113"/>
    </row>
    <row r="45" spans="1:16" x14ac:dyDescent="0.2">
      <c r="A45" s="112"/>
      <c r="B45" s="188"/>
      <c r="C45" s="190"/>
      <c r="D45" s="189"/>
      <c r="E45" s="169" t="str">
        <f t="shared" si="5"/>
        <v/>
      </c>
      <c r="F45" s="114"/>
      <c r="G45" s="170" t="str">
        <f t="shared" si="6"/>
        <v/>
      </c>
      <c r="H45" s="114"/>
      <c r="I45" s="170" t="str">
        <f t="shared" si="7"/>
        <v/>
      </c>
      <c r="J45" s="114"/>
      <c r="K45" s="170" t="str">
        <f t="shared" si="8"/>
        <v/>
      </c>
      <c r="L45" s="114"/>
      <c r="M45" s="170" t="str">
        <f t="shared" si="9"/>
        <v/>
      </c>
      <c r="N45" s="113"/>
    </row>
    <row r="46" spans="1:16" x14ac:dyDescent="0.2">
      <c r="A46" s="112"/>
      <c r="B46" s="188"/>
      <c r="C46" s="190"/>
      <c r="D46" s="189"/>
      <c r="E46" s="169" t="str">
        <f t="shared" si="5"/>
        <v/>
      </c>
      <c r="F46" s="114"/>
      <c r="G46" s="170" t="str">
        <f t="shared" si="6"/>
        <v/>
      </c>
      <c r="H46" s="114"/>
      <c r="I46" s="170" t="str">
        <f t="shared" si="7"/>
        <v/>
      </c>
      <c r="J46" s="114"/>
      <c r="K46" s="170" t="str">
        <f t="shared" si="8"/>
        <v/>
      </c>
      <c r="L46" s="114"/>
      <c r="M46" s="170" t="str">
        <f t="shared" si="9"/>
        <v/>
      </c>
      <c r="N46" s="113"/>
    </row>
    <row r="47" spans="1:16" x14ac:dyDescent="0.2">
      <c r="A47" s="112"/>
      <c r="B47" s="188"/>
      <c r="C47" s="190"/>
      <c r="D47" s="189"/>
      <c r="E47" s="169" t="str">
        <f t="shared" si="5"/>
        <v/>
      </c>
      <c r="F47" s="114"/>
      <c r="G47" s="170" t="str">
        <f t="shared" si="6"/>
        <v/>
      </c>
      <c r="H47" s="114"/>
      <c r="I47" s="170" t="str">
        <f t="shared" si="7"/>
        <v/>
      </c>
      <c r="J47" s="114"/>
      <c r="K47" s="170" t="str">
        <f t="shared" si="8"/>
        <v/>
      </c>
      <c r="L47" s="114"/>
      <c r="M47" s="170" t="str">
        <f t="shared" si="9"/>
        <v/>
      </c>
      <c r="N47" s="113"/>
    </row>
    <row r="48" spans="1:16" x14ac:dyDescent="0.2">
      <c r="A48" s="112"/>
      <c r="B48" s="188"/>
      <c r="C48" s="190"/>
      <c r="D48" s="189"/>
      <c r="E48" s="169" t="str">
        <f t="shared" si="5"/>
        <v/>
      </c>
      <c r="F48" s="114"/>
      <c r="G48" s="170" t="str">
        <f t="shared" si="6"/>
        <v/>
      </c>
      <c r="H48" s="114"/>
      <c r="I48" s="170" t="str">
        <f t="shared" si="7"/>
        <v/>
      </c>
      <c r="J48" s="114"/>
      <c r="K48" s="170" t="str">
        <f t="shared" si="8"/>
        <v/>
      </c>
      <c r="L48" s="114"/>
      <c r="M48" s="170" t="str">
        <f t="shared" si="9"/>
        <v/>
      </c>
      <c r="N48" s="113"/>
    </row>
    <row r="49" spans="1:14" x14ac:dyDescent="0.2">
      <c r="A49" s="112"/>
      <c r="B49" s="188"/>
      <c r="C49" s="190"/>
      <c r="D49" s="189"/>
      <c r="E49" s="169" t="str">
        <f t="shared" si="5"/>
        <v/>
      </c>
      <c r="F49" s="114"/>
      <c r="G49" s="170" t="str">
        <f t="shared" si="6"/>
        <v/>
      </c>
      <c r="H49" s="114"/>
      <c r="I49" s="170" t="str">
        <f t="shared" si="7"/>
        <v/>
      </c>
      <c r="J49" s="114"/>
      <c r="K49" s="170" t="str">
        <f t="shared" si="8"/>
        <v/>
      </c>
      <c r="L49" s="114"/>
      <c r="M49" s="170" t="str">
        <f t="shared" si="9"/>
        <v/>
      </c>
      <c r="N49" s="113"/>
    </row>
    <row r="50" spans="1:14" x14ac:dyDescent="0.2">
      <c r="A50" s="112"/>
      <c r="B50" s="188"/>
      <c r="C50" s="190"/>
      <c r="D50" s="189"/>
      <c r="E50" s="169" t="str">
        <f t="shared" si="5"/>
        <v/>
      </c>
      <c r="F50" s="114"/>
      <c r="G50" s="170" t="str">
        <f t="shared" si="6"/>
        <v/>
      </c>
      <c r="H50" s="114"/>
      <c r="I50" s="170" t="str">
        <f t="shared" si="7"/>
        <v/>
      </c>
      <c r="J50" s="114"/>
      <c r="K50" s="170" t="str">
        <f t="shared" si="8"/>
        <v/>
      </c>
      <c r="L50" s="114"/>
      <c r="M50" s="170" t="str">
        <f t="shared" si="9"/>
        <v/>
      </c>
      <c r="N50" s="113"/>
    </row>
    <row r="51" spans="1:14" x14ac:dyDescent="0.2">
      <c r="A51" s="112"/>
      <c r="B51" s="188"/>
      <c r="C51" s="190"/>
      <c r="D51" s="189"/>
      <c r="E51" s="169" t="str">
        <f t="shared" si="5"/>
        <v/>
      </c>
      <c r="F51" s="114"/>
      <c r="G51" s="170" t="str">
        <f t="shared" si="6"/>
        <v/>
      </c>
      <c r="H51" s="114"/>
      <c r="I51" s="170" t="str">
        <f t="shared" si="7"/>
        <v/>
      </c>
      <c r="J51" s="114"/>
      <c r="K51" s="170" t="str">
        <f t="shared" si="8"/>
        <v/>
      </c>
      <c r="L51" s="114"/>
      <c r="M51" s="170" t="str">
        <f t="shared" si="9"/>
        <v/>
      </c>
      <c r="N51" s="113"/>
    </row>
    <row r="52" spans="1:14" x14ac:dyDescent="0.2">
      <c r="A52" s="112"/>
      <c r="B52" s="188"/>
      <c r="C52" s="190"/>
      <c r="D52" s="189"/>
      <c r="E52" s="169" t="str">
        <f t="shared" si="5"/>
        <v/>
      </c>
      <c r="F52" s="114"/>
      <c r="G52" s="170" t="str">
        <f t="shared" si="6"/>
        <v/>
      </c>
      <c r="H52" s="114"/>
      <c r="I52" s="170" t="str">
        <f t="shared" si="7"/>
        <v/>
      </c>
      <c r="J52" s="114"/>
      <c r="K52" s="170" t="str">
        <f t="shared" si="8"/>
        <v/>
      </c>
      <c r="L52" s="114"/>
      <c r="M52" s="170" t="str">
        <f t="shared" si="9"/>
        <v/>
      </c>
      <c r="N52" s="113"/>
    </row>
    <row r="53" spans="1:14" x14ac:dyDescent="0.2">
      <c r="A53" s="112"/>
      <c r="B53" s="188"/>
      <c r="C53" s="190"/>
      <c r="D53" s="189"/>
      <c r="E53" s="169" t="str">
        <f t="shared" si="5"/>
        <v/>
      </c>
      <c r="F53" s="114"/>
      <c r="G53" s="170" t="str">
        <f t="shared" si="6"/>
        <v/>
      </c>
      <c r="H53" s="114"/>
      <c r="I53" s="170" t="str">
        <f t="shared" si="7"/>
        <v/>
      </c>
      <c r="J53" s="114"/>
      <c r="K53" s="170" t="str">
        <f t="shared" si="8"/>
        <v/>
      </c>
      <c r="L53" s="114"/>
      <c r="M53" s="170" t="str">
        <f t="shared" si="9"/>
        <v/>
      </c>
      <c r="N53" s="113"/>
    </row>
    <row r="54" spans="1:14" x14ac:dyDescent="0.2">
      <c r="A54" s="112"/>
      <c r="B54" s="188"/>
      <c r="C54" s="190"/>
      <c r="D54" s="189"/>
      <c r="E54" s="169" t="str">
        <f t="shared" si="5"/>
        <v/>
      </c>
      <c r="F54" s="114"/>
      <c r="G54" s="170" t="str">
        <f t="shared" si="6"/>
        <v/>
      </c>
      <c r="H54" s="114"/>
      <c r="I54" s="170" t="str">
        <f t="shared" si="7"/>
        <v/>
      </c>
      <c r="J54" s="114"/>
      <c r="K54" s="170" t="str">
        <f t="shared" si="8"/>
        <v/>
      </c>
      <c r="L54" s="114"/>
      <c r="M54" s="170" t="str">
        <f t="shared" si="9"/>
        <v/>
      </c>
      <c r="N54" s="113"/>
    </row>
    <row r="55" spans="1:14" x14ac:dyDescent="0.2">
      <c r="A55" s="112"/>
      <c r="B55" s="188"/>
      <c r="C55" s="190"/>
      <c r="D55" s="189"/>
      <c r="E55" s="169" t="str">
        <f t="shared" si="5"/>
        <v/>
      </c>
      <c r="F55" s="114"/>
      <c r="G55" s="170" t="str">
        <f t="shared" si="6"/>
        <v/>
      </c>
      <c r="H55" s="114"/>
      <c r="I55" s="170" t="str">
        <f t="shared" si="7"/>
        <v/>
      </c>
      <c r="J55" s="114"/>
      <c r="K55" s="170" t="str">
        <f t="shared" si="8"/>
        <v/>
      </c>
      <c r="L55" s="114"/>
      <c r="M55" s="170" t="str">
        <f t="shared" si="9"/>
        <v/>
      </c>
      <c r="N55" s="113"/>
    </row>
    <row r="56" spans="1:14" x14ac:dyDescent="0.2">
      <c r="A56" s="112"/>
      <c r="B56" s="188"/>
      <c r="C56" s="190"/>
      <c r="D56" s="189"/>
      <c r="E56" s="169" t="str">
        <f t="shared" si="5"/>
        <v/>
      </c>
      <c r="F56" s="114"/>
      <c r="G56" s="170" t="str">
        <f t="shared" si="6"/>
        <v/>
      </c>
      <c r="H56" s="114"/>
      <c r="I56" s="170" t="str">
        <f t="shared" si="7"/>
        <v/>
      </c>
      <c r="J56" s="114"/>
      <c r="K56" s="170" t="str">
        <f t="shared" si="8"/>
        <v/>
      </c>
      <c r="L56" s="114"/>
      <c r="M56" s="170" t="str">
        <f t="shared" si="9"/>
        <v/>
      </c>
      <c r="N56" s="113"/>
    </row>
    <row r="57" spans="1:14" x14ac:dyDescent="0.2">
      <c r="A57" s="112"/>
      <c r="B57" s="188"/>
      <c r="C57" s="190"/>
      <c r="D57" s="189"/>
      <c r="E57" s="169" t="str">
        <f t="shared" si="5"/>
        <v/>
      </c>
      <c r="F57" s="114"/>
      <c r="G57" s="170" t="str">
        <f t="shared" si="6"/>
        <v/>
      </c>
      <c r="H57" s="114"/>
      <c r="I57" s="170" t="str">
        <f t="shared" si="7"/>
        <v/>
      </c>
      <c r="J57" s="114"/>
      <c r="K57" s="170" t="str">
        <f t="shared" si="8"/>
        <v/>
      </c>
      <c r="L57" s="114"/>
      <c r="M57" s="170" t="str">
        <f t="shared" si="9"/>
        <v/>
      </c>
      <c r="N57" s="113"/>
    </row>
    <row r="58" spans="1:14" x14ac:dyDescent="0.2">
      <c r="A58" s="112"/>
      <c r="B58" s="188"/>
      <c r="C58" s="190"/>
      <c r="D58" s="189"/>
      <c r="E58" s="169" t="str">
        <f t="shared" si="5"/>
        <v/>
      </c>
      <c r="F58" s="114"/>
      <c r="G58" s="170" t="str">
        <f t="shared" si="6"/>
        <v/>
      </c>
      <c r="H58" s="114"/>
      <c r="I58" s="170" t="str">
        <f t="shared" si="7"/>
        <v/>
      </c>
      <c r="J58" s="114"/>
      <c r="K58" s="170" t="str">
        <f t="shared" si="8"/>
        <v/>
      </c>
      <c r="L58" s="114"/>
      <c r="M58" s="170" t="str">
        <f t="shared" si="9"/>
        <v/>
      </c>
      <c r="N58" s="113"/>
    </row>
    <row r="59" spans="1:14" x14ac:dyDescent="0.2">
      <c r="A59" s="112"/>
      <c r="B59" s="188"/>
      <c r="C59" s="190"/>
      <c r="D59" s="189"/>
      <c r="E59" s="169" t="str">
        <f t="shared" si="5"/>
        <v/>
      </c>
      <c r="F59" s="114"/>
      <c r="G59" s="170" t="str">
        <f t="shared" si="6"/>
        <v/>
      </c>
      <c r="H59" s="114"/>
      <c r="I59" s="170" t="str">
        <f t="shared" si="7"/>
        <v/>
      </c>
      <c r="J59" s="114"/>
      <c r="K59" s="170" t="str">
        <f t="shared" si="8"/>
        <v/>
      </c>
      <c r="L59" s="114"/>
      <c r="M59" s="170" t="str">
        <f t="shared" si="9"/>
        <v/>
      </c>
      <c r="N59" s="113"/>
    </row>
    <row r="60" spans="1:14" x14ac:dyDescent="0.2">
      <c r="A60" s="112"/>
      <c r="B60" s="188"/>
      <c r="C60" s="190"/>
      <c r="D60" s="189"/>
      <c r="E60" s="169" t="str">
        <f t="shared" si="5"/>
        <v/>
      </c>
      <c r="F60" s="114"/>
      <c r="G60" s="170" t="str">
        <f t="shared" si="6"/>
        <v/>
      </c>
      <c r="H60" s="114"/>
      <c r="I60" s="170" t="str">
        <f t="shared" si="7"/>
        <v/>
      </c>
      <c r="J60" s="114"/>
      <c r="K60" s="170" t="str">
        <f t="shared" si="8"/>
        <v/>
      </c>
      <c r="L60" s="114"/>
      <c r="M60" s="170" t="str">
        <f t="shared" si="9"/>
        <v/>
      </c>
      <c r="N60" s="113"/>
    </row>
    <row r="61" spans="1:14" x14ac:dyDescent="0.2">
      <c r="A61" s="112"/>
      <c r="B61" s="188"/>
      <c r="C61" s="190"/>
      <c r="D61" s="189"/>
      <c r="E61" s="169" t="str">
        <f t="shared" si="5"/>
        <v/>
      </c>
      <c r="F61" s="114"/>
      <c r="G61" s="170" t="str">
        <f t="shared" si="6"/>
        <v/>
      </c>
      <c r="H61" s="114"/>
      <c r="I61" s="170" t="str">
        <f t="shared" si="7"/>
        <v/>
      </c>
      <c r="J61" s="114"/>
      <c r="K61" s="170" t="str">
        <f t="shared" si="8"/>
        <v/>
      </c>
      <c r="L61" s="114"/>
      <c r="M61" s="170" t="str">
        <f t="shared" si="9"/>
        <v/>
      </c>
      <c r="N61" s="113"/>
    </row>
    <row r="62" spans="1:14" x14ac:dyDescent="0.2">
      <c r="A62" s="112"/>
      <c r="B62" s="188"/>
      <c r="C62" s="190"/>
      <c r="D62" s="189"/>
      <c r="E62" s="169" t="str">
        <f t="shared" si="5"/>
        <v/>
      </c>
      <c r="F62" s="114"/>
      <c r="G62" s="170" t="str">
        <f t="shared" si="6"/>
        <v/>
      </c>
      <c r="H62" s="114"/>
      <c r="I62" s="170" t="str">
        <f t="shared" si="7"/>
        <v/>
      </c>
      <c r="J62" s="114"/>
      <c r="K62" s="170" t="str">
        <f t="shared" si="8"/>
        <v/>
      </c>
      <c r="L62" s="114"/>
      <c r="M62" s="170" t="str">
        <f t="shared" si="9"/>
        <v/>
      </c>
      <c r="N62" s="113"/>
    </row>
    <row r="63" spans="1:14" x14ac:dyDescent="0.2">
      <c r="A63" s="112"/>
      <c r="B63" s="188"/>
      <c r="C63" s="190"/>
      <c r="D63" s="189"/>
      <c r="E63" s="169" t="str">
        <f t="shared" si="5"/>
        <v/>
      </c>
      <c r="F63" s="114"/>
      <c r="G63" s="170" t="str">
        <f t="shared" si="6"/>
        <v/>
      </c>
      <c r="H63" s="114"/>
      <c r="I63" s="170" t="str">
        <f t="shared" si="7"/>
        <v/>
      </c>
      <c r="J63" s="114"/>
      <c r="K63" s="170" t="str">
        <f t="shared" si="8"/>
        <v/>
      </c>
      <c r="L63" s="114"/>
      <c r="M63" s="170" t="str">
        <f t="shared" si="9"/>
        <v/>
      </c>
      <c r="N63" s="113"/>
    </row>
    <row r="64" spans="1:14" x14ac:dyDescent="0.2">
      <c r="A64" s="112"/>
      <c r="B64" s="188"/>
      <c r="C64" s="190"/>
      <c r="D64" s="189"/>
      <c r="E64" s="169" t="str">
        <f t="shared" si="5"/>
        <v/>
      </c>
      <c r="F64" s="114"/>
      <c r="G64" s="170" t="str">
        <f t="shared" si="6"/>
        <v/>
      </c>
      <c r="H64" s="114"/>
      <c r="I64" s="170" t="str">
        <f t="shared" si="7"/>
        <v/>
      </c>
      <c r="J64" s="114"/>
      <c r="K64" s="170" t="str">
        <f t="shared" si="8"/>
        <v/>
      </c>
      <c r="L64" s="114"/>
      <c r="M64" s="170" t="str">
        <f t="shared" si="9"/>
        <v/>
      </c>
      <c r="N64" s="113"/>
    </row>
    <row r="65" spans="1:14" x14ac:dyDescent="0.2">
      <c r="A65" s="112"/>
      <c r="B65" s="188"/>
      <c r="C65" s="190"/>
      <c r="D65" s="189"/>
      <c r="E65" s="169" t="str">
        <f t="shared" si="5"/>
        <v/>
      </c>
      <c r="F65" s="114"/>
      <c r="G65" s="170" t="str">
        <f t="shared" si="6"/>
        <v/>
      </c>
      <c r="H65" s="114"/>
      <c r="I65" s="170" t="str">
        <f t="shared" si="7"/>
        <v/>
      </c>
      <c r="J65" s="114"/>
      <c r="K65" s="170" t="str">
        <f t="shared" si="8"/>
        <v/>
      </c>
      <c r="L65" s="114"/>
      <c r="M65" s="170" t="str">
        <f t="shared" si="9"/>
        <v/>
      </c>
      <c r="N65" s="113"/>
    </row>
    <row r="66" spans="1:14" x14ac:dyDescent="0.2">
      <c r="A66" s="163"/>
      <c r="B66" s="163"/>
      <c r="C66" s="164"/>
      <c r="D66" s="164"/>
      <c r="E66" s="165"/>
      <c r="F66" s="164"/>
      <c r="G66" s="164"/>
      <c r="H66" s="164"/>
      <c r="I66" s="164"/>
      <c r="J66" s="164"/>
      <c r="K66" s="164"/>
      <c r="L66" s="164"/>
      <c r="M66" s="164"/>
      <c r="N66" s="164"/>
    </row>
    <row r="69" spans="1:14" ht="15" customHeight="1" x14ac:dyDescent="0.2">
      <c r="A69" s="439" t="s">
        <v>19</v>
      </c>
      <c r="B69" s="440"/>
      <c r="C69" s="166" t="str">
        <f>'Proposal Data'!M63</f>
        <v/>
      </c>
      <c r="D69" s="167" t="str">
        <f>'Proposal Data'!N63</f>
        <v/>
      </c>
      <c r="E69" s="445"/>
      <c r="F69" s="167" t="str">
        <f>'Proposal Data'!O63</f>
        <v/>
      </c>
      <c r="G69" s="445"/>
      <c r="H69" s="167" t="str">
        <f>'Proposal Data'!P63</f>
        <v/>
      </c>
      <c r="I69" s="445"/>
      <c r="J69" s="167" t="str">
        <f>'Proposal Data'!Q63</f>
        <v/>
      </c>
      <c r="K69" s="445"/>
      <c r="L69" s="167" t="str">
        <f>'Proposal Data'!R63</f>
        <v/>
      </c>
      <c r="M69" s="445"/>
      <c r="N69" s="436" t="s">
        <v>15</v>
      </c>
    </row>
    <row r="70" spans="1:14" x14ac:dyDescent="0.2">
      <c r="A70" s="441"/>
      <c r="B70" s="442"/>
      <c r="C70" s="166" t="str">
        <f>'Proposal Data'!M64</f>
        <v/>
      </c>
      <c r="D70" s="167" t="str">
        <f>'Proposal Data'!N64</f>
        <v/>
      </c>
      <c r="E70" s="446"/>
      <c r="F70" s="167" t="str">
        <f>'Proposal Data'!O64</f>
        <v/>
      </c>
      <c r="G70" s="446"/>
      <c r="H70" s="167" t="str">
        <f>'Proposal Data'!P64</f>
        <v/>
      </c>
      <c r="I70" s="446"/>
      <c r="J70" s="167" t="str">
        <f>'Proposal Data'!Q64</f>
        <v/>
      </c>
      <c r="K70" s="446"/>
      <c r="L70" s="167" t="str">
        <f>'Proposal Data'!R64</f>
        <v/>
      </c>
      <c r="M70" s="446"/>
      <c r="N70" s="437"/>
    </row>
    <row r="71" spans="1:14" x14ac:dyDescent="0.2">
      <c r="A71" s="443"/>
      <c r="B71" s="444"/>
      <c r="C71" s="166" t="str">
        <f>'Proposal Data'!M65</f>
        <v/>
      </c>
      <c r="D71" s="167" t="str">
        <f>'Proposal Data'!N65</f>
        <v/>
      </c>
      <c r="E71" s="447"/>
      <c r="F71" s="167" t="str">
        <f>'Proposal Data'!O65</f>
        <v/>
      </c>
      <c r="G71" s="447"/>
      <c r="H71" s="167" t="str">
        <f>'Proposal Data'!P65</f>
        <v/>
      </c>
      <c r="I71" s="447"/>
      <c r="J71" s="167" t="str">
        <f>'Proposal Data'!Q65</f>
        <v/>
      </c>
      <c r="K71" s="447"/>
      <c r="L71" s="167" t="str">
        <f>'Proposal Data'!R65</f>
        <v/>
      </c>
      <c r="M71" s="447"/>
      <c r="N71" s="437"/>
    </row>
    <row r="72" spans="1:14" x14ac:dyDescent="0.2">
      <c r="A72" s="171" t="s">
        <v>16</v>
      </c>
      <c r="B72" s="172" t="s">
        <v>17</v>
      </c>
      <c r="C72" s="168" t="s">
        <v>64</v>
      </c>
      <c r="D72" s="168" t="s">
        <v>64</v>
      </c>
      <c r="E72" s="168" t="s">
        <v>150</v>
      </c>
      <c r="F72" s="168" t="s">
        <v>64</v>
      </c>
      <c r="G72" s="168" t="s">
        <v>150</v>
      </c>
      <c r="H72" s="168" t="s">
        <v>64</v>
      </c>
      <c r="I72" s="168" t="s">
        <v>150</v>
      </c>
      <c r="J72" s="168" t="s">
        <v>64</v>
      </c>
      <c r="K72" s="168" t="s">
        <v>150</v>
      </c>
      <c r="L72" s="168" t="s">
        <v>64</v>
      </c>
      <c r="M72" s="168" t="s">
        <v>150</v>
      </c>
      <c r="N72" s="438"/>
    </row>
    <row r="73" spans="1:14" x14ac:dyDescent="0.2">
      <c r="A73" s="112"/>
      <c r="B73" s="188"/>
      <c r="C73" s="190"/>
      <c r="D73" s="189"/>
      <c r="E73" s="169" t="str">
        <f>IF(D73&lt;&gt;"",(D73-C73)/C73,"")</f>
        <v/>
      </c>
      <c r="F73" s="114"/>
      <c r="G73" s="170" t="str">
        <f>IF(F73&lt;&gt;"",(F73-D73)/D73,"")</f>
        <v/>
      </c>
      <c r="H73" s="114"/>
      <c r="I73" s="170" t="str">
        <f>IF(H73&lt;&gt;"",(H73-F73)/F73,"")</f>
        <v/>
      </c>
      <c r="J73" s="114"/>
      <c r="K73" s="170" t="str">
        <f>IF(J73&lt;&gt;"",(J73-H73)/H73,"")</f>
        <v/>
      </c>
      <c r="L73" s="114"/>
      <c r="M73" s="170" t="str">
        <f>IF(L73&lt;&gt;"",(L73-J73)/J73,"")</f>
        <v/>
      </c>
      <c r="N73" s="113"/>
    </row>
    <row r="74" spans="1:14" x14ac:dyDescent="0.2">
      <c r="A74" s="112"/>
      <c r="B74" s="188"/>
      <c r="C74" s="190"/>
      <c r="D74" s="189"/>
      <c r="E74" s="169" t="str">
        <f t="shared" ref="E74:E96" si="10">IF(D74&lt;&gt;"",(D74-C74)/C74,"")</f>
        <v/>
      </c>
      <c r="F74" s="114"/>
      <c r="G74" s="170" t="str">
        <f t="shared" ref="G74:G96" si="11">IF(F74&lt;&gt;"",(F74-D74)/D74,"")</f>
        <v/>
      </c>
      <c r="H74" s="114"/>
      <c r="I74" s="170" t="str">
        <f t="shared" ref="I74:I96" si="12">IF(H74&lt;&gt;"",(H74-F74)/F74,"")</f>
        <v/>
      </c>
      <c r="J74" s="114"/>
      <c r="K74" s="170" t="str">
        <f t="shared" ref="K74:K96" si="13">IF(J74&lt;&gt;"",(J74-H74)/H74,"")</f>
        <v/>
      </c>
      <c r="L74" s="114"/>
      <c r="M74" s="170" t="str">
        <f t="shared" ref="M74:M96" si="14">IF(L74&lt;&gt;"",(L74-J74)/J74,"")</f>
        <v/>
      </c>
      <c r="N74" s="113"/>
    </row>
    <row r="75" spans="1:14" x14ac:dyDescent="0.2">
      <c r="A75" s="112"/>
      <c r="B75" s="188"/>
      <c r="C75" s="190"/>
      <c r="D75" s="189"/>
      <c r="E75" s="169" t="str">
        <f t="shared" si="10"/>
        <v/>
      </c>
      <c r="F75" s="114"/>
      <c r="G75" s="170" t="str">
        <f t="shared" si="11"/>
        <v/>
      </c>
      <c r="H75" s="114"/>
      <c r="I75" s="170" t="str">
        <f t="shared" si="12"/>
        <v/>
      </c>
      <c r="J75" s="114"/>
      <c r="K75" s="170" t="str">
        <f t="shared" si="13"/>
        <v/>
      </c>
      <c r="L75" s="114"/>
      <c r="M75" s="170" t="str">
        <f t="shared" si="14"/>
        <v/>
      </c>
      <c r="N75" s="113"/>
    </row>
    <row r="76" spans="1:14" x14ac:dyDescent="0.2">
      <c r="A76" s="112"/>
      <c r="B76" s="188"/>
      <c r="C76" s="190"/>
      <c r="D76" s="189"/>
      <c r="E76" s="169" t="str">
        <f t="shared" si="10"/>
        <v/>
      </c>
      <c r="F76" s="114"/>
      <c r="G76" s="170" t="str">
        <f t="shared" si="11"/>
        <v/>
      </c>
      <c r="H76" s="114"/>
      <c r="I76" s="170" t="str">
        <f t="shared" si="12"/>
        <v/>
      </c>
      <c r="J76" s="114"/>
      <c r="K76" s="170" t="str">
        <f t="shared" si="13"/>
        <v/>
      </c>
      <c r="L76" s="114"/>
      <c r="M76" s="170" t="str">
        <f t="shared" si="14"/>
        <v/>
      </c>
      <c r="N76" s="113"/>
    </row>
    <row r="77" spans="1:14" x14ac:dyDescent="0.2">
      <c r="A77" s="112"/>
      <c r="B77" s="188"/>
      <c r="C77" s="190"/>
      <c r="D77" s="189"/>
      <c r="E77" s="169" t="str">
        <f t="shared" si="10"/>
        <v/>
      </c>
      <c r="F77" s="114"/>
      <c r="G77" s="170" t="str">
        <f t="shared" si="11"/>
        <v/>
      </c>
      <c r="H77" s="114"/>
      <c r="I77" s="170" t="str">
        <f t="shared" si="12"/>
        <v/>
      </c>
      <c r="J77" s="114"/>
      <c r="K77" s="170" t="str">
        <f t="shared" si="13"/>
        <v/>
      </c>
      <c r="L77" s="114"/>
      <c r="M77" s="170" t="str">
        <f t="shared" si="14"/>
        <v/>
      </c>
      <c r="N77" s="113"/>
    </row>
    <row r="78" spans="1:14" x14ac:dyDescent="0.2">
      <c r="A78" s="112"/>
      <c r="B78" s="188"/>
      <c r="C78" s="190"/>
      <c r="D78" s="189"/>
      <c r="E78" s="169" t="str">
        <f t="shared" si="10"/>
        <v/>
      </c>
      <c r="F78" s="114"/>
      <c r="G78" s="170" t="str">
        <f t="shared" si="11"/>
        <v/>
      </c>
      <c r="H78" s="114"/>
      <c r="I78" s="170" t="str">
        <f t="shared" si="12"/>
        <v/>
      </c>
      <c r="J78" s="114"/>
      <c r="K78" s="170" t="str">
        <f t="shared" si="13"/>
        <v/>
      </c>
      <c r="L78" s="114"/>
      <c r="M78" s="170" t="str">
        <f t="shared" si="14"/>
        <v/>
      </c>
      <c r="N78" s="113"/>
    </row>
    <row r="79" spans="1:14" x14ac:dyDescent="0.2">
      <c r="A79" s="112"/>
      <c r="B79" s="188"/>
      <c r="C79" s="190"/>
      <c r="D79" s="189"/>
      <c r="E79" s="169" t="str">
        <f t="shared" si="10"/>
        <v/>
      </c>
      <c r="F79" s="114"/>
      <c r="G79" s="170" t="str">
        <f t="shared" si="11"/>
        <v/>
      </c>
      <c r="H79" s="114"/>
      <c r="I79" s="170" t="str">
        <f t="shared" si="12"/>
        <v/>
      </c>
      <c r="J79" s="114"/>
      <c r="K79" s="170" t="str">
        <f t="shared" si="13"/>
        <v/>
      </c>
      <c r="L79" s="114"/>
      <c r="M79" s="170" t="str">
        <f t="shared" si="14"/>
        <v/>
      </c>
      <c r="N79" s="113"/>
    </row>
    <row r="80" spans="1:14" x14ac:dyDescent="0.2">
      <c r="A80" s="112"/>
      <c r="B80" s="188"/>
      <c r="C80" s="190"/>
      <c r="D80" s="189"/>
      <c r="E80" s="169" t="str">
        <f t="shared" si="10"/>
        <v/>
      </c>
      <c r="F80" s="114"/>
      <c r="G80" s="170" t="str">
        <f t="shared" si="11"/>
        <v/>
      </c>
      <c r="H80" s="114"/>
      <c r="I80" s="170" t="str">
        <f t="shared" si="12"/>
        <v/>
      </c>
      <c r="J80" s="114"/>
      <c r="K80" s="170" t="str">
        <f t="shared" si="13"/>
        <v/>
      </c>
      <c r="L80" s="114"/>
      <c r="M80" s="170" t="str">
        <f t="shared" si="14"/>
        <v/>
      </c>
      <c r="N80" s="113"/>
    </row>
    <row r="81" spans="1:14" x14ac:dyDescent="0.2">
      <c r="A81" s="112"/>
      <c r="B81" s="188"/>
      <c r="C81" s="190"/>
      <c r="D81" s="189"/>
      <c r="E81" s="169" t="str">
        <f t="shared" si="10"/>
        <v/>
      </c>
      <c r="F81" s="114"/>
      <c r="G81" s="170" t="str">
        <f t="shared" si="11"/>
        <v/>
      </c>
      <c r="H81" s="114"/>
      <c r="I81" s="170" t="str">
        <f t="shared" si="12"/>
        <v/>
      </c>
      <c r="J81" s="114"/>
      <c r="K81" s="170" t="str">
        <f t="shared" si="13"/>
        <v/>
      </c>
      <c r="L81" s="114"/>
      <c r="M81" s="170" t="str">
        <f t="shared" si="14"/>
        <v/>
      </c>
      <c r="N81" s="113"/>
    </row>
    <row r="82" spans="1:14" x14ac:dyDescent="0.2">
      <c r="A82" s="112"/>
      <c r="B82" s="188"/>
      <c r="C82" s="190"/>
      <c r="D82" s="189"/>
      <c r="E82" s="169" t="str">
        <f t="shared" si="10"/>
        <v/>
      </c>
      <c r="F82" s="114"/>
      <c r="G82" s="170" t="str">
        <f t="shared" si="11"/>
        <v/>
      </c>
      <c r="H82" s="114"/>
      <c r="I82" s="170" t="str">
        <f t="shared" si="12"/>
        <v/>
      </c>
      <c r="J82" s="114"/>
      <c r="K82" s="170" t="str">
        <f t="shared" si="13"/>
        <v/>
      </c>
      <c r="L82" s="114"/>
      <c r="M82" s="170" t="str">
        <f t="shared" si="14"/>
        <v/>
      </c>
      <c r="N82" s="113"/>
    </row>
    <row r="83" spans="1:14" x14ac:dyDescent="0.2">
      <c r="A83" s="112"/>
      <c r="B83" s="188"/>
      <c r="C83" s="190"/>
      <c r="D83" s="189"/>
      <c r="E83" s="169" t="str">
        <f t="shared" si="10"/>
        <v/>
      </c>
      <c r="F83" s="114"/>
      <c r="G83" s="170" t="str">
        <f t="shared" si="11"/>
        <v/>
      </c>
      <c r="H83" s="114"/>
      <c r="I83" s="170" t="str">
        <f t="shared" si="12"/>
        <v/>
      </c>
      <c r="J83" s="114"/>
      <c r="K83" s="170" t="str">
        <f t="shared" si="13"/>
        <v/>
      </c>
      <c r="L83" s="114"/>
      <c r="M83" s="170" t="str">
        <f t="shared" si="14"/>
        <v/>
      </c>
      <c r="N83" s="113"/>
    </row>
    <row r="84" spans="1:14" x14ac:dyDescent="0.2">
      <c r="A84" s="112"/>
      <c r="B84" s="188"/>
      <c r="C84" s="190"/>
      <c r="D84" s="189"/>
      <c r="E84" s="169" t="str">
        <f t="shared" si="10"/>
        <v/>
      </c>
      <c r="F84" s="114"/>
      <c r="G84" s="170" t="str">
        <f t="shared" si="11"/>
        <v/>
      </c>
      <c r="H84" s="114"/>
      <c r="I84" s="170" t="str">
        <f t="shared" si="12"/>
        <v/>
      </c>
      <c r="J84" s="114"/>
      <c r="K84" s="170" t="str">
        <f t="shared" si="13"/>
        <v/>
      </c>
      <c r="L84" s="114"/>
      <c r="M84" s="170" t="str">
        <f t="shared" si="14"/>
        <v/>
      </c>
      <c r="N84" s="113"/>
    </row>
    <row r="85" spans="1:14" x14ac:dyDescent="0.2">
      <c r="A85" s="112"/>
      <c r="B85" s="188"/>
      <c r="C85" s="190"/>
      <c r="D85" s="189"/>
      <c r="E85" s="169" t="str">
        <f t="shared" si="10"/>
        <v/>
      </c>
      <c r="F85" s="114"/>
      <c r="G85" s="170" t="str">
        <f t="shared" si="11"/>
        <v/>
      </c>
      <c r="H85" s="114"/>
      <c r="I85" s="170" t="str">
        <f t="shared" si="12"/>
        <v/>
      </c>
      <c r="J85" s="114"/>
      <c r="K85" s="170" t="str">
        <f t="shared" si="13"/>
        <v/>
      </c>
      <c r="L85" s="114"/>
      <c r="M85" s="170" t="str">
        <f t="shared" si="14"/>
        <v/>
      </c>
      <c r="N85" s="113"/>
    </row>
    <row r="86" spans="1:14" x14ac:dyDescent="0.2">
      <c r="A86" s="112"/>
      <c r="B86" s="188"/>
      <c r="C86" s="190"/>
      <c r="D86" s="189"/>
      <c r="E86" s="169" t="str">
        <f t="shared" si="10"/>
        <v/>
      </c>
      <c r="F86" s="114"/>
      <c r="G86" s="170" t="str">
        <f t="shared" si="11"/>
        <v/>
      </c>
      <c r="H86" s="114"/>
      <c r="I86" s="170" t="str">
        <f t="shared" si="12"/>
        <v/>
      </c>
      <c r="J86" s="114"/>
      <c r="K86" s="170" t="str">
        <f t="shared" si="13"/>
        <v/>
      </c>
      <c r="L86" s="114"/>
      <c r="M86" s="170" t="str">
        <f t="shared" si="14"/>
        <v/>
      </c>
      <c r="N86" s="113"/>
    </row>
    <row r="87" spans="1:14" x14ac:dyDescent="0.2">
      <c r="A87" s="112"/>
      <c r="B87" s="188"/>
      <c r="C87" s="190"/>
      <c r="D87" s="189"/>
      <c r="E87" s="169" t="str">
        <f t="shared" si="10"/>
        <v/>
      </c>
      <c r="F87" s="114"/>
      <c r="G87" s="170" t="str">
        <f t="shared" si="11"/>
        <v/>
      </c>
      <c r="H87" s="114"/>
      <c r="I87" s="170" t="str">
        <f t="shared" si="12"/>
        <v/>
      </c>
      <c r="J87" s="114"/>
      <c r="K87" s="170" t="str">
        <f t="shared" si="13"/>
        <v/>
      </c>
      <c r="L87" s="114"/>
      <c r="M87" s="170" t="str">
        <f t="shared" si="14"/>
        <v/>
      </c>
      <c r="N87" s="113"/>
    </row>
    <row r="88" spans="1:14" x14ac:dyDescent="0.2">
      <c r="A88" s="112"/>
      <c r="B88" s="188"/>
      <c r="C88" s="190"/>
      <c r="D88" s="189"/>
      <c r="E88" s="169" t="str">
        <f t="shared" si="10"/>
        <v/>
      </c>
      <c r="F88" s="114"/>
      <c r="G88" s="170" t="str">
        <f t="shared" si="11"/>
        <v/>
      </c>
      <c r="H88" s="114"/>
      <c r="I88" s="170" t="str">
        <f t="shared" si="12"/>
        <v/>
      </c>
      <c r="J88" s="114"/>
      <c r="K88" s="170" t="str">
        <f t="shared" si="13"/>
        <v/>
      </c>
      <c r="L88" s="114"/>
      <c r="M88" s="170" t="str">
        <f t="shared" si="14"/>
        <v/>
      </c>
      <c r="N88" s="113"/>
    </row>
    <row r="89" spans="1:14" x14ac:dyDescent="0.2">
      <c r="A89" s="112"/>
      <c r="B89" s="188"/>
      <c r="C89" s="190"/>
      <c r="D89" s="189"/>
      <c r="E89" s="169" t="str">
        <f t="shared" si="10"/>
        <v/>
      </c>
      <c r="F89" s="114"/>
      <c r="G89" s="170" t="str">
        <f t="shared" si="11"/>
        <v/>
      </c>
      <c r="H89" s="114"/>
      <c r="I89" s="170" t="str">
        <f t="shared" si="12"/>
        <v/>
      </c>
      <c r="J89" s="114"/>
      <c r="K89" s="170" t="str">
        <f t="shared" si="13"/>
        <v/>
      </c>
      <c r="L89" s="114"/>
      <c r="M89" s="170" t="str">
        <f t="shared" si="14"/>
        <v/>
      </c>
      <c r="N89" s="113"/>
    </row>
    <row r="90" spans="1:14" x14ac:dyDescent="0.2">
      <c r="A90" s="112"/>
      <c r="B90" s="188"/>
      <c r="C90" s="190"/>
      <c r="D90" s="189"/>
      <c r="E90" s="169" t="str">
        <f t="shared" si="10"/>
        <v/>
      </c>
      <c r="F90" s="114"/>
      <c r="G90" s="170" t="str">
        <f t="shared" si="11"/>
        <v/>
      </c>
      <c r="H90" s="114"/>
      <c r="I90" s="170" t="str">
        <f t="shared" si="12"/>
        <v/>
      </c>
      <c r="J90" s="114"/>
      <c r="K90" s="170" t="str">
        <f t="shared" si="13"/>
        <v/>
      </c>
      <c r="L90" s="114"/>
      <c r="M90" s="170" t="str">
        <f t="shared" si="14"/>
        <v/>
      </c>
      <c r="N90" s="113"/>
    </row>
    <row r="91" spans="1:14" x14ac:dyDescent="0.2">
      <c r="A91" s="112"/>
      <c r="B91" s="188"/>
      <c r="C91" s="190"/>
      <c r="D91" s="189"/>
      <c r="E91" s="169" t="str">
        <f t="shared" si="10"/>
        <v/>
      </c>
      <c r="F91" s="114"/>
      <c r="G91" s="170" t="str">
        <f t="shared" si="11"/>
        <v/>
      </c>
      <c r="H91" s="114"/>
      <c r="I91" s="170" t="str">
        <f t="shared" si="12"/>
        <v/>
      </c>
      <c r="J91" s="114"/>
      <c r="K91" s="170" t="str">
        <f t="shared" si="13"/>
        <v/>
      </c>
      <c r="L91" s="114"/>
      <c r="M91" s="170" t="str">
        <f t="shared" si="14"/>
        <v/>
      </c>
      <c r="N91" s="113"/>
    </row>
    <row r="92" spans="1:14" x14ac:dyDescent="0.2">
      <c r="A92" s="112"/>
      <c r="B92" s="188"/>
      <c r="C92" s="190"/>
      <c r="D92" s="189"/>
      <c r="E92" s="169" t="str">
        <f t="shared" si="10"/>
        <v/>
      </c>
      <c r="F92" s="114"/>
      <c r="G92" s="170" t="str">
        <f t="shared" si="11"/>
        <v/>
      </c>
      <c r="H92" s="114"/>
      <c r="I92" s="170" t="str">
        <f t="shared" si="12"/>
        <v/>
      </c>
      <c r="J92" s="114"/>
      <c r="K92" s="170" t="str">
        <f t="shared" si="13"/>
        <v/>
      </c>
      <c r="L92" s="114"/>
      <c r="M92" s="170" t="str">
        <f t="shared" si="14"/>
        <v/>
      </c>
      <c r="N92" s="113"/>
    </row>
    <row r="93" spans="1:14" x14ac:dyDescent="0.2">
      <c r="A93" s="112"/>
      <c r="B93" s="188"/>
      <c r="C93" s="190"/>
      <c r="D93" s="189"/>
      <c r="E93" s="169" t="str">
        <f t="shared" si="10"/>
        <v/>
      </c>
      <c r="F93" s="114"/>
      <c r="G93" s="170" t="str">
        <f t="shared" si="11"/>
        <v/>
      </c>
      <c r="H93" s="114"/>
      <c r="I93" s="170" t="str">
        <f t="shared" si="12"/>
        <v/>
      </c>
      <c r="J93" s="114"/>
      <c r="K93" s="170" t="str">
        <f t="shared" si="13"/>
        <v/>
      </c>
      <c r="L93" s="114"/>
      <c r="M93" s="170" t="str">
        <f t="shared" si="14"/>
        <v/>
      </c>
      <c r="N93" s="113"/>
    </row>
    <row r="94" spans="1:14" x14ac:dyDescent="0.2">
      <c r="A94" s="112"/>
      <c r="B94" s="188"/>
      <c r="C94" s="190"/>
      <c r="D94" s="189"/>
      <c r="E94" s="169" t="str">
        <f t="shared" si="10"/>
        <v/>
      </c>
      <c r="F94" s="114"/>
      <c r="G94" s="170" t="str">
        <f t="shared" si="11"/>
        <v/>
      </c>
      <c r="H94" s="114"/>
      <c r="I94" s="170" t="str">
        <f t="shared" si="12"/>
        <v/>
      </c>
      <c r="J94" s="114"/>
      <c r="K94" s="170" t="str">
        <f t="shared" si="13"/>
        <v/>
      </c>
      <c r="L94" s="114"/>
      <c r="M94" s="170" t="str">
        <f t="shared" si="14"/>
        <v/>
      </c>
      <c r="N94" s="113"/>
    </row>
    <row r="95" spans="1:14" x14ac:dyDescent="0.2">
      <c r="A95" s="112"/>
      <c r="B95" s="188"/>
      <c r="C95" s="190"/>
      <c r="D95" s="189"/>
      <c r="E95" s="169" t="str">
        <f t="shared" si="10"/>
        <v/>
      </c>
      <c r="F95" s="114"/>
      <c r="G95" s="170" t="str">
        <f t="shared" si="11"/>
        <v/>
      </c>
      <c r="H95" s="114"/>
      <c r="I95" s="170" t="str">
        <f t="shared" si="12"/>
        <v/>
      </c>
      <c r="J95" s="114"/>
      <c r="K95" s="170" t="str">
        <f t="shared" si="13"/>
        <v/>
      </c>
      <c r="L95" s="114"/>
      <c r="M95" s="170" t="str">
        <f t="shared" si="14"/>
        <v/>
      </c>
      <c r="N95" s="113"/>
    </row>
    <row r="96" spans="1:14" x14ac:dyDescent="0.2">
      <c r="A96" s="112"/>
      <c r="B96" s="188"/>
      <c r="C96" s="190"/>
      <c r="D96" s="189"/>
      <c r="E96" s="169" t="str">
        <f t="shared" si="10"/>
        <v/>
      </c>
      <c r="F96" s="114"/>
      <c r="G96" s="170" t="str">
        <f t="shared" si="11"/>
        <v/>
      </c>
      <c r="H96" s="114"/>
      <c r="I96" s="170" t="str">
        <f t="shared" si="12"/>
        <v/>
      </c>
      <c r="J96" s="114"/>
      <c r="K96" s="170" t="str">
        <f t="shared" si="13"/>
        <v/>
      </c>
      <c r="L96" s="114"/>
      <c r="M96" s="170" t="str">
        <f t="shared" si="14"/>
        <v/>
      </c>
      <c r="N96" s="113"/>
    </row>
    <row r="97" spans="1:14" x14ac:dyDescent="0.2">
      <c r="A97" s="163"/>
      <c r="B97" s="163"/>
      <c r="C97" s="164"/>
      <c r="D97" s="164"/>
      <c r="E97" s="165"/>
      <c r="F97" s="164"/>
      <c r="G97" s="164"/>
      <c r="H97" s="164"/>
      <c r="I97" s="164"/>
      <c r="J97" s="164"/>
      <c r="K97" s="164"/>
      <c r="L97" s="164"/>
      <c r="M97" s="164"/>
      <c r="N97" s="164"/>
    </row>
  </sheetData>
  <sheetProtection sheet="1" scenarios="1" formatColumns="0" formatRows="0"/>
  <mergeCells count="21">
    <mergeCell ref="K38:K40"/>
    <mergeCell ref="K7:K9"/>
    <mergeCell ref="E38:E40"/>
    <mergeCell ref="G38:G40"/>
    <mergeCell ref="I38:I40"/>
    <mergeCell ref="N69:N72"/>
    <mergeCell ref="A7:B9"/>
    <mergeCell ref="A69:B71"/>
    <mergeCell ref="M69:M71"/>
    <mergeCell ref="K69:K71"/>
    <mergeCell ref="I69:I71"/>
    <mergeCell ref="G69:G71"/>
    <mergeCell ref="E69:E71"/>
    <mergeCell ref="A38:B40"/>
    <mergeCell ref="M7:M9"/>
    <mergeCell ref="M38:M40"/>
    <mergeCell ref="I7:I9"/>
    <mergeCell ref="G7:G9"/>
    <mergeCell ref="E7:E9"/>
    <mergeCell ref="N7:N10"/>
    <mergeCell ref="N38:N41"/>
  </mergeCells>
  <phoneticPr fontId="13" type="noConversion"/>
  <conditionalFormatting sqref="A1:XFD1048576">
    <cfRule type="expression" dxfId="19" priority="1">
      <formula>CELL("protect",A1)</formula>
    </cfRule>
  </conditionalFormatting>
  <pageMargins left="0.7" right="0.7" top="0.75" bottom="0.75" header="0.3" footer="0.3"/>
  <ignoredErrors>
    <ignoredError sqref="E12 E89:I96 E14 E13 M13 E72:O88 N70:O71 E41:O68 E39:E40 M39:O40 E20:E23 E19 G19 E16:E18 E15 G15 E35:O37 E24 O24 E38 G38 G39:G40 I38 I39:I40 K38 M38:O38 E69 G69 I69 K69 M69:O69 E11 G11 G12 G14 G13 G20:G23 G16:G18 E25:E34 G25:G34 G24 I19 I15 I11 I12 I14 I13 I20:I23 I16:I18 I25:I34 I24 K19 K15 K11 K12 K14 K13 K20:K23 K16:K18 K25:K34 K24 M19:O19 M15 M11 M12 M14 M20:O23 M16:M18 M25:O34 M24 O13 O15 O11 O12 O14 O16:O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3D81D-5CA0-4AAD-9F94-D114E1D4435D}">
  <sheetPr codeName="Sheet7">
    <tabColor theme="2"/>
  </sheetPr>
  <dimension ref="A1:O86"/>
  <sheetViews>
    <sheetView workbookViewId="0">
      <selection activeCell="G88" sqref="G88"/>
    </sheetView>
  </sheetViews>
  <sheetFormatPr defaultColWidth="9.140625" defaultRowHeight="12" x14ac:dyDescent="0.2"/>
  <cols>
    <col min="1" max="1" width="47.5703125" style="110" customWidth="1"/>
    <col min="2" max="2" width="7.140625" style="110" hidden="1" customWidth="1"/>
    <col min="3" max="3" width="29.140625" style="110" customWidth="1"/>
    <col min="4" max="9" width="22.7109375" style="110" customWidth="1"/>
    <col min="10" max="10" width="40.42578125" style="110" customWidth="1"/>
    <col min="11" max="11" width="15.5703125" style="110" customWidth="1"/>
    <col min="12" max="16384" width="9.140625" style="110"/>
  </cols>
  <sheetData>
    <row r="1" spans="1:11" ht="18.75" x14ac:dyDescent="0.3">
      <c r="A1" s="161" t="s">
        <v>182</v>
      </c>
      <c r="B1" s="162"/>
      <c r="C1" s="162"/>
    </row>
    <row r="2" spans="1:11" x14ac:dyDescent="0.2">
      <c r="A2" s="202"/>
      <c r="B2" s="202"/>
      <c r="C2" s="202"/>
      <c r="D2" s="137"/>
    </row>
    <row r="3" spans="1:11" x14ac:dyDescent="0.2">
      <c r="A3" s="202" t="s">
        <v>225</v>
      </c>
      <c r="B3" s="202"/>
      <c r="C3" s="202" t="s">
        <v>274</v>
      </c>
      <c r="D3" s="137"/>
    </row>
    <row r="4" spans="1:11" x14ac:dyDescent="0.2">
      <c r="A4" s="202"/>
      <c r="B4" s="202"/>
      <c r="C4" s="202"/>
      <c r="D4" s="137"/>
    </row>
    <row r="5" spans="1:11" x14ac:dyDescent="0.2">
      <c r="A5" s="202"/>
      <c r="B5" s="202"/>
      <c r="C5" s="202"/>
      <c r="D5" s="137"/>
    </row>
    <row r="6" spans="1:11" x14ac:dyDescent="0.2">
      <c r="A6" s="202"/>
      <c r="B6" s="202"/>
      <c r="C6" s="202"/>
      <c r="D6" s="137"/>
    </row>
    <row r="7" spans="1:11" s="138" customFormat="1" ht="30" customHeight="1" x14ac:dyDescent="0.2">
      <c r="A7" s="191" t="s">
        <v>152</v>
      </c>
      <c r="B7" s="192"/>
      <c r="C7" s="192"/>
      <c r="D7" s="333" t="str">
        <f>IF('Proposal Data'!M45&lt;&gt;"",'Proposal Data'!M45,"")</f>
        <v/>
      </c>
      <c r="E7" s="333" t="str">
        <f>IF('Proposal Data'!N45&lt;&gt;"",'Proposal Data'!N45,"")</f>
        <v/>
      </c>
      <c r="F7" s="333" t="str">
        <f>IF('Proposal Data'!O45&lt;&gt;"",'Proposal Data'!O45,"")</f>
        <v/>
      </c>
      <c r="G7" s="333" t="str">
        <f>IF('Proposal Data'!P45&lt;&gt;"",'Proposal Data'!P45,"")</f>
        <v/>
      </c>
      <c r="H7" s="333" t="str">
        <f>IF('Proposal Data'!Q45&lt;&gt;"",'Proposal Data'!Q45,"")</f>
        <v/>
      </c>
      <c r="I7" s="333" t="str">
        <f>IF('Proposal Data'!R45&lt;&gt;"",'Proposal Data'!R45,"")</f>
        <v/>
      </c>
      <c r="J7" s="193" t="s">
        <v>153</v>
      </c>
      <c r="K7" s="193" t="s">
        <v>203</v>
      </c>
    </row>
    <row r="8" spans="1:11" s="138" customFormat="1" x14ac:dyDescent="0.2">
      <c r="A8" s="330" t="s">
        <v>219</v>
      </c>
      <c r="B8" s="331"/>
      <c r="C8" s="196" t="s">
        <v>154</v>
      </c>
      <c r="D8" s="333" t="str">
        <f>IF('Proposal Data'!M46&lt;&gt;"",'Proposal Data'!M46,"")</f>
        <v/>
      </c>
      <c r="E8" s="333" t="str">
        <f>IF('Proposal Data'!N46&lt;&gt;"",'Proposal Data'!N46,"")</f>
        <v/>
      </c>
      <c r="F8" s="333" t="str">
        <f>IF('Proposal Data'!O46&lt;&gt;"",'Proposal Data'!O46,"")</f>
        <v/>
      </c>
      <c r="G8" s="333" t="str">
        <f>IF('Proposal Data'!P46&lt;&gt;"",'Proposal Data'!P46,"")</f>
        <v/>
      </c>
      <c r="H8" s="333" t="str">
        <f>IF('Proposal Data'!Q46&lt;&gt;"",'Proposal Data'!Q46,"")</f>
        <v/>
      </c>
      <c r="I8" s="333" t="str">
        <f>IF('Proposal Data'!R46&lt;&gt;"",'Proposal Data'!R46,"")</f>
        <v/>
      </c>
      <c r="J8" s="193"/>
      <c r="K8" s="332"/>
    </row>
    <row r="9" spans="1:11" x14ac:dyDescent="0.2">
      <c r="A9" s="198" t="s">
        <v>155</v>
      </c>
      <c r="B9" s="199" t="str">
        <f>IF(C9="","",MAX(B$8:B8)+1)</f>
        <v/>
      </c>
      <c r="C9" s="139"/>
      <c r="D9" s="140"/>
      <c r="E9" s="140"/>
      <c r="F9" s="140"/>
      <c r="G9" s="140"/>
      <c r="H9" s="140"/>
      <c r="I9" s="140"/>
      <c r="J9" s="141"/>
      <c r="K9" s="141"/>
    </row>
    <row r="10" spans="1:11" x14ac:dyDescent="0.2">
      <c r="A10" s="198" t="s">
        <v>155</v>
      </c>
      <c r="B10" s="199" t="str">
        <f>IF(C10="","",MAX(B$8:B9)+1)</f>
        <v/>
      </c>
      <c r="C10" s="139"/>
      <c r="D10" s="140"/>
      <c r="E10" s="140"/>
      <c r="F10" s="140"/>
      <c r="G10" s="140"/>
      <c r="H10" s="140"/>
      <c r="I10" s="140"/>
      <c r="J10" s="141"/>
      <c r="K10" s="141"/>
    </row>
    <row r="11" spans="1:11" x14ac:dyDescent="0.2">
      <c r="A11" s="198" t="s">
        <v>155</v>
      </c>
      <c r="B11" s="199" t="str">
        <f>IF(C11="","",MAX(B$8:B10)+1)</f>
        <v/>
      </c>
      <c r="C11" s="139"/>
      <c r="D11" s="140"/>
      <c r="E11" s="140"/>
      <c r="F11" s="140"/>
      <c r="G11" s="140"/>
      <c r="H11" s="140"/>
      <c r="I11" s="140"/>
      <c r="J11" s="141"/>
      <c r="K11" s="141"/>
    </row>
    <row r="12" spans="1:11" x14ac:dyDescent="0.2">
      <c r="A12" s="198" t="s">
        <v>155</v>
      </c>
      <c r="B12" s="199" t="str">
        <f>IF(C12="","",MAX(B$8:B11)+1)</f>
        <v/>
      </c>
      <c r="C12" s="139"/>
      <c r="D12" s="140"/>
      <c r="E12" s="140"/>
      <c r="F12" s="140"/>
      <c r="G12" s="140"/>
      <c r="H12" s="140"/>
      <c r="I12" s="140"/>
      <c r="J12" s="141"/>
      <c r="K12" s="141"/>
    </row>
    <row r="13" spans="1:11" x14ac:dyDescent="0.2">
      <c r="A13" s="198" t="s">
        <v>179</v>
      </c>
      <c r="B13" s="199" t="str">
        <f>IF(C13="","",MAX(B$8:B12)+1)</f>
        <v/>
      </c>
      <c r="C13" s="139"/>
      <c r="D13" s="140"/>
      <c r="E13" s="140"/>
      <c r="F13" s="140"/>
      <c r="G13" s="140"/>
      <c r="H13" s="140"/>
      <c r="I13" s="140"/>
      <c r="J13" s="141"/>
      <c r="K13" s="141"/>
    </row>
    <row r="14" spans="1:11" x14ac:dyDescent="0.2">
      <c r="A14" s="198" t="s">
        <v>175</v>
      </c>
      <c r="B14" s="199" t="str">
        <f>IF(C14="","",MAX(B$8:B13)+1)</f>
        <v/>
      </c>
      <c r="C14" s="139"/>
      <c r="D14" s="140"/>
      <c r="E14" s="140"/>
      <c r="F14" s="140"/>
      <c r="G14" s="140"/>
      <c r="H14" s="140"/>
      <c r="I14" s="140"/>
      <c r="J14" s="141"/>
      <c r="K14" s="141"/>
    </row>
    <row r="15" spans="1:11" x14ac:dyDescent="0.2">
      <c r="A15" s="198" t="s">
        <v>156</v>
      </c>
      <c r="B15" s="199" t="str">
        <f>IF(C15="","",MAX(B$8:B14)+1)</f>
        <v/>
      </c>
      <c r="C15" s="139"/>
      <c r="D15" s="140"/>
      <c r="E15" s="140"/>
      <c r="F15" s="140"/>
      <c r="G15" s="140"/>
      <c r="H15" s="140"/>
      <c r="I15" s="140"/>
      <c r="J15" s="141"/>
      <c r="K15" s="141"/>
    </row>
    <row r="16" spans="1:11" x14ac:dyDescent="0.2">
      <c r="A16" s="198" t="s">
        <v>156</v>
      </c>
      <c r="B16" s="199" t="str">
        <f>IF(C16="","",MAX(B$8:B15)+1)</f>
        <v/>
      </c>
      <c r="C16" s="139"/>
      <c r="D16" s="140"/>
      <c r="E16" s="140"/>
      <c r="F16" s="140"/>
      <c r="G16" s="140"/>
      <c r="H16" s="140"/>
      <c r="I16" s="140"/>
      <c r="J16" s="147"/>
      <c r="K16" s="141"/>
    </row>
    <row r="17" spans="1:15" x14ac:dyDescent="0.2">
      <c r="A17" s="198" t="s">
        <v>207</v>
      </c>
      <c r="B17" s="199" t="str">
        <f>IF(C17="","",MAX(B$8:B16)+1)</f>
        <v/>
      </c>
      <c r="C17" s="139"/>
      <c r="D17" s="140"/>
      <c r="E17" s="140"/>
      <c r="F17" s="140"/>
      <c r="G17" s="140"/>
      <c r="H17" s="140"/>
      <c r="I17" s="140"/>
      <c r="J17" s="147"/>
      <c r="K17" s="141"/>
    </row>
    <row r="18" spans="1:15" x14ac:dyDescent="0.2">
      <c r="A18" s="198" t="s">
        <v>207</v>
      </c>
      <c r="B18" s="199" t="str">
        <f>IF(C18="","",MAX(B$8:B17)+1)</f>
        <v/>
      </c>
      <c r="C18" s="139"/>
      <c r="D18" s="140"/>
      <c r="E18" s="140"/>
      <c r="F18" s="140"/>
      <c r="G18" s="140"/>
      <c r="H18" s="140"/>
      <c r="I18" s="140"/>
      <c r="J18" s="141"/>
      <c r="K18" s="141"/>
      <c r="O18" s="121"/>
    </row>
    <row r="19" spans="1:15" x14ac:dyDescent="0.2">
      <c r="A19" s="198" t="s">
        <v>157</v>
      </c>
      <c r="B19" s="199" t="str">
        <f>IF(C19="","",MAX(B$8:B18)+1)</f>
        <v/>
      </c>
      <c r="C19" s="139"/>
      <c r="D19" s="140"/>
      <c r="E19" s="140"/>
      <c r="F19" s="140"/>
      <c r="G19" s="140"/>
      <c r="H19" s="140"/>
      <c r="I19" s="140"/>
      <c r="J19" s="141"/>
      <c r="K19" s="141"/>
    </row>
    <row r="20" spans="1:15" x14ac:dyDescent="0.2">
      <c r="A20" s="198" t="s">
        <v>158</v>
      </c>
      <c r="B20" s="199" t="str">
        <f>IF(C20="","",MAX(B$8:B19)+1)</f>
        <v/>
      </c>
      <c r="C20" s="139"/>
      <c r="D20" s="140"/>
      <c r="E20" s="140"/>
      <c r="F20" s="140"/>
      <c r="G20" s="140"/>
      <c r="H20" s="140"/>
      <c r="I20" s="140"/>
      <c r="J20" s="141"/>
      <c r="K20" s="141"/>
    </row>
    <row r="21" spans="1:15" x14ac:dyDescent="0.2">
      <c r="A21" s="198" t="s">
        <v>159</v>
      </c>
      <c r="B21" s="199" t="str">
        <f>IF(C21="","",MAX(B$8:B20)+1)</f>
        <v/>
      </c>
      <c r="C21" s="139"/>
      <c r="D21" s="140"/>
      <c r="E21" s="140"/>
      <c r="F21" s="140"/>
      <c r="G21" s="140"/>
      <c r="H21" s="140"/>
      <c r="I21" s="140"/>
      <c r="J21" s="141"/>
      <c r="K21" s="141"/>
    </row>
    <row r="22" spans="1:15" x14ac:dyDescent="0.2">
      <c r="A22" s="198" t="s">
        <v>160</v>
      </c>
      <c r="B22" s="199" t="str">
        <f>IF(C22="","",MAX(B$8:B21)+1)</f>
        <v/>
      </c>
      <c r="C22" s="139"/>
      <c r="D22" s="140"/>
      <c r="E22" s="140"/>
      <c r="F22" s="140"/>
      <c r="G22" s="140"/>
      <c r="H22" s="140"/>
      <c r="I22" s="140"/>
      <c r="J22" s="141"/>
      <c r="K22" s="141"/>
    </row>
    <row r="23" spans="1:15" x14ac:dyDescent="0.2">
      <c r="A23" s="198" t="s">
        <v>161</v>
      </c>
      <c r="B23" s="199" t="str">
        <f>IF(C23="","",MAX(B$8:B22)+1)</f>
        <v/>
      </c>
      <c r="C23" s="139"/>
      <c r="D23" s="140"/>
      <c r="E23" s="140"/>
      <c r="F23" s="140"/>
      <c r="G23" s="140"/>
      <c r="H23" s="140"/>
      <c r="I23" s="140"/>
      <c r="J23" s="141"/>
      <c r="K23" s="141"/>
    </row>
    <row r="24" spans="1:15" x14ac:dyDescent="0.2">
      <c r="A24" s="143"/>
      <c r="B24" s="201" t="str">
        <f>IF(C24="","",MAX(B$8:B23)+1)</f>
        <v/>
      </c>
      <c r="C24" s="144"/>
      <c r="D24" s="145"/>
      <c r="E24" s="145"/>
      <c r="F24" s="145"/>
      <c r="G24" s="145"/>
      <c r="H24" s="145"/>
      <c r="I24" s="145"/>
      <c r="J24" s="141"/>
      <c r="K24" s="141"/>
    </row>
    <row r="25" spans="1:15" x14ac:dyDescent="0.2">
      <c r="A25" s="143"/>
      <c r="B25" s="201" t="str">
        <f>IF(C25="","",MAX(B$8:B24)+1)</f>
        <v/>
      </c>
      <c r="C25" s="144"/>
      <c r="D25" s="145"/>
      <c r="E25" s="145"/>
      <c r="F25" s="145"/>
      <c r="G25" s="145"/>
      <c r="H25" s="145"/>
      <c r="I25" s="145"/>
      <c r="J25" s="141"/>
      <c r="K25" s="141"/>
    </row>
    <row r="26" spans="1:15" x14ac:dyDescent="0.2">
      <c r="A26" s="143"/>
      <c r="B26" s="201" t="str">
        <f>IF(C26="","",MAX(B$8:B25)+1)</f>
        <v/>
      </c>
      <c r="C26" s="144"/>
      <c r="D26" s="145"/>
      <c r="E26" s="145"/>
      <c r="F26" s="145"/>
      <c r="G26" s="145"/>
      <c r="H26" s="145"/>
      <c r="I26" s="145"/>
      <c r="J26" s="141"/>
      <c r="K26" s="141"/>
    </row>
    <row r="27" spans="1:15" x14ac:dyDescent="0.2">
      <c r="A27" s="143"/>
      <c r="B27" s="201" t="str">
        <f>IF(C27="","",MAX(B$8:B26)+1)</f>
        <v/>
      </c>
      <c r="C27" s="144"/>
      <c r="D27" s="145"/>
      <c r="E27" s="145"/>
      <c r="F27" s="145"/>
      <c r="G27" s="145"/>
      <c r="H27" s="145"/>
      <c r="I27" s="145"/>
      <c r="J27" s="141"/>
      <c r="K27" s="141"/>
    </row>
    <row r="28" spans="1:15" x14ac:dyDescent="0.2">
      <c r="A28" s="141"/>
      <c r="B28" s="200" t="str">
        <f>IF(C28="","",MAX(B$8:B27)+1)</f>
        <v/>
      </c>
      <c r="C28" s="141"/>
      <c r="D28" s="145"/>
      <c r="E28" s="145"/>
      <c r="F28" s="145"/>
      <c r="G28" s="145"/>
      <c r="H28" s="145"/>
      <c r="I28" s="145"/>
      <c r="J28" s="141"/>
      <c r="K28" s="141"/>
    </row>
    <row r="29" spans="1:15" s="146" customFormat="1" x14ac:dyDescent="0.2">
      <c r="B29" s="328"/>
      <c r="D29" s="329"/>
      <c r="E29" s="329"/>
      <c r="F29" s="329"/>
      <c r="G29" s="329"/>
      <c r="H29" s="329"/>
      <c r="I29" s="329"/>
    </row>
    <row r="30" spans="1:15" s="146" customFormat="1" x14ac:dyDescent="0.2">
      <c r="B30" s="328"/>
      <c r="D30" s="329"/>
      <c r="E30" s="329"/>
      <c r="F30" s="329"/>
      <c r="G30" s="329"/>
      <c r="H30" s="329"/>
      <c r="I30" s="329"/>
    </row>
    <row r="31" spans="1:15" s="138" customFormat="1" ht="30" customHeight="1" x14ac:dyDescent="0.2">
      <c r="A31" s="191" t="s">
        <v>247</v>
      </c>
      <c r="B31" s="192"/>
      <c r="C31" s="192"/>
      <c r="D31" s="333" t="str">
        <f>IF('Proposal Data'!M54&lt;&gt;"",'Proposal Data'!M54,"")</f>
        <v/>
      </c>
      <c r="E31" s="333" t="str">
        <f>IF('Proposal Data'!N54&lt;&gt;"",'Proposal Data'!N54,"")</f>
        <v/>
      </c>
      <c r="F31" s="333" t="str">
        <f>IF('Proposal Data'!O54&lt;&gt;"",'Proposal Data'!O54,"")</f>
        <v/>
      </c>
      <c r="G31" s="333" t="str">
        <f>IF('Proposal Data'!P54&lt;&gt;"",'Proposal Data'!P54,"")</f>
        <v/>
      </c>
      <c r="H31" s="333" t="str">
        <f>IF('Proposal Data'!Q54&lt;&gt;"",'Proposal Data'!Q54,"")</f>
        <v/>
      </c>
      <c r="I31" s="333" t="str">
        <f>IF('Proposal Data'!R54&lt;&gt;"",'Proposal Data'!R54,"")</f>
        <v/>
      </c>
      <c r="J31" s="193" t="s">
        <v>153</v>
      </c>
      <c r="K31" s="193" t="s">
        <v>203</v>
      </c>
    </row>
    <row r="32" spans="1:15" x14ac:dyDescent="0.2">
      <c r="A32" s="194" t="s">
        <v>219</v>
      </c>
      <c r="B32" s="195"/>
      <c r="C32" s="196" t="s">
        <v>154</v>
      </c>
      <c r="D32" s="333" t="str">
        <f>IF('Proposal Data'!M55&lt;&gt;"",'Proposal Data'!M55,"")</f>
        <v/>
      </c>
      <c r="E32" s="333" t="str">
        <f>IF('Proposal Data'!N55&lt;&gt;"",'Proposal Data'!N55,"")</f>
        <v/>
      </c>
      <c r="F32" s="333" t="str">
        <f>IF('Proposal Data'!O55&lt;&gt;"",'Proposal Data'!O55,"")</f>
        <v/>
      </c>
      <c r="G32" s="333" t="str">
        <f>IF('Proposal Data'!P55&lt;&gt;"",'Proposal Data'!P55,"")</f>
        <v/>
      </c>
      <c r="H32" s="333" t="str">
        <f>IF('Proposal Data'!Q55&lt;&gt;"",'Proposal Data'!Q55,"")</f>
        <v/>
      </c>
      <c r="I32" s="333" t="str">
        <f>IF('Proposal Data'!R55&lt;&gt;"",'Proposal Data'!R55,"")</f>
        <v/>
      </c>
      <c r="J32" s="193"/>
      <c r="K32" s="197"/>
    </row>
    <row r="33" spans="1:15" x14ac:dyDescent="0.2">
      <c r="A33" s="198" t="s">
        <v>155</v>
      </c>
      <c r="B33" s="199">
        <f>IF(C33="","",MAX(B$8:B32)+1)</f>
        <v>1</v>
      </c>
      <c r="C33" s="139" t="s">
        <v>285</v>
      </c>
      <c r="D33" s="140">
        <v>0.1</v>
      </c>
      <c r="E33" s="140">
        <v>0.11</v>
      </c>
      <c r="F33" s="140">
        <v>0.12</v>
      </c>
      <c r="G33" s="140">
        <v>0.13</v>
      </c>
      <c r="H33" s="140">
        <v>0.14000000000000001</v>
      </c>
      <c r="I33" s="140">
        <v>0.15</v>
      </c>
      <c r="J33" s="141"/>
      <c r="K33" s="141"/>
    </row>
    <row r="34" spans="1:15" x14ac:dyDescent="0.2">
      <c r="A34" s="198" t="s">
        <v>155</v>
      </c>
      <c r="B34" s="199">
        <f>IF(C34="","",MAX(B$8:B33)+1)</f>
        <v>2</v>
      </c>
      <c r="C34" s="139" t="s">
        <v>286</v>
      </c>
      <c r="D34" s="140">
        <v>0.2</v>
      </c>
      <c r="E34" s="140">
        <v>0.21</v>
      </c>
      <c r="F34" s="140">
        <v>0.22</v>
      </c>
      <c r="G34" s="140">
        <v>0.23</v>
      </c>
      <c r="H34" s="140">
        <v>0.24</v>
      </c>
      <c r="I34" s="140">
        <v>0.25</v>
      </c>
      <c r="J34" s="141"/>
      <c r="K34" s="141"/>
    </row>
    <row r="35" spans="1:15" x14ac:dyDescent="0.2">
      <c r="A35" s="198" t="s">
        <v>155</v>
      </c>
      <c r="B35" s="199">
        <f>IF(C35="","",MAX(B$8:B34)+1)</f>
        <v>3</v>
      </c>
      <c r="C35" s="139" t="s">
        <v>287</v>
      </c>
      <c r="D35" s="140">
        <f>D34+0.1</f>
        <v>0.30000000000000004</v>
      </c>
      <c r="E35" s="140">
        <f t="shared" ref="E35:E46" si="0">E34+0.1</f>
        <v>0.31</v>
      </c>
      <c r="F35" s="140">
        <f t="shared" ref="F35:F46" si="1">F34+0.1</f>
        <v>0.32</v>
      </c>
      <c r="G35" s="140">
        <f t="shared" ref="G35:G46" si="2">G34+0.1</f>
        <v>0.33</v>
      </c>
      <c r="H35" s="140">
        <f t="shared" ref="H35:H46" si="3">H34+0.1</f>
        <v>0.33999999999999997</v>
      </c>
      <c r="I35" s="140">
        <f t="shared" ref="I35:I46" si="4">I34+0.1</f>
        <v>0.35</v>
      </c>
      <c r="J35" s="141"/>
      <c r="K35" s="141"/>
    </row>
    <row r="36" spans="1:15" x14ac:dyDescent="0.2">
      <c r="A36" s="198" t="s">
        <v>155</v>
      </c>
      <c r="B36" s="199">
        <f>IF(C36="","",MAX(B$8:B35)+1)</f>
        <v>4</v>
      </c>
      <c r="C36" s="139" t="s">
        <v>288</v>
      </c>
      <c r="D36" s="140">
        <f t="shared" ref="D36:D46" si="5">D35+0.1</f>
        <v>0.4</v>
      </c>
      <c r="E36" s="140">
        <f t="shared" si="0"/>
        <v>0.41000000000000003</v>
      </c>
      <c r="F36" s="140">
        <f t="shared" si="1"/>
        <v>0.42000000000000004</v>
      </c>
      <c r="G36" s="140">
        <f t="shared" si="2"/>
        <v>0.43000000000000005</v>
      </c>
      <c r="H36" s="140">
        <f t="shared" si="3"/>
        <v>0.43999999999999995</v>
      </c>
      <c r="I36" s="140">
        <f t="shared" si="4"/>
        <v>0.44999999999999996</v>
      </c>
      <c r="J36" s="141"/>
      <c r="K36" s="141"/>
    </row>
    <row r="37" spans="1:15" x14ac:dyDescent="0.2">
      <c r="A37" s="198" t="s">
        <v>179</v>
      </c>
      <c r="B37" s="199">
        <f>IF(C37="","",MAX(B$8:B36)+1)</f>
        <v>5</v>
      </c>
      <c r="C37" s="139" t="s">
        <v>289</v>
      </c>
      <c r="D37" s="140">
        <f t="shared" si="5"/>
        <v>0.5</v>
      </c>
      <c r="E37" s="140">
        <f t="shared" si="0"/>
        <v>0.51</v>
      </c>
      <c r="F37" s="140">
        <f t="shared" si="1"/>
        <v>0.52</v>
      </c>
      <c r="G37" s="140">
        <f t="shared" si="2"/>
        <v>0.53</v>
      </c>
      <c r="H37" s="140">
        <f t="shared" si="3"/>
        <v>0.53999999999999992</v>
      </c>
      <c r="I37" s="140">
        <f t="shared" si="4"/>
        <v>0.54999999999999993</v>
      </c>
      <c r="J37" s="141"/>
      <c r="K37" s="141"/>
    </row>
    <row r="38" spans="1:15" x14ac:dyDescent="0.2">
      <c r="A38" s="198" t="s">
        <v>175</v>
      </c>
      <c r="B38" s="199">
        <f>IF(C38="","",MAX(B$8:B37)+1)</f>
        <v>6</v>
      </c>
      <c r="C38" s="139" t="s">
        <v>290</v>
      </c>
      <c r="D38" s="140">
        <f t="shared" si="5"/>
        <v>0.6</v>
      </c>
      <c r="E38" s="140">
        <f t="shared" si="0"/>
        <v>0.61</v>
      </c>
      <c r="F38" s="140">
        <f t="shared" si="1"/>
        <v>0.62</v>
      </c>
      <c r="G38" s="140">
        <f t="shared" si="2"/>
        <v>0.63</v>
      </c>
      <c r="H38" s="140">
        <f t="shared" si="3"/>
        <v>0.6399999999999999</v>
      </c>
      <c r="I38" s="140">
        <f t="shared" si="4"/>
        <v>0.64999999999999991</v>
      </c>
      <c r="J38" s="141"/>
      <c r="K38" s="141"/>
    </row>
    <row r="39" spans="1:15" x14ac:dyDescent="0.2">
      <c r="A39" s="198" t="s">
        <v>156</v>
      </c>
      <c r="B39" s="199">
        <f>IF(C39="","",MAX(B$8:B38)+1)</f>
        <v>7</v>
      </c>
      <c r="C39" s="139" t="s">
        <v>291</v>
      </c>
      <c r="D39" s="140">
        <f t="shared" si="5"/>
        <v>0.7</v>
      </c>
      <c r="E39" s="140">
        <f t="shared" si="0"/>
        <v>0.71</v>
      </c>
      <c r="F39" s="140">
        <f t="shared" si="1"/>
        <v>0.72</v>
      </c>
      <c r="G39" s="140">
        <f t="shared" si="2"/>
        <v>0.73</v>
      </c>
      <c r="H39" s="140">
        <f t="shared" si="3"/>
        <v>0.73999999999999988</v>
      </c>
      <c r="I39" s="140">
        <f t="shared" si="4"/>
        <v>0.74999999999999989</v>
      </c>
      <c r="J39" s="141"/>
      <c r="K39" s="141"/>
    </row>
    <row r="40" spans="1:15" x14ac:dyDescent="0.2">
      <c r="A40" s="198" t="s">
        <v>156</v>
      </c>
      <c r="B40" s="199">
        <f>IF(C40="","",MAX(B$8:B39)+1)</f>
        <v>8</v>
      </c>
      <c r="C40" s="139" t="s">
        <v>292</v>
      </c>
      <c r="D40" s="140">
        <f t="shared" si="5"/>
        <v>0.79999999999999993</v>
      </c>
      <c r="E40" s="140">
        <f t="shared" si="0"/>
        <v>0.80999999999999994</v>
      </c>
      <c r="F40" s="140">
        <f t="shared" si="1"/>
        <v>0.82</v>
      </c>
      <c r="G40" s="140">
        <f t="shared" si="2"/>
        <v>0.83</v>
      </c>
      <c r="H40" s="140">
        <f t="shared" si="3"/>
        <v>0.83999999999999986</v>
      </c>
      <c r="I40" s="140">
        <f t="shared" si="4"/>
        <v>0.84999999999999987</v>
      </c>
      <c r="J40" s="147"/>
      <c r="K40" s="141"/>
    </row>
    <row r="41" spans="1:15" x14ac:dyDescent="0.2">
      <c r="A41" s="198" t="s">
        <v>207</v>
      </c>
      <c r="B41" s="199">
        <f>IF(C41="","",MAX(B$8:B40)+1)</f>
        <v>9</v>
      </c>
      <c r="C41" s="139" t="s">
        <v>293</v>
      </c>
      <c r="D41" s="140">
        <f t="shared" si="5"/>
        <v>0.89999999999999991</v>
      </c>
      <c r="E41" s="140">
        <f t="shared" si="0"/>
        <v>0.90999999999999992</v>
      </c>
      <c r="F41" s="140">
        <f t="shared" si="1"/>
        <v>0.91999999999999993</v>
      </c>
      <c r="G41" s="140">
        <f t="shared" si="2"/>
        <v>0.92999999999999994</v>
      </c>
      <c r="H41" s="140">
        <f t="shared" si="3"/>
        <v>0.93999999999999984</v>
      </c>
      <c r="I41" s="140">
        <f t="shared" si="4"/>
        <v>0.94999999999999984</v>
      </c>
      <c r="J41" s="147"/>
      <c r="K41" s="141"/>
    </row>
    <row r="42" spans="1:15" x14ac:dyDescent="0.2">
      <c r="A42" s="198" t="s">
        <v>207</v>
      </c>
      <c r="B42" s="199">
        <f>IF(C42="","",MAX(B$8:B41)+1)</f>
        <v>10</v>
      </c>
      <c r="C42" s="139" t="s">
        <v>294</v>
      </c>
      <c r="D42" s="140">
        <f t="shared" si="5"/>
        <v>0.99999999999999989</v>
      </c>
      <c r="E42" s="140">
        <f t="shared" si="0"/>
        <v>1.01</v>
      </c>
      <c r="F42" s="140">
        <f t="shared" si="1"/>
        <v>1.02</v>
      </c>
      <c r="G42" s="140">
        <f t="shared" si="2"/>
        <v>1.03</v>
      </c>
      <c r="H42" s="140">
        <f t="shared" si="3"/>
        <v>1.0399999999999998</v>
      </c>
      <c r="I42" s="140">
        <f t="shared" si="4"/>
        <v>1.0499999999999998</v>
      </c>
      <c r="J42" s="141"/>
      <c r="K42" s="141"/>
      <c r="O42" s="121"/>
    </row>
    <row r="43" spans="1:15" x14ac:dyDescent="0.2">
      <c r="A43" s="198" t="s">
        <v>157</v>
      </c>
      <c r="B43" s="199">
        <f>IF(C43="","",MAX(B$8:B42)+1)</f>
        <v>11</v>
      </c>
      <c r="C43" s="139" t="s">
        <v>295</v>
      </c>
      <c r="D43" s="140">
        <f t="shared" si="5"/>
        <v>1.0999999999999999</v>
      </c>
      <c r="E43" s="140">
        <f t="shared" si="0"/>
        <v>1.1100000000000001</v>
      </c>
      <c r="F43" s="140">
        <f t="shared" si="1"/>
        <v>1.1200000000000001</v>
      </c>
      <c r="G43" s="140">
        <f t="shared" si="2"/>
        <v>1.1300000000000001</v>
      </c>
      <c r="H43" s="140">
        <f t="shared" si="3"/>
        <v>1.1399999999999999</v>
      </c>
      <c r="I43" s="140">
        <f t="shared" si="4"/>
        <v>1.1499999999999999</v>
      </c>
      <c r="J43" s="141"/>
      <c r="K43" s="141"/>
    </row>
    <row r="44" spans="1:15" x14ac:dyDescent="0.2">
      <c r="A44" s="198" t="s">
        <v>158</v>
      </c>
      <c r="B44" s="199">
        <f>IF(C44="","",MAX(B$8:B43)+1)</f>
        <v>12</v>
      </c>
      <c r="C44" s="139" t="s">
        <v>296</v>
      </c>
      <c r="D44" s="140">
        <f t="shared" si="5"/>
        <v>1.2</v>
      </c>
      <c r="E44" s="140">
        <f t="shared" si="0"/>
        <v>1.2100000000000002</v>
      </c>
      <c r="F44" s="140">
        <f t="shared" si="1"/>
        <v>1.2200000000000002</v>
      </c>
      <c r="G44" s="140">
        <f t="shared" si="2"/>
        <v>1.2300000000000002</v>
      </c>
      <c r="H44" s="140">
        <f t="shared" si="3"/>
        <v>1.24</v>
      </c>
      <c r="I44" s="140">
        <f t="shared" si="4"/>
        <v>1.25</v>
      </c>
      <c r="J44" s="141"/>
      <c r="K44" s="141"/>
    </row>
    <row r="45" spans="1:15" x14ac:dyDescent="0.2">
      <c r="A45" s="198" t="s">
        <v>159</v>
      </c>
      <c r="B45" s="199">
        <f>IF(C45="","",MAX(B$8:B44)+1)</f>
        <v>13</v>
      </c>
      <c r="C45" s="139" t="s">
        <v>297</v>
      </c>
      <c r="D45" s="140">
        <f t="shared" si="5"/>
        <v>1.3</v>
      </c>
      <c r="E45" s="140">
        <f t="shared" si="0"/>
        <v>1.3100000000000003</v>
      </c>
      <c r="F45" s="140">
        <f t="shared" si="1"/>
        <v>1.3200000000000003</v>
      </c>
      <c r="G45" s="140">
        <f t="shared" si="2"/>
        <v>1.3300000000000003</v>
      </c>
      <c r="H45" s="140">
        <f t="shared" si="3"/>
        <v>1.34</v>
      </c>
      <c r="I45" s="140">
        <f t="shared" si="4"/>
        <v>1.35</v>
      </c>
      <c r="J45" s="141"/>
      <c r="K45" s="141"/>
    </row>
    <row r="46" spans="1:15" x14ac:dyDescent="0.2">
      <c r="A46" s="198" t="s">
        <v>160</v>
      </c>
      <c r="B46" s="199">
        <f>IF(C46="","",MAX(B$8:B45)+1)</f>
        <v>14</v>
      </c>
      <c r="C46" s="139" t="s">
        <v>298</v>
      </c>
      <c r="D46" s="140">
        <f t="shared" si="5"/>
        <v>1.4000000000000001</v>
      </c>
      <c r="E46" s="140">
        <f t="shared" si="0"/>
        <v>1.4100000000000004</v>
      </c>
      <c r="F46" s="140">
        <f t="shared" si="1"/>
        <v>1.4200000000000004</v>
      </c>
      <c r="G46" s="140">
        <f t="shared" si="2"/>
        <v>1.4300000000000004</v>
      </c>
      <c r="H46" s="140">
        <f t="shared" si="3"/>
        <v>1.4400000000000002</v>
      </c>
      <c r="I46" s="140">
        <f t="shared" si="4"/>
        <v>1.4500000000000002</v>
      </c>
      <c r="J46" s="141"/>
      <c r="K46" s="141"/>
    </row>
    <row r="47" spans="1:15" x14ac:dyDescent="0.2">
      <c r="A47" s="198" t="s">
        <v>161</v>
      </c>
      <c r="B47" s="199">
        <f>IF(C47="","",MAX(B$8:B46)+1)</f>
        <v>15</v>
      </c>
      <c r="C47" s="139" t="s">
        <v>161</v>
      </c>
      <c r="D47" s="140">
        <v>0.01</v>
      </c>
      <c r="E47" s="140">
        <v>0.02</v>
      </c>
      <c r="F47" s="142">
        <v>0.03</v>
      </c>
      <c r="G47" s="142">
        <v>0.04</v>
      </c>
      <c r="H47" s="142">
        <v>0.05</v>
      </c>
      <c r="I47" s="142">
        <v>0.06</v>
      </c>
      <c r="J47" s="141"/>
      <c r="K47" s="141"/>
    </row>
    <row r="48" spans="1:15" x14ac:dyDescent="0.2">
      <c r="A48" s="143"/>
      <c r="B48" s="201" t="str">
        <f>IF(C48="","",MAX(B$8:B47)+1)</f>
        <v/>
      </c>
      <c r="C48" s="144"/>
      <c r="D48" s="145"/>
      <c r="E48" s="145"/>
      <c r="F48" s="145"/>
      <c r="G48" s="145"/>
      <c r="H48" s="145"/>
      <c r="I48" s="145"/>
      <c r="J48" s="141"/>
      <c r="K48" s="141"/>
    </row>
    <row r="49" spans="1:11" x14ac:dyDescent="0.2">
      <c r="A49" s="143"/>
      <c r="B49" s="201" t="str">
        <f>IF(C49="","",MAX(B$8:B48)+1)</f>
        <v/>
      </c>
      <c r="C49" s="144"/>
      <c r="D49" s="145"/>
      <c r="E49" s="145"/>
      <c r="F49" s="145"/>
      <c r="G49" s="145"/>
      <c r="H49" s="145"/>
      <c r="I49" s="145"/>
      <c r="J49" s="141"/>
      <c r="K49" s="141"/>
    </row>
    <row r="50" spans="1:11" x14ac:dyDescent="0.2">
      <c r="A50" s="143"/>
      <c r="B50" s="201" t="str">
        <f>IF(C50="","",MAX(B$8:B49)+1)</f>
        <v/>
      </c>
      <c r="C50" s="144"/>
      <c r="D50" s="145"/>
      <c r="E50" s="145"/>
      <c r="F50" s="145"/>
      <c r="G50" s="145"/>
      <c r="H50" s="145"/>
      <c r="I50" s="145"/>
      <c r="J50" s="141"/>
      <c r="K50" s="141"/>
    </row>
    <row r="51" spans="1:11" x14ac:dyDescent="0.2">
      <c r="A51" s="143"/>
      <c r="B51" s="201" t="str">
        <f>IF(C51="","",MAX(B$8:B50)+1)</f>
        <v/>
      </c>
      <c r="C51" s="144"/>
      <c r="D51" s="145"/>
      <c r="E51" s="145"/>
      <c r="F51" s="145"/>
      <c r="G51" s="145"/>
      <c r="H51" s="145"/>
      <c r="I51" s="145"/>
      <c r="J51" s="141"/>
      <c r="K51" s="141"/>
    </row>
    <row r="52" spans="1:11" x14ac:dyDescent="0.2">
      <c r="A52" s="141"/>
      <c r="B52" s="200" t="str">
        <f>IF(C52="","",MAX(B$8:B51)+1)</f>
        <v/>
      </c>
      <c r="C52" s="141"/>
      <c r="D52" s="145"/>
      <c r="E52" s="145"/>
      <c r="F52" s="145"/>
      <c r="G52" s="145"/>
      <c r="H52" s="145"/>
      <c r="I52" s="145"/>
      <c r="J52" s="141"/>
      <c r="K52" s="141"/>
    </row>
    <row r="53" spans="1:11" s="146" customFormat="1" x14ac:dyDescent="0.2">
      <c r="B53" s="328"/>
      <c r="D53" s="329"/>
      <c r="E53" s="329"/>
      <c r="F53" s="329"/>
      <c r="G53" s="329"/>
      <c r="H53" s="329"/>
      <c r="I53" s="329"/>
    </row>
    <row r="54" spans="1:11" s="146" customFormat="1" x14ac:dyDescent="0.2">
      <c r="B54" s="328"/>
      <c r="D54" s="329"/>
      <c r="E54" s="329"/>
      <c r="F54" s="329"/>
      <c r="G54" s="329"/>
      <c r="H54" s="329"/>
      <c r="I54" s="329"/>
    </row>
    <row r="55" spans="1:11" s="138" customFormat="1" ht="30" customHeight="1" x14ac:dyDescent="0.2">
      <c r="A55" s="191" t="s">
        <v>248</v>
      </c>
      <c r="B55" s="192"/>
      <c r="C55" s="192"/>
      <c r="D55" s="333" t="str">
        <f>IF('Proposal Data'!M63&lt;&gt;"",'Proposal Data'!M63,"")</f>
        <v/>
      </c>
      <c r="E55" s="333" t="str">
        <f>IF('Proposal Data'!N63&lt;&gt;"",'Proposal Data'!N63,"")</f>
        <v/>
      </c>
      <c r="F55" s="333" t="str">
        <f>IF('Proposal Data'!O63&lt;&gt;"",'Proposal Data'!O63,"")</f>
        <v/>
      </c>
      <c r="G55" s="333" t="str">
        <f>IF('Proposal Data'!P63&lt;&gt;"",'Proposal Data'!P63,"")</f>
        <v/>
      </c>
      <c r="H55" s="333" t="str">
        <f>IF('Proposal Data'!Q63&lt;&gt;"",'Proposal Data'!Q63,"")</f>
        <v/>
      </c>
      <c r="I55" s="333" t="str">
        <f>IF('Proposal Data'!R63&lt;&gt;"",'Proposal Data'!R63,"")</f>
        <v/>
      </c>
      <c r="J55" s="193" t="s">
        <v>153</v>
      </c>
      <c r="K55" s="193" t="s">
        <v>203</v>
      </c>
    </row>
    <row r="56" spans="1:11" x14ac:dyDescent="0.2">
      <c r="A56" s="194" t="s">
        <v>219</v>
      </c>
      <c r="B56" s="195"/>
      <c r="C56" s="196" t="s">
        <v>154</v>
      </c>
      <c r="D56" s="333" t="str">
        <f>IF('Proposal Data'!M64&lt;&gt;"",'Proposal Data'!M64,"")</f>
        <v/>
      </c>
      <c r="E56" s="333" t="str">
        <f>IF('Proposal Data'!N64&lt;&gt;"",'Proposal Data'!N64,"")</f>
        <v/>
      </c>
      <c r="F56" s="333" t="str">
        <f>IF('Proposal Data'!O64&lt;&gt;"",'Proposal Data'!O64,"")</f>
        <v/>
      </c>
      <c r="G56" s="333" t="str">
        <f>IF('Proposal Data'!P64&lt;&gt;"",'Proposal Data'!P64,"")</f>
        <v/>
      </c>
      <c r="H56" s="333" t="str">
        <f>IF('Proposal Data'!Q64&lt;&gt;"",'Proposal Data'!Q64,"")</f>
        <v/>
      </c>
      <c r="I56" s="333" t="str">
        <f>IF('Proposal Data'!R64&lt;&gt;"",'Proposal Data'!R64,"")</f>
        <v/>
      </c>
      <c r="J56" s="193"/>
      <c r="K56" s="197"/>
    </row>
    <row r="57" spans="1:11" x14ac:dyDescent="0.2">
      <c r="A57" s="198" t="s">
        <v>155</v>
      </c>
      <c r="B57" s="199">
        <f>IF(C57="","",MAX(B$8:B56)+1)</f>
        <v>16</v>
      </c>
      <c r="C57" s="139" t="s">
        <v>285</v>
      </c>
      <c r="D57" s="140">
        <v>0.1</v>
      </c>
      <c r="E57" s="140">
        <v>0.11</v>
      </c>
      <c r="F57" s="140">
        <v>0.12</v>
      </c>
      <c r="G57" s="140">
        <v>0.13</v>
      </c>
      <c r="H57" s="140">
        <v>0.14000000000000001</v>
      </c>
      <c r="I57" s="140">
        <v>0.15</v>
      </c>
      <c r="J57" s="141"/>
      <c r="K57" s="141"/>
    </row>
    <row r="58" spans="1:11" x14ac:dyDescent="0.2">
      <c r="A58" s="198" t="s">
        <v>155</v>
      </c>
      <c r="B58" s="199">
        <f>IF(C58="","",MAX(B$8:B57)+1)</f>
        <v>17</v>
      </c>
      <c r="C58" s="139" t="s">
        <v>286</v>
      </c>
      <c r="D58" s="140">
        <v>0.2</v>
      </c>
      <c r="E58" s="140">
        <v>0.21</v>
      </c>
      <c r="F58" s="140">
        <v>0.22</v>
      </c>
      <c r="G58" s="140">
        <v>0.23</v>
      </c>
      <c r="H58" s="140">
        <v>0.24</v>
      </c>
      <c r="I58" s="140">
        <v>0.25</v>
      </c>
      <c r="J58" s="141"/>
      <c r="K58" s="141"/>
    </row>
    <row r="59" spans="1:11" x14ac:dyDescent="0.2">
      <c r="A59" s="198" t="s">
        <v>155</v>
      </c>
      <c r="B59" s="199">
        <f>IF(C59="","",MAX(B$8:B58)+1)</f>
        <v>18</v>
      </c>
      <c r="C59" s="139" t="s">
        <v>287</v>
      </c>
      <c r="D59" s="140">
        <f>D58+0.1</f>
        <v>0.30000000000000004</v>
      </c>
      <c r="E59" s="140">
        <f t="shared" ref="E59:E70" si="6">E58+0.1</f>
        <v>0.31</v>
      </c>
      <c r="F59" s="140">
        <f t="shared" ref="F59:F70" si="7">F58+0.1</f>
        <v>0.32</v>
      </c>
      <c r="G59" s="140">
        <f t="shared" ref="G59:G70" si="8">G58+0.1</f>
        <v>0.33</v>
      </c>
      <c r="H59" s="140">
        <f t="shared" ref="H59:H70" si="9">H58+0.1</f>
        <v>0.33999999999999997</v>
      </c>
      <c r="I59" s="140">
        <f t="shared" ref="I59:I70" si="10">I58+0.1</f>
        <v>0.35</v>
      </c>
      <c r="J59" s="141"/>
      <c r="K59" s="141"/>
    </row>
    <row r="60" spans="1:11" x14ac:dyDescent="0.2">
      <c r="A60" s="198" t="s">
        <v>155</v>
      </c>
      <c r="B60" s="199">
        <f>IF(C60="","",MAX(B$8:B59)+1)</f>
        <v>19</v>
      </c>
      <c r="C60" s="139" t="s">
        <v>288</v>
      </c>
      <c r="D60" s="140">
        <f t="shared" ref="D60:D70" si="11">D59+0.1</f>
        <v>0.4</v>
      </c>
      <c r="E60" s="140">
        <f t="shared" si="6"/>
        <v>0.41000000000000003</v>
      </c>
      <c r="F60" s="140">
        <f t="shared" si="7"/>
        <v>0.42000000000000004</v>
      </c>
      <c r="G60" s="140">
        <f t="shared" si="8"/>
        <v>0.43000000000000005</v>
      </c>
      <c r="H60" s="140">
        <f t="shared" si="9"/>
        <v>0.43999999999999995</v>
      </c>
      <c r="I60" s="140">
        <f t="shared" si="10"/>
        <v>0.44999999999999996</v>
      </c>
      <c r="J60" s="141"/>
      <c r="K60" s="141"/>
    </row>
    <row r="61" spans="1:11" x14ac:dyDescent="0.2">
      <c r="A61" s="198" t="s">
        <v>179</v>
      </c>
      <c r="B61" s="199">
        <f>IF(C61="","",MAX(B$8:B60)+1)</f>
        <v>20</v>
      </c>
      <c r="C61" s="139" t="s">
        <v>289</v>
      </c>
      <c r="D61" s="140">
        <f t="shared" si="11"/>
        <v>0.5</v>
      </c>
      <c r="E61" s="140">
        <f t="shared" si="6"/>
        <v>0.51</v>
      </c>
      <c r="F61" s="140">
        <f t="shared" si="7"/>
        <v>0.52</v>
      </c>
      <c r="G61" s="140">
        <f t="shared" si="8"/>
        <v>0.53</v>
      </c>
      <c r="H61" s="140">
        <f t="shared" si="9"/>
        <v>0.53999999999999992</v>
      </c>
      <c r="I61" s="140">
        <f t="shared" si="10"/>
        <v>0.54999999999999993</v>
      </c>
      <c r="J61" s="141"/>
      <c r="K61" s="141"/>
    </row>
    <row r="62" spans="1:11" x14ac:dyDescent="0.2">
      <c r="A62" s="198" t="s">
        <v>175</v>
      </c>
      <c r="B62" s="199">
        <f>IF(C62="","",MAX(B$8:B61)+1)</f>
        <v>21</v>
      </c>
      <c r="C62" s="139" t="s">
        <v>290</v>
      </c>
      <c r="D62" s="140">
        <f t="shared" si="11"/>
        <v>0.6</v>
      </c>
      <c r="E62" s="140">
        <f t="shared" si="6"/>
        <v>0.61</v>
      </c>
      <c r="F62" s="140">
        <f t="shared" si="7"/>
        <v>0.62</v>
      </c>
      <c r="G62" s="140">
        <f t="shared" si="8"/>
        <v>0.63</v>
      </c>
      <c r="H62" s="140">
        <f t="shared" si="9"/>
        <v>0.6399999999999999</v>
      </c>
      <c r="I62" s="140">
        <f t="shared" si="10"/>
        <v>0.64999999999999991</v>
      </c>
      <c r="J62" s="141"/>
      <c r="K62" s="141"/>
    </row>
    <row r="63" spans="1:11" x14ac:dyDescent="0.2">
      <c r="A63" s="198" t="s">
        <v>156</v>
      </c>
      <c r="B63" s="199">
        <f>IF(C63="","",MAX(B$8:B62)+1)</f>
        <v>22</v>
      </c>
      <c r="C63" s="139" t="s">
        <v>291</v>
      </c>
      <c r="D63" s="140">
        <f t="shared" si="11"/>
        <v>0.7</v>
      </c>
      <c r="E63" s="140">
        <f t="shared" si="6"/>
        <v>0.71</v>
      </c>
      <c r="F63" s="140">
        <f t="shared" si="7"/>
        <v>0.72</v>
      </c>
      <c r="G63" s="140">
        <f t="shared" si="8"/>
        <v>0.73</v>
      </c>
      <c r="H63" s="140">
        <f t="shared" si="9"/>
        <v>0.73999999999999988</v>
      </c>
      <c r="I63" s="140">
        <f t="shared" si="10"/>
        <v>0.74999999999999989</v>
      </c>
      <c r="J63" s="141"/>
      <c r="K63" s="141"/>
    </row>
    <row r="64" spans="1:11" x14ac:dyDescent="0.2">
      <c r="A64" s="198" t="s">
        <v>156</v>
      </c>
      <c r="B64" s="199">
        <f>IF(C64="","",MAX(B$8:B63)+1)</f>
        <v>23</v>
      </c>
      <c r="C64" s="139" t="s">
        <v>292</v>
      </c>
      <c r="D64" s="140">
        <f t="shared" si="11"/>
        <v>0.79999999999999993</v>
      </c>
      <c r="E64" s="140">
        <f t="shared" si="6"/>
        <v>0.80999999999999994</v>
      </c>
      <c r="F64" s="140">
        <f t="shared" si="7"/>
        <v>0.82</v>
      </c>
      <c r="G64" s="140">
        <f t="shared" si="8"/>
        <v>0.83</v>
      </c>
      <c r="H64" s="140">
        <f t="shared" si="9"/>
        <v>0.83999999999999986</v>
      </c>
      <c r="I64" s="140">
        <f t="shared" si="10"/>
        <v>0.84999999999999987</v>
      </c>
      <c r="J64" s="147"/>
      <c r="K64" s="141"/>
    </row>
    <row r="65" spans="1:15" x14ac:dyDescent="0.2">
      <c r="A65" s="198" t="s">
        <v>207</v>
      </c>
      <c r="B65" s="199">
        <f>IF(C65="","",MAX(B$8:B64)+1)</f>
        <v>24</v>
      </c>
      <c r="C65" s="139" t="s">
        <v>293</v>
      </c>
      <c r="D65" s="140">
        <f t="shared" si="11"/>
        <v>0.89999999999999991</v>
      </c>
      <c r="E65" s="140">
        <f t="shared" si="6"/>
        <v>0.90999999999999992</v>
      </c>
      <c r="F65" s="140">
        <f t="shared" si="7"/>
        <v>0.91999999999999993</v>
      </c>
      <c r="G65" s="140">
        <f t="shared" si="8"/>
        <v>0.92999999999999994</v>
      </c>
      <c r="H65" s="140">
        <f t="shared" si="9"/>
        <v>0.93999999999999984</v>
      </c>
      <c r="I65" s="140">
        <f t="shared" si="10"/>
        <v>0.94999999999999984</v>
      </c>
      <c r="J65" s="147"/>
      <c r="K65" s="141"/>
    </row>
    <row r="66" spans="1:15" x14ac:dyDescent="0.2">
      <c r="A66" s="198" t="s">
        <v>207</v>
      </c>
      <c r="B66" s="199">
        <f>IF(C66="","",MAX(B$8:B65)+1)</f>
        <v>25</v>
      </c>
      <c r="C66" s="139" t="s">
        <v>294</v>
      </c>
      <c r="D66" s="140">
        <f t="shared" si="11"/>
        <v>0.99999999999999989</v>
      </c>
      <c r="E66" s="140">
        <f t="shared" si="6"/>
        <v>1.01</v>
      </c>
      <c r="F66" s="140">
        <f t="shared" si="7"/>
        <v>1.02</v>
      </c>
      <c r="G66" s="140">
        <f t="shared" si="8"/>
        <v>1.03</v>
      </c>
      <c r="H66" s="140">
        <f t="shared" si="9"/>
        <v>1.0399999999999998</v>
      </c>
      <c r="I66" s="140">
        <f t="shared" si="10"/>
        <v>1.0499999999999998</v>
      </c>
      <c r="J66" s="141"/>
      <c r="K66" s="141"/>
      <c r="O66" s="121"/>
    </row>
    <row r="67" spans="1:15" x14ac:dyDescent="0.2">
      <c r="A67" s="198" t="s">
        <v>157</v>
      </c>
      <c r="B67" s="199">
        <f>IF(C67="","",MAX(B$8:B66)+1)</f>
        <v>26</v>
      </c>
      <c r="C67" s="139" t="s">
        <v>295</v>
      </c>
      <c r="D67" s="140">
        <f t="shared" si="11"/>
        <v>1.0999999999999999</v>
      </c>
      <c r="E67" s="140">
        <f t="shared" si="6"/>
        <v>1.1100000000000001</v>
      </c>
      <c r="F67" s="140">
        <f t="shared" si="7"/>
        <v>1.1200000000000001</v>
      </c>
      <c r="G67" s="140">
        <f t="shared" si="8"/>
        <v>1.1300000000000001</v>
      </c>
      <c r="H67" s="140">
        <f t="shared" si="9"/>
        <v>1.1399999999999999</v>
      </c>
      <c r="I67" s="140">
        <f t="shared" si="10"/>
        <v>1.1499999999999999</v>
      </c>
      <c r="J67" s="141"/>
      <c r="K67" s="141"/>
    </row>
    <row r="68" spans="1:15" x14ac:dyDescent="0.2">
      <c r="A68" s="198" t="s">
        <v>158</v>
      </c>
      <c r="B68" s="199">
        <f>IF(C68="","",MAX(B$8:B67)+1)</f>
        <v>27</v>
      </c>
      <c r="C68" s="139" t="s">
        <v>296</v>
      </c>
      <c r="D68" s="140">
        <f t="shared" si="11"/>
        <v>1.2</v>
      </c>
      <c r="E68" s="140">
        <f t="shared" si="6"/>
        <v>1.2100000000000002</v>
      </c>
      <c r="F68" s="140">
        <f t="shared" si="7"/>
        <v>1.2200000000000002</v>
      </c>
      <c r="G68" s="140">
        <f t="shared" si="8"/>
        <v>1.2300000000000002</v>
      </c>
      <c r="H68" s="140">
        <f t="shared" si="9"/>
        <v>1.24</v>
      </c>
      <c r="I68" s="140">
        <f t="shared" si="10"/>
        <v>1.25</v>
      </c>
      <c r="J68" s="141"/>
      <c r="K68" s="141"/>
    </row>
    <row r="69" spans="1:15" x14ac:dyDescent="0.2">
      <c r="A69" s="198" t="s">
        <v>159</v>
      </c>
      <c r="B69" s="199">
        <f>IF(C69="","",MAX(B$8:B68)+1)</f>
        <v>28</v>
      </c>
      <c r="C69" s="139" t="s">
        <v>297</v>
      </c>
      <c r="D69" s="140">
        <f t="shared" si="11"/>
        <v>1.3</v>
      </c>
      <c r="E69" s="140">
        <f t="shared" si="6"/>
        <v>1.3100000000000003</v>
      </c>
      <c r="F69" s="140">
        <f t="shared" si="7"/>
        <v>1.3200000000000003</v>
      </c>
      <c r="G69" s="140">
        <f t="shared" si="8"/>
        <v>1.3300000000000003</v>
      </c>
      <c r="H69" s="140">
        <f t="shared" si="9"/>
        <v>1.34</v>
      </c>
      <c r="I69" s="140">
        <f t="shared" si="10"/>
        <v>1.35</v>
      </c>
      <c r="J69" s="141"/>
      <c r="K69" s="141"/>
    </row>
    <row r="70" spans="1:15" x14ac:dyDescent="0.2">
      <c r="A70" s="198" t="s">
        <v>160</v>
      </c>
      <c r="B70" s="199">
        <f>IF(C70="","",MAX(B$8:B69)+1)</f>
        <v>29</v>
      </c>
      <c r="C70" s="139" t="s">
        <v>298</v>
      </c>
      <c r="D70" s="140">
        <f t="shared" si="11"/>
        <v>1.4000000000000001</v>
      </c>
      <c r="E70" s="140">
        <f t="shared" si="6"/>
        <v>1.4100000000000004</v>
      </c>
      <c r="F70" s="140">
        <f t="shared" si="7"/>
        <v>1.4200000000000004</v>
      </c>
      <c r="G70" s="140">
        <f t="shared" si="8"/>
        <v>1.4300000000000004</v>
      </c>
      <c r="H70" s="140">
        <f t="shared" si="9"/>
        <v>1.4400000000000002</v>
      </c>
      <c r="I70" s="140">
        <f t="shared" si="10"/>
        <v>1.4500000000000002</v>
      </c>
      <c r="J70" s="141"/>
      <c r="K70" s="141"/>
    </row>
    <row r="71" spans="1:15" x14ac:dyDescent="0.2">
      <c r="A71" s="198" t="s">
        <v>161</v>
      </c>
      <c r="B71" s="199">
        <f>IF(C71="","",MAX(B$8:B70)+1)</f>
        <v>30</v>
      </c>
      <c r="C71" s="139" t="s">
        <v>161</v>
      </c>
      <c r="D71" s="140">
        <v>0.01</v>
      </c>
      <c r="E71" s="140">
        <v>0.02</v>
      </c>
      <c r="F71" s="142">
        <v>0.03</v>
      </c>
      <c r="G71" s="142">
        <v>0.04</v>
      </c>
      <c r="H71" s="142">
        <v>0.05</v>
      </c>
      <c r="I71" s="142">
        <v>0.06</v>
      </c>
      <c r="J71" s="141"/>
      <c r="K71" s="141"/>
    </row>
    <row r="72" spans="1:15" x14ac:dyDescent="0.2">
      <c r="A72" s="143"/>
      <c r="B72" s="201" t="str">
        <f>IF(C72="","",MAX(B$8:B71)+1)</f>
        <v/>
      </c>
      <c r="C72" s="144"/>
      <c r="D72" s="145"/>
      <c r="E72" s="145"/>
      <c r="F72" s="145"/>
      <c r="G72" s="145"/>
      <c r="H72" s="145"/>
      <c r="I72" s="145"/>
      <c r="J72" s="141"/>
      <c r="K72" s="141"/>
    </row>
    <row r="73" spans="1:15" x14ac:dyDescent="0.2">
      <c r="A73" s="143"/>
      <c r="B73" s="201" t="str">
        <f>IF(C73="","",MAX(B$8:B72)+1)</f>
        <v/>
      </c>
      <c r="C73" s="144"/>
      <c r="D73" s="145"/>
      <c r="E73" s="145"/>
      <c r="F73" s="145"/>
      <c r="G73" s="145"/>
      <c r="H73" s="145"/>
      <c r="I73" s="145"/>
      <c r="J73" s="141"/>
      <c r="K73" s="141"/>
    </row>
    <row r="74" spans="1:15" x14ac:dyDescent="0.2">
      <c r="A74" s="143"/>
      <c r="B74" s="201" t="str">
        <f>IF(C74="","",MAX(B$8:B73)+1)</f>
        <v/>
      </c>
      <c r="C74" s="144"/>
      <c r="D74" s="145"/>
      <c r="E74" s="145"/>
      <c r="F74" s="145"/>
      <c r="G74" s="145"/>
      <c r="H74" s="145"/>
      <c r="I74" s="145"/>
      <c r="J74" s="141"/>
      <c r="K74" s="141"/>
    </row>
    <row r="75" spans="1:15" x14ac:dyDescent="0.2">
      <c r="A75" s="143"/>
      <c r="B75" s="201" t="str">
        <f>IF(C75="","",MAX(B$8:B74)+1)</f>
        <v/>
      </c>
      <c r="C75" s="144"/>
      <c r="D75" s="145"/>
      <c r="E75" s="145"/>
      <c r="F75" s="145"/>
      <c r="G75" s="145"/>
      <c r="H75" s="145"/>
      <c r="I75" s="145"/>
      <c r="J75" s="141"/>
      <c r="K75" s="141"/>
    </row>
    <row r="76" spans="1:15" x14ac:dyDescent="0.2">
      <c r="A76" s="141"/>
      <c r="B76" s="200" t="str">
        <f>IF(C76="","",MAX(B$8:B75)+1)</f>
        <v/>
      </c>
      <c r="C76" s="141"/>
      <c r="D76" s="145"/>
      <c r="E76" s="145"/>
      <c r="F76" s="145"/>
      <c r="G76" s="145"/>
      <c r="H76" s="145"/>
      <c r="I76" s="145"/>
      <c r="J76" s="141"/>
      <c r="K76" s="141"/>
    </row>
    <row r="77" spans="1:15" s="146" customFormat="1" x14ac:dyDescent="0.2">
      <c r="B77" s="328"/>
      <c r="D77" s="329"/>
      <c r="E77" s="329"/>
      <c r="F77" s="329"/>
      <c r="G77" s="329"/>
      <c r="H77" s="329"/>
      <c r="I77" s="329"/>
    </row>
    <row r="78" spans="1:15" s="146" customFormat="1" x14ac:dyDescent="0.2">
      <c r="B78" s="328"/>
      <c r="D78" s="329"/>
      <c r="E78" s="329"/>
      <c r="F78" s="329"/>
      <c r="G78" s="329"/>
      <c r="H78" s="329"/>
      <c r="I78" s="329"/>
    </row>
    <row r="79" spans="1:15" x14ac:dyDescent="0.2">
      <c r="C79" s="203"/>
    </row>
    <row r="86" spans="1:1" x14ac:dyDescent="0.2">
      <c r="A86" s="138"/>
    </row>
  </sheetData>
  <sheetProtection sheet="1" scenarios="1" formatColumns="0" formatRows="0"/>
  <phoneticPr fontId="13" type="noConversion"/>
  <conditionalFormatting sqref="A1:XFD1048576">
    <cfRule type="expression" dxfId="18" priority="1">
      <formula>CELL("protect",A1)</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5CE31-F009-480A-BE49-A16AF4008C37}">
  <sheetPr codeName="Sheet8"/>
  <dimension ref="A1:AJ83"/>
  <sheetViews>
    <sheetView workbookViewId="0">
      <selection activeCell="H77" sqref="H77"/>
    </sheetView>
  </sheetViews>
  <sheetFormatPr defaultColWidth="8.85546875" defaultRowHeight="12" x14ac:dyDescent="0.2"/>
  <cols>
    <col min="1" max="1" width="14.28515625" style="110" customWidth="1"/>
    <col min="2" max="2" width="23.140625" style="110" customWidth="1"/>
    <col min="3" max="3" width="13" style="110" customWidth="1"/>
    <col min="4" max="4" width="15" style="110" customWidth="1"/>
    <col min="5" max="6" width="15.140625" style="110" customWidth="1"/>
    <col min="7" max="7" width="14.140625" style="110" customWidth="1"/>
    <col min="8" max="8" width="23.140625" style="110" customWidth="1"/>
    <col min="9" max="9" width="13" style="110" customWidth="1"/>
    <col min="10" max="10" width="15" style="110" customWidth="1"/>
    <col min="11" max="12" width="15.140625" style="110" customWidth="1"/>
    <col min="13" max="13" width="14.140625" style="110" customWidth="1"/>
    <col min="14" max="14" width="23.140625" style="110" customWidth="1"/>
    <col min="15" max="15" width="13" style="110" customWidth="1"/>
    <col min="16" max="16" width="15" style="110" customWidth="1"/>
    <col min="17" max="18" width="15.140625" style="110" customWidth="1"/>
    <col min="19" max="19" width="14.140625" style="110" customWidth="1"/>
    <col min="20" max="20" width="23.140625" style="110" customWidth="1"/>
    <col min="21" max="21" width="13" style="110" customWidth="1"/>
    <col min="22" max="22" width="15" style="110" customWidth="1"/>
    <col min="23" max="24" width="15.140625" style="110" customWidth="1"/>
    <col min="25" max="25" width="14.140625" style="110" customWidth="1"/>
    <col min="26" max="26" width="23.140625" style="110" customWidth="1"/>
    <col min="27" max="27" width="13" style="110" customWidth="1"/>
    <col min="28" max="28" width="15" style="110" customWidth="1"/>
    <col min="29" max="30" width="15.140625" style="110" customWidth="1"/>
    <col min="31" max="31" width="14.140625" style="110" customWidth="1"/>
    <col min="32" max="32" width="23.140625" style="110" customWidth="1"/>
    <col min="33" max="33" width="13" style="110" customWidth="1"/>
    <col min="34" max="34" width="15" style="110" customWidth="1"/>
    <col min="35" max="36" width="15.140625" style="110" customWidth="1"/>
    <col min="37" max="16384" width="8.85546875" style="110"/>
  </cols>
  <sheetData>
    <row r="1" spans="1:36" s="146" customFormat="1" ht="18.75" x14ac:dyDescent="0.3">
      <c r="A1" s="161" t="s">
        <v>205</v>
      </c>
      <c r="B1" s="162"/>
      <c r="C1" s="162"/>
      <c r="D1" s="180"/>
      <c r="E1" s="180"/>
      <c r="F1" s="180"/>
      <c r="G1" s="180"/>
      <c r="M1" s="180"/>
      <c r="S1" s="180"/>
      <c r="Y1" s="180"/>
      <c r="AE1" s="180"/>
    </row>
    <row r="2" spans="1:36" x14ac:dyDescent="0.2">
      <c r="A2" s="202"/>
      <c r="B2" s="202"/>
      <c r="C2" s="202"/>
      <c r="D2" s="137"/>
    </row>
    <row r="3" spans="1:36" x14ac:dyDescent="0.2">
      <c r="A3" s="202" t="s">
        <v>225</v>
      </c>
      <c r="B3" s="202" t="s">
        <v>274</v>
      </c>
      <c r="C3" s="202"/>
      <c r="D3" s="137"/>
    </row>
    <row r="4" spans="1:36" x14ac:dyDescent="0.2">
      <c r="A4" s="202"/>
      <c r="B4" s="202"/>
      <c r="C4" s="202"/>
      <c r="D4" s="137"/>
    </row>
    <row r="5" spans="1:36" ht="12.75" thickBot="1" x14ac:dyDescent="0.25">
      <c r="A5" s="202"/>
      <c r="B5" s="202"/>
      <c r="C5" s="202"/>
      <c r="D5" s="137"/>
    </row>
    <row r="6" spans="1:36" ht="12.75" thickBot="1" x14ac:dyDescent="0.25">
      <c r="A6" s="450" t="str">
        <f>IF('Proposal Data'!M45&lt;&gt;"",'Proposal Data'!M45,"")</f>
        <v/>
      </c>
      <c r="B6" s="451"/>
      <c r="C6" s="451"/>
      <c r="D6" s="451"/>
      <c r="E6" s="451"/>
      <c r="F6" s="452"/>
      <c r="G6" s="448" t="str">
        <f>IF('Proposal Data'!N45&lt;&gt;"",'Proposal Data'!N45,"")</f>
        <v/>
      </c>
      <c r="H6" s="448"/>
      <c r="I6" s="448"/>
      <c r="J6" s="448"/>
      <c r="K6" s="448"/>
      <c r="L6" s="448"/>
      <c r="M6" s="448" t="str">
        <f>IF('Proposal Data'!O45&lt;&gt;"",'Proposal Data'!O45,"")</f>
        <v/>
      </c>
      <c r="N6" s="448"/>
      <c r="O6" s="448"/>
      <c r="P6" s="448"/>
      <c r="Q6" s="448"/>
      <c r="R6" s="448"/>
      <c r="S6" s="448" t="str">
        <f>IF('Proposal Data'!P45&lt;&gt;"",'Proposal Data'!P45,"")</f>
        <v/>
      </c>
      <c r="T6" s="448"/>
      <c r="U6" s="448"/>
      <c r="V6" s="448"/>
      <c r="W6" s="448"/>
      <c r="X6" s="448"/>
      <c r="Y6" s="448" t="str">
        <f>IF('Proposal Data'!Q45&lt;&gt;"",'Proposal Data'!Q45,"")</f>
        <v/>
      </c>
      <c r="Z6" s="448"/>
      <c r="AA6" s="448"/>
      <c r="AB6" s="448"/>
      <c r="AC6" s="448"/>
      <c r="AD6" s="448"/>
      <c r="AE6" s="448" t="str">
        <f>IF('Proposal Data'!R45&lt;&gt;"",'Proposal Data'!R45,"")</f>
        <v/>
      </c>
      <c r="AF6" s="448"/>
      <c r="AG6" s="448"/>
      <c r="AH6" s="448"/>
      <c r="AI6" s="448"/>
      <c r="AJ6" s="449"/>
    </row>
    <row r="7" spans="1:36" ht="22.5" customHeight="1" x14ac:dyDescent="0.2">
      <c r="A7" s="205" t="s">
        <v>216</v>
      </c>
      <c r="B7" s="206" t="s">
        <v>21</v>
      </c>
      <c r="C7" s="206" t="s">
        <v>22</v>
      </c>
      <c r="D7" s="206" t="s">
        <v>23</v>
      </c>
      <c r="E7" s="206" t="s">
        <v>24</v>
      </c>
      <c r="F7" s="205" t="s">
        <v>25</v>
      </c>
      <c r="G7" s="205" t="s">
        <v>216</v>
      </c>
      <c r="H7" s="206" t="s">
        <v>26</v>
      </c>
      <c r="I7" s="206" t="s">
        <v>22</v>
      </c>
      <c r="J7" s="206" t="s">
        <v>23</v>
      </c>
      <c r="K7" s="206" t="s">
        <v>24</v>
      </c>
      <c r="L7" s="205" t="s">
        <v>25</v>
      </c>
      <c r="M7" s="205" t="s">
        <v>216</v>
      </c>
      <c r="N7" s="206" t="s">
        <v>21</v>
      </c>
      <c r="O7" s="206" t="s">
        <v>22</v>
      </c>
      <c r="P7" s="206" t="s">
        <v>23</v>
      </c>
      <c r="Q7" s="206" t="s">
        <v>24</v>
      </c>
      <c r="R7" s="205" t="s">
        <v>25</v>
      </c>
      <c r="S7" s="205" t="s">
        <v>216</v>
      </c>
      <c r="T7" s="206" t="s">
        <v>26</v>
      </c>
      <c r="U7" s="206" t="s">
        <v>22</v>
      </c>
      <c r="V7" s="206" t="s">
        <v>23</v>
      </c>
      <c r="W7" s="206" t="s">
        <v>24</v>
      </c>
      <c r="X7" s="205" t="s">
        <v>25</v>
      </c>
      <c r="Y7" s="205" t="s">
        <v>216</v>
      </c>
      <c r="Z7" s="206" t="s">
        <v>21</v>
      </c>
      <c r="AA7" s="206" t="s">
        <v>22</v>
      </c>
      <c r="AB7" s="206" t="s">
        <v>23</v>
      </c>
      <c r="AC7" s="206" t="s">
        <v>24</v>
      </c>
      <c r="AD7" s="205" t="s">
        <v>25</v>
      </c>
      <c r="AE7" s="205" t="s">
        <v>216</v>
      </c>
      <c r="AF7" s="206" t="s">
        <v>26</v>
      </c>
      <c r="AG7" s="206" t="s">
        <v>22</v>
      </c>
      <c r="AH7" s="206" t="s">
        <v>23</v>
      </c>
      <c r="AI7" s="206" t="s">
        <v>24</v>
      </c>
      <c r="AJ7" s="205" t="s">
        <v>25</v>
      </c>
    </row>
    <row r="8" spans="1:36" ht="24.95" customHeight="1" x14ac:dyDescent="0.2">
      <c r="A8" s="207">
        <v>1</v>
      </c>
      <c r="B8" s="115"/>
      <c r="C8" s="116"/>
      <c r="D8" s="117"/>
      <c r="E8" s="122">
        <f>C8*D8</f>
        <v>0</v>
      </c>
      <c r="F8" s="118"/>
      <c r="G8" s="207">
        <v>1</v>
      </c>
      <c r="H8" s="115"/>
      <c r="I8" s="116"/>
      <c r="J8" s="117"/>
      <c r="K8" s="122">
        <f t="shared" ref="K8:K25" si="0">I8*J8</f>
        <v>0</v>
      </c>
      <c r="L8" s="118"/>
      <c r="M8" s="207">
        <v>1</v>
      </c>
      <c r="N8" s="115"/>
      <c r="O8" s="116"/>
      <c r="P8" s="117"/>
      <c r="Q8" s="122">
        <f t="shared" ref="Q8:Q25" si="1">O8*P8</f>
        <v>0</v>
      </c>
      <c r="R8" s="118"/>
      <c r="S8" s="207">
        <v>1</v>
      </c>
      <c r="T8" s="115"/>
      <c r="U8" s="116"/>
      <c r="V8" s="117"/>
      <c r="W8" s="122">
        <f t="shared" ref="W8:W25" si="2">U8*V8</f>
        <v>0</v>
      </c>
      <c r="X8" s="118"/>
      <c r="Y8" s="207">
        <v>1</v>
      </c>
      <c r="Z8" s="115"/>
      <c r="AA8" s="116"/>
      <c r="AB8" s="117"/>
      <c r="AC8" s="122">
        <f t="shared" ref="AC8:AC25" si="3">AA8*AB8</f>
        <v>0</v>
      </c>
      <c r="AD8" s="118"/>
      <c r="AE8" s="207">
        <v>1</v>
      </c>
      <c r="AF8" s="115"/>
      <c r="AG8" s="116"/>
      <c r="AH8" s="117"/>
      <c r="AI8" s="122">
        <f t="shared" ref="AI8:AI25" si="4">AG8*AH8</f>
        <v>0</v>
      </c>
      <c r="AJ8" s="118"/>
    </row>
    <row r="9" spans="1:36" ht="24.95" customHeight="1" x14ac:dyDescent="0.2">
      <c r="A9" s="207">
        <v>2</v>
      </c>
      <c r="B9" s="115"/>
      <c r="C9" s="116"/>
      <c r="D9" s="117"/>
      <c r="E9" s="122">
        <f>C9*D9</f>
        <v>0</v>
      </c>
      <c r="F9" s="118"/>
      <c r="G9" s="207">
        <v>2</v>
      </c>
      <c r="H9" s="115"/>
      <c r="I9" s="116"/>
      <c r="J9" s="117"/>
      <c r="K9" s="122">
        <f t="shared" si="0"/>
        <v>0</v>
      </c>
      <c r="L9" s="118"/>
      <c r="M9" s="207">
        <v>2</v>
      </c>
      <c r="N9" s="115"/>
      <c r="O9" s="116"/>
      <c r="P9" s="117"/>
      <c r="Q9" s="122">
        <f t="shared" si="1"/>
        <v>0</v>
      </c>
      <c r="R9" s="118"/>
      <c r="S9" s="207">
        <v>2</v>
      </c>
      <c r="T9" s="115"/>
      <c r="U9" s="116"/>
      <c r="V9" s="117"/>
      <c r="W9" s="122">
        <f t="shared" si="2"/>
        <v>0</v>
      </c>
      <c r="X9" s="118"/>
      <c r="Y9" s="207">
        <v>2</v>
      </c>
      <c r="Z9" s="115"/>
      <c r="AA9" s="116"/>
      <c r="AB9" s="117"/>
      <c r="AC9" s="122">
        <f t="shared" si="3"/>
        <v>0</v>
      </c>
      <c r="AD9" s="118"/>
      <c r="AE9" s="207">
        <v>2</v>
      </c>
      <c r="AF9" s="115"/>
      <c r="AG9" s="116"/>
      <c r="AH9" s="117"/>
      <c r="AI9" s="122">
        <f t="shared" si="4"/>
        <v>0</v>
      </c>
      <c r="AJ9" s="118"/>
    </row>
    <row r="10" spans="1:36" ht="24.95" customHeight="1" x14ac:dyDescent="0.2">
      <c r="A10" s="207">
        <v>3</v>
      </c>
      <c r="B10" s="115"/>
      <c r="C10" s="116"/>
      <c r="D10" s="117"/>
      <c r="E10" s="122">
        <f t="shared" ref="E10:E25" si="5">C10*D10</f>
        <v>0</v>
      </c>
      <c r="F10" s="118"/>
      <c r="G10" s="207">
        <v>3</v>
      </c>
      <c r="H10" s="115"/>
      <c r="I10" s="116"/>
      <c r="J10" s="117"/>
      <c r="K10" s="122">
        <f t="shared" si="0"/>
        <v>0</v>
      </c>
      <c r="L10" s="118"/>
      <c r="M10" s="207">
        <v>3</v>
      </c>
      <c r="N10" s="115"/>
      <c r="O10" s="116"/>
      <c r="P10" s="117"/>
      <c r="Q10" s="122">
        <f t="shared" si="1"/>
        <v>0</v>
      </c>
      <c r="R10" s="118"/>
      <c r="S10" s="207">
        <v>3</v>
      </c>
      <c r="T10" s="115"/>
      <c r="U10" s="116"/>
      <c r="V10" s="117"/>
      <c r="W10" s="122">
        <f t="shared" si="2"/>
        <v>0</v>
      </c>
      <c r="X10" s="118"/>
      <c r="Y10" s="207">
        <v>3</v>
      </c>
      <c r="Z10" s="115"/>
      <c r="AA10" s="116"/>
      <c r="AB10" s="117"/>
      <c r="AC10" s="122">
        <f t="shared" si="3"/>
        <v>0</v>
      </c>
      <c r="AD10" s="118"/>
      <c r="AE10" s="207">
        <v>3</v>
      </c>
      <c r="AF10" s="115"/>
      <c r="AG10" s="116"/>
      <c r="AH10" s="117"/>
      <c r="AI10" s="122">
        <f t="shared" si="4"/>
        <v>0</v>
      </c>
      <c r="AJ10" s="118"/>
    </row>
    <row r="11" spans="1:36" ht="24.95" customHeight="1" x14ac:dyDescent="0.2">
      <c r="A11" s="207">
        <v>4</v>
      </c>
      <c r="B11" s="115"/>
      <c r="C11" s="116"/>
      <c r="D11" s="117"/>
      <c r="E11" s="122">
        <f t="shared" si="5"/>
        <v>0</v>
      </c>
      <c r="F11" s="118"/>
      <c r="G11" s="207">
        <v>4</v>
      </c>
      <c r="H11" s="115"/>
      <c r="I11" s="116"/>
      <c r="J11" s="117"/>
      <c r="K11" s="122">
        <f t="shared" si="0"/>
        <v>0</v>
      </c>
      <c r="L11" s="118"/>
      <c r="M11" s="207">
        <v>4</v>
      </c>
      <c r="N11" s="115"/>
      <c r="O11" s="116"/>
      <c r="P11" s="117"/>
      <c r="Q11" s="122">
        <f t="shared" si="1"/>
        <v>0</v>
      </c>
      <c r="R11" s="118"/>
      <c r="S11" s="207">
        <v>4</v>
      </c>
      <c r="T11" s="115"/>
      <c r="U11" s="116"/>
      <c r="V11" s="117"/>
      <c r="W11" s="122">
        <f t="shared" si="2"/>
        <v>0</v>
      </c>
      <c r="X11" s="118"/>
      <c r="Y11" s="207">
        <v>4</v>
      </c>
      <c r="Z11" s="115"/>
      <c r="AA11" s="116"/>
      <c r="AB11" s="117"/>
      <c r="AC11" s="122">
        <f t="shared" si="3"/>
        <v>0</v>
      </c>
      <c r="AD11" s="118"/>
      <c r="AE11" s="207">
        <v>4</v>
      </c>
      <c r="AF11" s="115"/>
      <c r="AG11" s="116"/>
      <c r="AH11" s="117"/>
      <c r="AI11" s="122">
        <f t="shared" si="4"/>
        <v>0</v>
      </c>
      <c r="AJ11" s="118"/>
    </row>
    <row r="12" spans="1:36" ht="24.95" customHeight="1" x14ac:dyDescent="0.2">
      <c r="A12" s="207">
        <v>5</v>
      </c>
      <c r="B12" s="115"/>
      <c r="C12" s="116"/>
      <c r="D12" s="117"/>
      <c r="E12" s="122">
        <f t="shared" si="5"/>
        <v>0</v>
      </c>
      <c r="F12" s="118"/>
      <c r="G12" s="207">
        <v>5</v>
      </c>
      <c r="H12" s="115"/>
      <c r="I12" s="116"/>
      <c r="J12" s="117"/>
      <c r="K12" s="122">
        <f t="shared" si="0"/>
        <v>0</v>
      </c>
      <c r="L12" s="118"/>
      <c r="M12" s="207">
        <v>5</v>
      </c>
      <c r="N12" s="115"/>
      <c r="O12" s="116"/>
      <c r="P12" s="117"/>
      <c r="Q12" s="122">
        <f t="shared" si="1"/>
        <v>0</v>
      </c>
      <c r="R12" s="118"/>
      <c r="S12" s="207">
        <v>5</v>
      </c>
      <c r="T12" s="115"/>
      <c r="U12" s="116"/>
      <c r="V12" s="117"/>
      <c r="W12" s="122">
        <f t="shared" si="2"/>
        <v>0</v>
      </c>
      <c r="X12" s="118"/>
      <c r="Y12" s="207">
        <v>5</v>
      </c>
      <c r="Z12" s="115"/>
      <c r="AA12" s="116"/>
      <c r="AB12" s="117"/>
      <c r="AC12" s="122">
        <f t="shared" si="3"/>
        <v>0</v>
      </c>
      <c r="AD12" s="118"/>
      <c r="AE12" s="207">
        <v>5</v>
      </c>
      <c r="AF12" s="115"/>
      <c r="AG12" s="116"/>
      <c r="AH12" s="117"/>
      <c r="AI12" s="122">
        <f t="shared" si="4"/>
        <v>0</v>
      </c>
      <c r="AJ12" s="118"/>
    </row>
    <row r="13" spans="1:36" ht="24.95" customHeight="1" x14ac:dyDescent="0.2">
      <c r="A13" s="207">
        <v>6</v>
      </c>
      <c r="B13" s="115"/>
      <c r="C13" s="116"/>
      <c r="D13" s="117"/>
      <c r="E13" s="122">
        <f t="shared" si="5"/>
        <v>0</v>
      </c>
      <c r="F13" s="118"/>
      <c r="G13" s="207">
        <v>6</v>
      </c>
      <c r="H13" s="115"/>
      <c r="I13" s="116"/>
      <c r="J13" s="117"/>
      <c r="K13" s="122">
        <f t="shared" si="0"/>
        <v>0</v>
      </c>
      <c r="L13" s="118"/>
      <c r="M13" s="207">
        <v>6</v>
      </c>
      <c r="N13" s="115"/>
      <c r="O13" s="116"/>
      <c r="P13" s="117"/>
      <c r="Q13" s="122">
        <f t="shared" si="1"/>
        <v>0</v>
      </c>
      <c r="R13" s="118"/>
      <c r="S13" s="207">
        <v>6</v>
      </c>
      <c r="T13" s="115"/>
      <c r="U13" s="116"/>
      <c r="V13" s="117"/>
      <c r="W13" s="122">
        <f t="shared" si="2"/>
        <v>0</v>
      </c>
      <c r="X13" s="118"/>
      <c r="Y13" s="207">
        <v>6</v>
      </c>
      <c r="Z13" s="115"/>
      <c r="AA13" s="116"/>
      <c r="AB13" s="117"/>
      <c r="AC13" s="122">
        <f t="shared" si="3"/>
        <v>0</v>
      </c>
      <c r="AD13" s="118"/>
      <c r="AE13" s="207">
        <v>6</v>
      </c>
      <c r="AF13" s="115"/>
      <c r="AG13" s="116"/>
      <c r="AH13" s="117"/>
      <c r="AI13" s="122">
        <f t="shared" si="4"/>
        <v>0</v>
      </c>
      <c r="AJ13" s="118"/>
    </row>
    <row r="14" spans="1:36" ht="24.95" customHeight="1" x14ac:dyDescent="0.2">
      <c r="A14" s="207">
        <v>7</v>
      </c>
      <c r="B14" s="115"/>
      <c r="C14" s="116"/>
      <c r="D14" s="117"/>
      <c r="E14" s="122">
        <f t="shared" si="5"/>
        <v>0</v>
      </c>
      <c r="F14" s="118"/>
      <c r="G14" s="207">
        <v>7</v>
      </c>
      <c r="H14" s="115"/>
      <c r="I14" s="116"/>
      <c r="J14" s="117"/>
      <c r="K14" s="122">
        <f t="shared" si="0"/>
        <v>0</v>
      </c>
      <c r="L14" s="118"/>
      <c r="M14" s="207">
        <v>7</v>
      </c>
      <c r="N14" s="115"/>
      <c r="O14" s="116"/>
      <c r="P14" s="117"/>
      <c r="Q14" s="122">
        <f t="shared" si="1"/>
        <v>0</v>
      </c>
      <c r="R14" s="118"/>
      <c r="S14" s="207">
        <v>7</v>
      </c>
      <c r="T14" s="115"/>
      <c r="U14" s="116"/>
      <c r="V14" s="117"/>
      <c r="W14" s="122">
        <f t="shared" si="2"/>
        <v>0</v>
      </c>
      <c r="X14" s="118"/>
      <c r="Y14" s="207">
        <v>7</v>
      </c>
      <c r="Z14" s="115"/>
      <c r="AA14" s="116"/>
      <c r="AB14" s="117"/>
      <c r="AC14" s="122">
        <f t="shared" si="3"/>
        <v>0</v>
      </c>
      <c r="AD14" s="118"/>
      <c r="AE14" s="207">
        <v>7</v>
      </c>
      <c r="AF14" s="115"/>
      <c r="AG14" s="116"/>
      <c r="AH14" s="117"/>
      <c r="AI14" s="122">
        <f t="shared" si="4"/>
        <v>0</v>
      </c>
      <c r="AJ14" s="118"/>
    </row>
    <row r="15" spans="1:36" ht="24.95" customHeight="1" x14ac:dyDescent="0.2">
      <c r="A15" s="207">
        <v>8</v>
      </c>
      <c r="B15" s="115"/>
      <c r="C15" s="116"/>
      <c r="D15" s="117"/>
      <c r="E15" s="122">
        <f t="shared" si="5"/>
        <v>0</v>
      </c>
      <c r="F15" s="118"/>
      <c r="G15" s="207">
        <v>8</v>
      </c>
      <c r="H15" s="115"/>
      <c r="I15" s="116"/>
      <c r="J15" s="117"/>
      <c r="K15" s="122">
        <f t="shared" si="0"/>
        <v>0</v>
      </c>
      <c r="L15" s="118"/>
      <c r="M15" s="207">
        <v>8</v>
      </c>
      <c r="N15" s="115"/>
      <c r="O15" s="116"/>
      <c r="P15" s="117"/>
      <c r="Q15" s="122">
        <f t="shared" si="1"/>
        <v>0</v>
      </c>
      <c r="R15" s="118"/>
      <c r="S15" s="207">
        <v>8</v>
      </c>
      <c r="T15" s="115"/>
      <c r="U15" s="116"/>
      <c r="V15" s="117"/>
      <c r="W15" s="122">
        <f t="shared" si="2"/>
        <v>0</v>
      </c>
      <c r="X15" s="118"/>
      <c r="Y15" s="207">
        <v>8</v>
      </c>
      <c r="Z15" s="115"/>
      <c r="AA15" s="116"/>
      <c r="AB15" s="117"/>
      <c r="AC15" s="122">
        <f t="shared" si="3"/>
        <v>0</v>
      </c>
      <c r="AD15" s="118"/>
      <c r="AE15" s="207">
        <v>8</v>
      </c>
      <c r="AF15" s="115"/>
      <c r="AG15" s="116"/>
      <c r="AH15" s="117"/>
      <c r="AI15" s="122">
        <f t="shared" si="4"/>
        <v>0</v>
      </c>
      <c r="AJ15" s="118"/>
    </row>
    <row r="16" spans="1:36" ht="24.95" customHeight="1" x14ac:dyDescent="0.2">
      <c r="A16" s="207">
        <v>9</v>
      </c>
      <c r="B16" s="115"/>
      <c r="C16" s="116"/>
      <c r="D16" s="117"/>
      <c r="E16" s="122">
        <f t="shared" si="5"/>
        <v>0</v>
      </c>
      <c r="F16" s="118"/>
      <c r="G16" s="207">
        <v>9</v>
      </c>
      <c r="H16" s="115"/>
      <c r="I16" s="116"/>
      <c r="J16" s="117"/>
      <c r="K16" s="122">
        <f t="shared" si="0"/>
        <v>0</v>
      </c>
      <c r="L16" s="118"/>
      <c r="M16" s="207">
        <v>9</v>
      </c>
      <c r="N16" s="115"/>
      <c r="O16" s="116"/>
      <c r="P16" s="117"/>
      <c r="Q16" s="122">
        <f t="shared" si="1"/>
        <v>0</v>
      </c>
      <c r="R16" s="118"/>
      <c r="S16" s="207">
        <v>9</v>
      </c>
      <c r="T16" s="115"/>
      <c r="U16" s="116"/>
      <c r="V16" s="117"/>
      <c r="W16" s="122">
        <f t="shared" si="2"/>
        <v>0</v>
      </c>
      <c r="X16" s="118"/>
      <c r="Y16" s="207">
        <v>9</v>
      </c>
      <c r="Z16" s="115"/>
      <c r="AA16" s="116"/>
      <c r="AB16" s="117"/>
      <c r="AC16" s="122">
        <f t="shared" si="3"/>
        <v>0</v>
      </c>
      <c r="AD16" s="118"/>
      <c r="AE16" s="207">
        <v>9</v>
      </c>
      <c r="AF16" s="115"/>
      <c r="AG16" s="116"/>
      <c r="AH16" s="117"/>
      <c r="AI16" s="122">
        <f t="shared" si="4"/>
        <v>0</v>
      </c>
      <c r="AJ16" s="118"/>
    </row>
    <row r="17" spans="1:36" ht="24.95" customHeight="1" x14ac:dyDescent="0.2">
      <c r="A17" s="207">
        <v>10</v>
      </c>
      <c r="B17" s="115"/>
      <c r="C17" s="116"/>
      <c r="D17" s="117"/>
      <c r="E17" s="122">
        <f t="shared" si="5"/>
        <v>0</v>
      </c>
      <c r="F17" s="118"/>
      <c r="G17" s="207">
        <v>10</v>
      </c>
      <c r="H17" s="115"/>
      <c r="I17" s="116"/>
      <c r="J17" s="117"/>
      <c r="K17" s="122">
        <f t="shared" si="0"/>
        <v>0</v>
      </c>
      <c r="L17" s="118"/>
      <c r="M17" s="207">
        <v>10</v>
      </c>
      <c r="N17" s="115"/>
      <c r="O17" s="116"/>
      <c r="P17" s="117"/>
      <c r="Q17" s="122">
        <f t="shared" si="1"/>
        <v>0</v>
      </c>
      <c r="R17" s="118"/>
      <c r="S17" s="207">
        <v>10</v>
      </c>
      <c r="T17" s="115"/>
      <c r="U17" s="116"/>
      <c r="V17" s="117"/>
      <c r="W17" s="122">
        <f t="shared" si="2"/>
        <v>0</v>
      </c>
      <c r="X17" s="118"/>
      <c r="Y17" s="207">
        <v>10</v>
      </c>
      <c r="Z17" s="115"/>
      <c r="AA17" s="116"/>
      <c r="AB17" s="117"/>
      <c r="AC17" s="122">
        <f t="shared" si="3"/>
        <v>0</v>
      </c>
      <c r="AD17" s="118"/>
      <c r="AE17" s="207">
        <v>10</v>
      </c>
      <c r="AF17" s="115"/>
      <c r="AG17" s="116"/>
      <c r="AH17" s="117"/>
      <c r="AI17" s="122">
        <f t="shared" si="4"/>
        <v>0</v>
      </c>
      <c r="AJ17" s="118"/>
    </row>
    <row r="18" spans="1:36" ht="24.95" customHeight="1" x14ac:dyDescent="0.2">
      <c r="A18" s="207">
        <v>11</v>
      </c>
      <c r="B18" s="115"/>
      <c r="C18" s="116"/>
      <c r="D18" s="117"/>
      <c r="E18" s="122">
        <f t="shared" si="5"/>
        <v>0</v>
      </c>
      <c r="F18" s="118"/>
      <c r="G18" s="207">
        <v>11</v>
      </c>
      <c r="H18" s="115"/>
      <c r="I18" s="116"/>
      <c r="J18" s="117"/>
      <c r="K18" s="122">
        <f t="shared" si="0"/>
        <v>0</v>
      </c>
      <c r="L18" s="118"/>
      <c r="M18" s="207">
        <v>11</v>
      </c>
      <c r="N18" s="115"/>
      <c r="O18" s="116"/>
      <c r="P18" s="117"/>
      <c r="Q18" s="122">
        <f t="shared" si="1"/>
        <v>0</v>
      </c>
      <c r="R18" s="118"/>
      <c r="S18" s="207">
        <v>11</v>
      </c>
      <c r="T18" s="115"/>
      <c r="U18" s="116"/>
      <c r="V18" s="117"/>
      <c r="W18" s="122">
        <f t="shared" si="2"/>
        <v>0</v>
      </c>
      <c r="X18" s="118"/>
      <c r="Y18" s="207">
        <v>11</v>
      </c>
      <c r="Z18" s="115"/>
      <c r="AA18" s="116"/>
      <c r="AB18" s="117"/>
      <c r="AC18" s="122">
        <f t="shared" si="3"/>
        <v>0</v>
      </c>
      <c r="AD18" s="118"/>
      <c r="AE18" s="207">
        <v>11</v>
      </c>
      <c r="AF18" s="115"/>
      <c r="AG18" s="116"/>
      <c r="AH18" s="117"/>
      <c r="AI18" s="122">
        <f t="shared" si="4"/>
        <v>0</v>
      </c>
      <c r="AJ18" s="118"/>
    </row>
    <row r="19" spans="1:36" ht="24.95" customHeight="1" x14ac:dyDescent="0.2">
      <c r="A19" s="207">
        <v>12</v>
      </c>
      <c r="B19" s="115"/>
      <c r="C19" s="116"/>
      <c r="D19" s="117"/>
      <c r="E19" s="122">
        <f t="shared" si="5"/>
        <v>0</v>
      </c>
      <c r="F19" s="118"/>
      <c r="G19" s="207">
        <v>12</v>
      </c>
      <c r="H19" s="115"/>
      <c r="I19" s="116"/>
      <c r="J19" s="117"/>
      <c r="K19" s="122">
        <f t="shared" si="0"/>
        <v>0</v>
      </c>
      <c r="L19" s="118"/>
      <c r="M19" s="207">
        <v>12</v>
      </c>
      <c r="N19" s="115"/>
      <c r="O19" s="116"/>
      <c r="P19" s="117"/>
      <c r="Q19" s="122">
        <f t="shared" si="1"/>
        <v>0</v>
      </c>
      <c r="R19" s="118"/>
      <c r="S19" s="207">
        <v>12</v>
      </c>
      <c r="T19" s="115"/>
      <c r="U19" s="116"/>
      <c r="V19" s="117"/>
      <c r="W19" s="122">
        <f t="shared" si="2"/>
        <v>0</v>
      </c>
      <c r="X19" s="118"/>
      <c r="Y19" s="207">
        <v>12</v>
      </c>
      <c r="Z19" s="115"/>
      <c r="AA19" s="116"/>
      <c r="AB19" s="117"/>
      <c r="AC19" s="122">
        <f t="shared" si="3"/>
        <v>0</v>
      </c>
      <c r="AD19" s="118"/>
      <c r="AE19" s="207">
        <v>12</v>
      </c>
      <c r="AF19" s="115"/>
      <c r="AG19" s="116"/>
      <c r="AH19" s="117"/>
      <c r="AI19" s="122">
        <f t="shared" si="4"/>
        <v>0</v>
      </c>
      <c r="AJ19" s="118"/>
    </row>
    <row r="20" spans="1:36" ht="24.95" customHeight="1" x14ac:dyDescent="0.2">
      <c r="A20" s="207">
        <v>13</v>
      </c>
      <c r="B20" s="115"/>
      <c r="C20" s="116"/>
      <c r="D20" s="117"/>
      <c r="E20" s="122">
        <f t="shared" si="5"/>
        <v>0</v>
      </c>
      <c r="F20" s="118"/>
      <c r="G20" s="207">
        <v>13</v>
      </c>
      <c r="H20" s="115"/>
      <c r="I20" s="116"/>
      <c r="J20" s="117"/>
      <c r="K20" s="122">
        <f t="shared" si="0"/>
        <v>0</v>
      </c>
      <c r="L20" s="118"/>
      <c r="M20" s="207">
        <v>13</v>
      </c>
      <c r="N20" s="115"/>
      <c r="O20" s="116"/>
      <c r="P20" s="117"/>
      <c r="Q20" s="122">
        <f t="shared" si="1"/>
        <v>0</v>
      </c>
      <c r="R20" s="118"/>
      <c r="S20" s="207">
        <v>13</v>
      </c>
      <c r="T20" s="115"/>
      <c r="U20" s="116"/>
      <c r="V20" s="117"/>
      <c r="W20" s="122">
        <f t="shared" si="2"/>
        <v>0</v>
      </c>
      <c r="X20" s="118"/>
      <c r="Y20" s="207">
        <v>13</v>
      </c>
      <c r="Z20" s="115"/>
      <c r="AA20" s="116"/>
      <c r="AB20" s="117"/>
      <c r="AC20" s="122">
        <f t="shared" si="3"/>
        <v>0</v>
      </c>
      <c r="AD20" s="118"/>
      <c r="AE20" s="207">
        <v>13</v>
      </c>
      <c r="AF20" s="115"/>
      <c r="AG20" s="116"/>
      <c r="AH20" s="117"/>
      <c r="AI20" s="122">
        <f t="shared" si="4"/>
        <v>0</v>
      </c>
      <c r="AJ20" s="118"/>
    </row>
    <row r="21" spans="1:36" ht="24.95" customHeight="1" x14ac:dyDescent="0.2">
      <c r="A21" s="207">
        <v>14</v>
      </c>
      <c r="B21" s="115"/>
      <c r="C21" s="116"/>
      <c r="D21" s="117"/>
      <c r="E21" s="122">
        <f t="shared" si="5"/>
        <v>0</v>
      </c>
      <c r="F21" s="118"/>
      <c r="G21" s="207">
        <v>14</v>
      </c>
      <c r="H21" s="115"/>
      <c r="I21" s="116"/>
      <c r="J21" s="117"/>
      <c r="K21" s="122">
        <f t="shared" si="0"/>
        <v>0</v>
      </c>
      <c r="L21" s="118"/>
      <c r="M21" s="207">
        <v>14</v>
      </c>
      <c r="N21" s="115"/>
      <c r="O21" s="116"/>
      <c r="P21" s="117"/>
      <c r="Q21" s="122">
        <f t="shared" si="1"/>
        <v>0</v>
      </c>
      <c r="R21" s="118"/>
      <c r="S21" s="207">
        <v>14</v>
      </c>
      <c r="T21" s="115"/>
      <c r="U21" s="116"/>
      <c r="V21" s="117"/>
      <c r="W21" s="122">
        <f t="shared" si="2"/>
        <v>0</v>
      </c>
      <c r="X21" s="118"/>
      <c r="Y21" s="207">
        <v>14</v>
      </c>
      <c r="Z21" s="115"/>
      <c r="AA21" s="116"/>
      <c r="AB21" s="117"/>
      <c r="AC21" s="122">
        <f t="shared" si="3"/>
        <v>0</v>
      </c>
      <c r="AD21" s="118"/>
      <c r="AE21" s="207">
        <v>14</v>
      </c>
      <c r="AF21" s="115"/>
      <c r="AG21" s="116"/>
      <c r="AH21" s="117"/>
      <c r="AI21" s="122">
        <f t="shared" si="4"/>
        <v>0</v>
      </c>
      <c r="AJ21" s="118"/>
    </row>
    <row r="22" spans="1:36" ht="24.95" customHeight="1" x14ac:dyDescent="0.2">
      <c r="A22" s="207">
        <v>15</v>
      </c>
      <c r="B22" s="115"/>
      <c r="C22" s="116"/>
      <c r="D22" s="117"/>
      <c r="E22" s="122">
        <f t="shared" si="5"/>
        <v>0</v>
      </c>
      <c r="F22" s="118"/>
      <c r="G22" s="207">
        <v>15</v>
      </c>
      <c r="H22" s="115"/>
      <c r="I22" s="116"/>
      <c r="J22" s="117"/>
      <c r="K22" s="122">
        <f t="shared" si="0"/>
        <v>0</v>
      </c>
      <c r="L22" s="118"/>
      <c r="M22" s="207">
        <v>15</v>
      </c>
      <c r="N22" s="115"/>
      <c r="O22" s="116"/>
      <c r="P22" s="117"/>
      <c r="Q22" s="122">
        <f t="shared" si="1"/>
        <v>0</v>
      </c>
      <c r="R22" s="118"/>
      <c r="S22" s="207">
        <v>15</v>
      </c>
      <c r="T22" s="115"/>
      <c r="U22" s="116"/>
      <c r="V22" s="117"/>
      <c r="W22" s="122">
        <f t="shared" si="2"/>
        <v>0</v>
      </c>
      <c r="X22" s="118"/>
      <c r="Y22" s="207">
        <v>15</v>
      </c>
      <c r="Z22" s="115"/>
      <c r="AA22" s="116"/>
      <c r="AB22" s="117"/>
      <c r="AC22" s="122">
        <f t="shared" si="3"/>
        <v>0</v>
      </c>
      <c r="AD22" s="118"/>
      <c r="AE22" s="207">
        <v>15</v>
      </c>
      <c r="AF22" s="115"/>
      <c r="AG22" s="116"/>
      <c r="AH22" s="117"/>
      <c r="AI22" s="122">
        <f t="shared" si="4"/>
        <v>0</v>
      </c>
      <c r="AJ22" s="118"/>
    </row>
    <row r="23" spans="1:36" ht="24.95" customHeight="1" x14ac:dyDescent="0.2">
      <c r="A23" s="207">
        <v>16</v>
      </c>
      <c r="B23" s="115"/>
      <c r="C23" s="116"/>
      <c r="D23" s="117"/>
      <c r="E23" s="122">
        <f t="shared" si="5"/>
        <v>0</v>
      </c>
      <c r="F23" s="118"/>
      <c r="G23" s="207">
        <v>16</v>
      </c>
      <c r="H23" s="115"/>
      <c r="I23" s="116"/>
      <c r="J23" s="117"/>
      <c r="K23" s="122">
        <f t="shared" si="0"/>
        <v>0</v>
      </c>
      <c r="L23" s="118"/>
      <c r="M23" s="207">
        <v>16</v>
      </c>
      <c r="N23" s="115"/>
      <c r="O23" s="116"/>
      <c r="P23" s="117"/>
      <c r="Q23" s="122">
        <f t="shared" si="1"/>
        <v>0</v>
      </c>
      <c r="R23" s="118"/>
      <c r="S23" s="207">
        <v>16</v>
      </c>
      <c r="T23" s="115"/>
      <c r="U23" s="116"/>
      <c r="V23" s="117"/>
      <c r="W23" s="122">
        <f t="shared" si="2"/>
        <v>0</v>
      </c>
      <c r="X23" s="118"/>
      <c r="Y23" s="207">
        <v>16</v>
      </c>
      <c r="Z23" s="115"/>
      <c r="AA23" s="116"/>
      <c r="AB23" s="117"/>
      <c r="AC23" s="122">
        <f t="shared" si="3"/>
        <v>0</v>
      </c>
      <c r="AD23" s="118"/>
      <c r="AE23" s="207">
        <v>16</v>
      </c>
      <c r="AF23" s="115"/>
      <c r="AG23" s="116"/>
      <c r="AH23" s="117"/>
      <c r="AI23" s="122">
        <f t="shared" si="4"/>
        <v>0</v>
      </c>
      <c r="AJ23" s="118"/>
    </row>
    <row r="24" spans="1:36" ht="24.95" customHeight="1" x14ac:dyDescent="0.2">
      <c r="A24" s="207">
        <v>17</v>
      </c>
      <c r="B24" s="115"/>
      <c r="C24" s="116"/>
      <c r="D24" s="117"/>
      <c r="E24" s="122">
        <f t="shared" si="5"/>
        <v>0</v>
      </c>
      <c r="F24" s="118"/>
      <c r="G24" s="207">
        <v>17</v>
      </c>
      <c r="H24" s="115"/>
      <c r="I24" s="116"/>
      <c r="J24" s="117"/>
      <c r="K24" s="122">
        <f t="shared" si="0"/>
        <v>0</v>
      </c>
      <c r="L24" s="118"/>
      <c r="M24" s="207">
        <v>17</v>
      </c>
      <c r="N24" s="115"/>
      <c r="O24" s="116"/>
      <c r="P24" s="117"/>
      <c r="Q24" s="122">
        <f t="shared" si="1"/>
        <v>0</v>
      </c>
      <c r="R24" s="118"/>
      <c r="S24" s="207">
        <v>17</v>
      </c>
      <c r="T24" s="115"/>
      <c r="U24" s="116"/>
      <c r="V24" s="117"/>
      <c r="W24" s="122">
        <f t="shared" si="2"/>
        <v>0</v>
      </c>
      <c r="X24" s="118"/>
      <c r="Y24" s="207">
        <v>17</v>
      </c>
      <c r="Z24" s="115"/>
      <c r="AA24" s="116"/>
      <c r="AB24" s="117"/>
      <c r="AC24" s="122">
        <f t="shared" si="3"/>
        <v>0</v>
      </c>
      <c r="AD24" s="118"/>
      <c r="AE24" s="207">
        <v>17</v>
      </c>
      <c r="AF24" s="115"/>
      <c r="AG24" s="116"/>
      <c r="AH24" s="117"/>
      <c r="AI24" s="122">
        <f t="shared" si="4"/>
        <v>0</v>
      </c>
      <c r="AJ24" s="118"/>
    </row>
    <row r="25" spans="1:36" ht="24.95" customHeight="1" x14ac:dyDescent="0.2">
      <c r="A25" s="207">
        <v>18</v>
      </c>
      <c r="B25" s="115"/>
      <c r="C25" s="116"/>
      <c r="D25" s="117"/>
      <c r="E25" s="122">
        <f t="shared" si="5"/>
        <v>0</v>
      </c>
      <c r="F25" s="118"/>
      <c r="G25" s="207">
        <v>18</v>
      </c>
      <c r="H25" s="115"/>
      <c r="I25" s="116"/>
      <c r="J25" s="117"/>
      <c r="K25" s="122">
        <f t="shared" si="0"/>
        <v>0</v>
      </c>
      <c r="L25" s="118"/>
      <c r="M25" s="207">
        <v>18</v>
      </c>
      <c r="N25" s="115"/>
      <c r="O25" s="116"/>
      <c r="P25" s="117"/>
      <c r="Q25" s="122">
        <f t="shared" si="1"/>
        <v>0</v>
      </c>
      <c r="R25" s="118"/>
      <c r="S25" s="207">
        <v>18</v>
      </c>
      <c r="T25" s="115"/>
      <c r="U25" s="116"/>
      <c r="V25" s="117"/>
      <c r="W25" s="122">
        <f t="shared" si="2"/>
        <v>0</v>
      </c>
      <c r="X25" s="118"/>
      <c r="Y25" s="207">
        <v>18</v>
      </c>
      <c r="Z25" s="115"/>
      <c r="AA25" s="116"/>
      <c r="AB25" s="117"/>
      <c r="AC25" s="122">
        <f t="shared" si="3"/>
        <v>0</v>
      </c>
      <c r="AD25" s="118"/>
      <c r="AE25" s="207">
        <v>18</v>
      </c>
      <c r="AF25" s="115"/>
      <c r="AG25" s="116"/>
      <c r="AH25" s="117"/>
      <c r="AI25" s="122">
        <f t="shared" si="4"/>
        <v>0</v>
      </c>
      <c r="AJ25" s="118"/>
    </row>
    <row r="26" spans="1:36" x14ac:dyDescent="0.2">
      <c r="A26" s="208"/>
      <c r="B26" s="209"/>
      <c r="C26" s="210"/>
      <c r="D26" s="284" t="str">
        <f>_xlfn.CONCAT(A6," Total")</f>
        <v xml:space="preserve"> Total</v>
      </c>
      <c r="E26" s="211">
        <f>SUM(E8:E25)</f>
        <v>0</v>
      </c>
      <c r="F26" s="212"/>
      <c r="G26" s="208"/>
      <c r="H26" s="209"/>
      <c r="I26" s="210"/>
      <c r="J26" s="284" t="str">
        <f>_xlfn.CONCAT(G6," Total")</f>
        <v xml:space="preserve"> Total</v>
      </c>
      <c r="K26" s="211">
        <f>SUM(K8:K25)</f>
        <v>0</v>
      </c>
      <c r="L26" s="212"/>
      <c r="M26" s="208"/>
      <c r="N26" s="209"/>
      <c r="O26" s="210"/>
      <c r="P26" s="284" t="str">
        <f>_xlfn.CONCAT(M6," Total")</f>
        <v xml:space="preserve"> Total</v>
      </c>
      <c r="Q26" s="211">
        <f>SUM(Q8:Q25)</f>
        <v>0</v>
      </c>
      <c r="R26" s="212"/>
      <c r="S26" s="208"/>
      <c r="T26" s="209"/>
      <c r="U26" s="210"/>
      <c r="V26" s="284" t="str">
        <f>_xlfn.CONCAT(S6," Total")</f>
        <v xml:space="preserve"> Total</v>
      </c>
      <c r="W26" s="211">
        <f>SUM(W8:W25)</f>
        <v>0</v>
      </c>
      <c r="X26" s="212"/>
      <c r="Y26" s="208"/>
      <c r="Z26" s="209"/>
      <c r="AA26" s="210"/>
      <c r="AB26" s="284" t="str">
        <f>_xlfn.CONCAT(Y6," Total")</f>
        <v xml:space="preserve"> Total</v>
      </c>
      <c r="AC26" s="211">
        <f>SUM(AC8:AC25)</f>
        <v>0</v>
      </c>
      <c r="AD26" s="212"/>
      <c r="AE26" s="208"/>
      <c r="AF26" s="209"/>
      <c r="AG26" s="210"/>
      <c r="AH26" s="284" t="str">
        <f>_xlfn.CONCAT(AE6," Total")</f>
        <v xml:space="preserve"> Total</v>
      </c>
      <c r="AI26" s="211">
        <f>SUM(AI8:AI25)</f>
        <v>0</v>
      </c>
      <c r="AJ26" s="212"/>
    </row>
    <row r="27" spans="1:36" s="146" customFormat="1" ht="12.75" thickBot="1" x14ac:dyDescent="0.25">
      <c r="A27" s="182"/>
      <c r="B27" s="183"/>
      <c r="C27" s="184"/>
      <c r="D27" s="185"/>
      <c r="E27" s="186"/>
      <c r="F27" s="187"/>
      <c r="G27" s="182"/>
      <c r="H27" s="183"/>
      <c r="I27" s="184"/>
      <c r="J27" s="185"/>
      <c r="K27" s="186"/>
      <c r="L27" s="187"/>
      <c r="M27" s="182"/>
      <c r="N27" s="183"/>
      <c r="O27" s="184"/>
      <c r="P27" s="185"/>
      <c r="Q27" s="186"/>
      <c r="R27" s="187"/>
      <c r="S27" s="182"/>
      <c r="T27" s="183"/>
      <c r="U27" s="184"/>
      <c r="V27" s="185"/>
      <c r="W27" s="186"/>
      <c r="X27" s="187"/>
      <c r="Y27" s="182"/>
      <c r="Z27" s="183"/>
      <c r="AA27" s="184"/>
      <c r="AB27" s="185"/>
      <c r="AC27" s="186"/>
      <c r="AD27" s="187"/>
      <c r="AE27" s="182"/>
      <c r="AF27" s="183"/>
      <c r="AG27" s="184"/>
      <c r="AH27" s="185"/>
      <c r="AI27" s="186"/>
      <c r="AJ27" s="187"/>
    </row>
    <row r="28" spans="1:36" ht="12.75" thickBot="1" x14ac:dyDescent="0.25">
      <c r="A28" s="450" t="str">
        <f>IF('Proposal Data'!M54&lt;&gt;"",'Proposal Data'!M54,"")</f>
        <v/>
      </c>
      <c r="B28" s="451"/>
      <c r="C28" s="451"/>
      <c r="D28" s="451"/>
      <c r="E28" s="451"/>
      <c r="F28" s="452"/>
      <c r="G28" s="448" t="str">
        <f>IF('Proposal Data'!N54&lt;&gt;"",'Proposal Data'!N54,"")</f>
        <v/>
      </c>
      <c r="H28" s="448"/>
      <c r="I28" s="448"/>
      <c r="J28" s="448"/>
      <c r="K28" s="448"/>
      <c r="L28" s="448"/>
      <c r="M28" s="448" t="str">
        <f>IF('Proposal Data'!O54&lt;&gt;"",'Proposal Data'!O54,"")</f>
        <v/>
      </c>
      <c r="N28" s="448"/>
      <c r="O28" s="448"/>
      <c r="P28" s="448"/>
      <c r="Q28" s="448"/>
      <c r="R28" s="448"/>
      <c r="S28" s="448" t="str">
        <f>IF('Proposal Data'!P54&lt;&gt;"",'Proposal Data'!P54,"")</f>
        <v/>
      </c>
      <c r="T28" s="448"/>
      <c r="U28" s="448"/>
      <c r="V28" s="448"/>
      <c r="W28" s="448"/>
      <c r="X28" s="448"/>
      <c r="Y28" s="448" t="str">
        <f>IF('Proposal Data'!Q54&lt;&gt;"",'Proposal Data'!Q54,"")</f>
        <v/>
      </c>
      <c r="Z28" s="448"/>
      <c r="AA28" s="448"/>
      <c r="AB28" s="448"/>
      <c r="AC28" s="448"/>
      <c r="AD28" s="448"/>
      <c r="AE28" s="448" t="str">
        <f>IF('Proposal Data'!R54&lt;&gt;"",'Proposal Data'!R54,"")</f>
        <v/>
      </c>
      <c r="AF28" s="448"/>
      <c r="AG28" s="448"/>
      <c r="AH28" s="448"/>
      <c r="AI28" s="448"/>
      <c r="AJ28" s="449"/>
    </row>
    <row r="29" spans="1:36" ht="28.5" customHeight="1" x14ac:dyDescent="0.2">
      <c r="A29" s="205" t="s">
        <v>216</v>
      </c>
      <c r="B29" s="206" t="s">
        <v>21</v>
      </c>
      <c r="C29" s="206" t="s">
        <v>22</v>
      </c>
      <c r="D29" s="206" t="s">
        <v>23</v>
      </c>
      <c r="E29" s="206" t="s">
        <v>24</v>
      </c>
      <c r="F29" s="205" t="s">
        <v>25</v>
      </c>
      <c r="G29" s="205" t="s">
        <v>216</v>
      </c>
      <c r="H29" s="206" t="s">
        <v>26</v>
      </c>
      <c r="I29" s="206" t="s">
        <v>22</v>
      </c>
      <c r="J29" s="206" t="s">
        <v>23</v>
      </c>
      <c r="K29" s="206" t="s">
        <v>24</v>
      </c>
      <c r="L29" s="205" t="s">
        <v>25</v>
      </c>
      <c r="M29" s="205" t="s">
        <v>216</v>
      </c>
      <c r="N29" s="206" t="s">
        <v>21</v>
      </c>
      <c r="O29" s="206" t="s">
        <v>22</v>
      </c>
      <c r="P29" s="206" t="s">
        <v>23</v>
      </c>
      <c r="Q29" s="206" t="s">
        <v>24</v>
      </c>
      <c r="R29" s="205" t="s">
        <v>25</v>
      </c>
      <c r="S29" s="205" t="s">
        <v>216</v>
      </c>
      <c r="T29" s="206" t="s">
        <v>26</v>
      </c>
      <c r="U29" s="206" t="s">
        <v>22</v>
      </c>
      <c r="V29" s="206" t="s">
        <v>23</v>
      </c>
      <c r="W29" s="206" t="s">
        <v>24</v>
      </c>
      <c r="X29" s="205" t="s">
        <v>25</v>
      </c>
      <c r="Y29" s="205" t="s">
        <v>216</v>
      </c>
      <c r="Z29" s="206" t="s">
        <v>21</v>
      </c>
      <c r="AA29" s="206" t="s">
        <v>22</v>
      </c>
      <c r="AB29" s="206" t="s">
        <v>23</v>
      </c>
      <c r="AC29" s="206" t="s">
        <v>24</v>
      </c>
      <c r="AD29" s="205" t="s">
        <v>25</v>
      </c>
      <c r="AE29" s="205" t="s">
        <v>216</v>
      </c>
      <c r="AF29" s="206" t="s">
        <v>26</v>
      </c>
      <c r="AG29" s="206" t="s">
        <v>22</v>
      </c>
      <c r="AH29" s="206" t="s">
        <v>23</v>
      </c>
      <c r="AI29" s="206" t="s">
        <v>24</v>
      </c>
      <c r="AJ29" s="205" t="s">
        <v>25</v>
      </c>
    </row>
    <row r="30" spans="1:36" ht="24.95" customHeight="1" x14ac:dyDescent="0.2">
      <c r="A30" s="207">
        <v>1</v>
      </c>
      <c r="B30" s="115"/>
      <c r="C30" s="116"/>
      <c r="D30" s="117"/>
      <c r="E30" s="122">
        <f t="shared" ref="E30:E47" si="6">C30*D30</f>
        <v>0</v>
      </c>
      <c r="F30" s="118"/>
      <c r="G30" s="207">
        <v>1</v>
      </c>
      <c r="H30" s="115"/>
      <c r="I30" s="116"/>
      <c r="J30" s="117"/>
      <c r="K30" s="122">
        <f t="shared" ref="K30:K47" si="7">I30*J30</f>
        <v>0</v>
      </c>
      <c r="L30" s="118"/>
      <c r="M30" s="207">
        <v>1</v>
      </c>
      <c r="N30" s="115"/>
      <c r="O30" s="116"/>
      <c r="P30" s="117"/>
      <c r="Q30" s="122">
        <f t="shared" ref="Q30:Q47" si="8">O30*P30</f>
        <v>0</v>
      </c>
      <c r="R30" s="118"/>
      <c r="S30" s="207">
        <v>1</v>
      </c>
      <c r="T30" s="115"/>
      <c r="U30" s="116"/>
      <c r="V30" s="117"/>
      <c r="W30" s="122">
        <f t="shared" ref="W30:W47" si="9">U30*V30</f>
        <v>0</v>
      </c>
      <c r="X30" s="118"/>
      <c r="Y30" s="207">
        <v>1</v>
      </c>
      <c r="Z30" s="115"/>
      <c r="AA30" s="116"/>
      <c r="AB30" s="117"/>
      <c r="AC30" s="122">
        <f t="shared" ref="AC30:AC47" si="10">AA30*AB30</f>
        <v>0</v>
      </c>
      <c r="AD30" s="118"/>
      <c r="AE30" s="207">
        <v>1</v>
      </c>
      <c r="AF30" s="115"/>
      <c r="AG30" s="116"/>
      <c r="AH30" s="117"/>
      <c r="AI30" s="122">
        <f t="shared" ref="AI30:AI47" si="11">AG30*AH30</f>
        <v>0</v>
      </c>
      <c r="AJ30" s="118"/>
    </row>
    <row r="31" spans="1:36" ht="24.95" customHeight="1" x14ac:dyDescent="0.2">
      <c r="A31" s="207">
        <v>2</v>
      </c>
      <c r="B31" s="115"/>
      <c r="C31" s="116"/>
      <c r="D31" s="117"/>
      <c r="E31" s="122">
        <f t="shared" si="6"/>
        <v>0</v>
      </c>
      <c r="F31" s="118"/>
      <c r="G31" s="207">
        <v>2</v>
      </c>
      <c r="H31" s="115"/>
      <c r="I31" s="116"/>
      <c r="J31" s="117"/>
      <c r="K31" s="122">
        <f t="shared" si="7"/>
        <v>0</v>
      </c>
      <c r="L31" s="118"/>
      <c r="M31" s="207">
        <v>2</v>
      </c>
      <c r="N31" s="115"/>
      <c r="O31" s="116"/>
      <c r="P31" s="117"/>
      <c r="Q31" s="122">
        <f t="shared" si="8"/>
        <v>0</v>
      </c>
      <c r="R31" s="118"/>
      <c r="S31" s="207">
        <v>2</v>
      </c>
      <c r="T31" s="115"/>
      <c r="U31" s="116"/>
      <c r="V31" s="117"/>
      <c r="W31" s="122">
        <f t="shared" si="9"/>
        <v>0</v>
      </c>
      <c r="X31" s="118"/>
      <c r="Y31" s="207">
        <v>2</v>
      </c>
      <c r="Z31" s="115"/>
      <c r="AA31" s="116"/>
      <c r="AB31" s="117"/>
      <c r="AC31" s="122">
        <f t="shared" si="10"/>
        <v>0</v>
      </c>
      <c r="AD31" s="118"/>
      <c r="AE31" s="207">
        <v>2</v>
      </c>
      <c r="AF31" s="115"/>
      <c r="AG31" s="116"/>
      <c r="AH31" s="117"/>
      <c r="AI31" s="122">
        <f t="shared" si="11"/>
        <v>0</v>
      </c>
      <c r="AJ31" s="118"/>
    </row>
    <row r="32" spans="1:36" ht="24.95" customHeight="1" x14ac:dyDescent="0.2">
      <c r="A32" s="207">
        <v>3</v>
      </c>
      <c r="B32" s="115"/>
      <c r="C32" s="116"/>
      <c r="D32" s="117"/>
      <c r="E32" s="122">
        <f t="shared" si="6"/>
        <v>0</v>
      </c>
      <c r="F32" s="118"/>
      <c r="G32" s="207">
        <v>3</v>
      </c>
      <c r="H32" s="115"/>
      <c r="I32" s="116"/>
      <c r="J32" s="117"/>
      <c r="K32" s="122">
        <f t="shared" si="7"/>
        <v>0</v>
      </c>
      <c r="L32" s="118"/>
      <c r="M32" s="207">
        <v>3</v>
      </c>
      <c r="N32" s="115"/>
      <c r="O32" s="116"/>
      <c r="P32" s="117"/>
      <c r="Q32" s="122">
        <f t="shared" si="8"/>
        <v>0</v>
      </c>
      <c r="R32" s="118"/>
      <c r="S32" s="207">
        <v>3</v>
      </c>
      <c r="T32" s="115"/>
      <c r="U32" s="116"/>
      <c r="V32" s="117"/>
      <c r="W32" s="122">
        <f t="shared" si="9"/>
        <v>0</v>
      </c>
      <c r="X32" s="118"/>
      <c r="Y32" s="207">
        <v>3</v>
      </c>
      <c r="Z32" s="115"/>
      <c r="AA32" s="116"/>
      <c r="AB32" s="117"/>
      <c r="AC32" s="122">
        <f t="shared" si="10"/>
        <v>0</v>
      </c>
      <c r="AD32" s="118"/>
      <c r="AE32" s="207">
        <v>3</v>
      </c>
      <c r="AF32" s="115"/>
      <c r="AG32" s="116"/>
      <c r="AH32" s="117"/>
      <c r="AI32" s="122">
        <f t="shared" si="11"/>
        <v>0</v>
      </c>
      <c r="AJ32" s="118"/>
    </row>
    <row r="33" spans="1:36" ht="24.95" customHeight="1" x14ac:dyDescent="0.2">
      <c r="A33" s="207">
        <v>4</v>
      </c>
      <c r="B33" s="115"/>
      <c r="C33" s="116"/>
      <c r="D33" s="117"/>
      <c r="E33" s="122">
        <f t="shared" si="6"/>
        <v>0</v>
      </c>
      <c r="F33" s="118"/>
      <c r="G33" s="207">
        <v>4</v>
      </c>
      <c r="H33" s="115"/>
      <c r="I33" s="116"/>
      <c r="J33" s="117"/>
      <c r="K33" s="122">
        <f t="shared" si="7"/>
        <v>0</v>
      </c>
      <c r="L33" s="118"/>
      <c r="M33" s="207">
        <v>4</v>
      </c>
      <c r="N33" s="115"/>
      <c r="O33" s="116"/>
      <c r="P33" s="117"/>
      <c r="Q33" s="122">
        <f t="shared" si="8"/>
        <v>0</v>
      </c>
      <c r="R33" s="118"/>
      <c r="S33" s="207">
        <v>4</v>
      </c>
      <c r="T33" s="115"/>
      <c r="U33" s="116"/>
      <c r="V33" s="117"/>
      <c r="W33" s="122">
        <f t="shared" si="9"/>
        <v>0</v>
      </c>
      <c r="X33" s="118"/>
      <c r="Y33" s="207">
        <v>4</v>
      </c>
      <c r="Z33" s="115"/>
      <c r="AA33" s="116"/>
      <c r="AB33" s="117"/>
      <c r="AC33" s="122">
        <f t="shared" si="10"/>
        <v>0</v>
      </c>
      <c r="AD33" s="118"/>
      <c r="AE33" s="207">
        <v>4</v>
      </c>
      <c r="AF33" s="115"/>
      <c r="AG33" s="116"/>
      <c r="AH33" s="117"/>
      <c r="AI33" s="122">
        <f t="shared" si="11"/>
        <v>0</v>
      </c>
      <c r="AJ33" s="118"/>
    </row>
    <row r="34" spans="1:36" ht="24.95" customHeight="1" x14ac:dyDescent="0.2">
      <c r="A34" s="207">
        <v>5</v>
      </c>
      <c r="B34" s="115"/>
      <c r="C34" s="116"/>
      <c r="D34" s="117"/>
      <c r="E34" s="122">
        <f t="shared" si="6"/>
        <v>0</v>
      </c>
      <c r="F34" s="118"/>
      <c r="G34" s="207">
        <v>5</v>
      </c>
      <c r="H34" s="115"/>
      <c r="I34" s="116"/>
      <c r="J34" s="117"/>
      <c r="K34" s="122">
        <f t="shared" si="7"/>
        <v>0</v>
      </c>
      <c r="L34" s="118"/>
      <c r="M34" s="207">
        <v>5</v>
      </c>
      <c r="N34" s="115"/>
      <c r="O34" s="116"/>
      <c r="P34" s="117"/>
      <c r="Q34" s="122">
        <f t="shared" si="8"/>
        <v>0</v>
      </c>
      <c r="R34" s="118"/>
      <c r="S34" s="207">
        <v>5</v>
      </c>
      <c r="T34" s="115"/>
      <c r="U34" s="116"/>
      <c r="V34" s="117"/>
      <c r="W34" s="122">
        <f t="shared" si="9"/>
        <v>0</v>
      </c>
      <c r="X34" s="118"/>
      <c r="Y34" s="207">
        <v>5</v>
      </c>
      <c r="Z34" s="115"/>
      <c r="AA34" s="116"/>
      <c r="AB34" s="117"/>
      <c r="AC34" s="122">
        <f t="shared" si="10"/>
        <v>0</v>
      </c>
      <c r="AD34" s="118"/>
      <c r="AE34" s="207">
        <v>5</v>
      </c>
      <c r="AF34" s="115"/>
      <c r="AG34" s="116"/>
      <c r="AH34" s="117"/>
      <c r="AI34" s="122">
        <f t="shared" si="11"/>
        <v>0</v>
      </c>
      <c r="AJ34" s="118"/>
    </row>
    <row r="35" spans="1:36" ht="24.95" customHeight="1" x14ac:dyDescent="0.2">
      <c r="A35" s="207">
        <v>6</v>
      </c>
      <c r="B35" s="115"/>
      <c r="C35" s="116"/>
      <c r="D35" s="117"/>
      <c r="E35" s="122">
        <f t="shared" si="6"/>
        <v>0</v>
      </c>
      <c r="F35" s="118"/>
      <c r="G35" s="207">
        <v>6</v>
      </c>
      <c r="H35" s="115"/>
      <c r="I35" s="116"/>
      <c r="J35" s="117"/>
      <c r="K35" s="122">
        <f t="shared" si="7"/>
        <v>0</v>
      </c>
      <c r="L35" s="118"/>
      <c r="M35" s="207">
        <v>6</v>
      </c>
      <c r="N35" s="115"/>
      <c r="O35" s="116"/>
      <c r="P35" s="117"/>
      <c r="Q35" s="122">
        <f t="shared" si="8"/>
        <v>0</v>
      </c>
      <c r="R35" s="118"/>
      <c r="S35" s="207">
        <v>6</v>
      </c>
      <c r="T35" s="115"/>
      <c r="U35" s="116"/>
      <c r="V35" s="117"/>
      <c r="W35" s="122">
        <f t="shared" si="9"/>
        <v>0</v>
      </c>
      <c r="X35" s="118"/>
      <c r="Y35" s="207">
        <v>6</v>
      </c>
      <c r="Z35" s="115"/>
      <c r="AA35" s="116"/>
      <c r="AB35" s="117"/>
      <c r="AC35" s="122">
        <f t="shared" si="10"/>
        <v>0</v>
      </c>
      <c r="AD35" s="118"/>
      <c r="AE35" s="207">
        <v>6</v>
      </c>
      <c r="AF35" s="115"/>
      <c r="AG35" s="116"/>
      <c r="AH35" s="117"/>
      <c r="AI35" s="122">
        <f t="shared" si="11"/>
        <v>0</v>
      </c>
      <c r="AJ35" s="118"/>
    </row>
    <row r="36" spans="1:36" ht="24.95" customHeight="1" x14ac:dyDescent="0.2">
      <c r="A36" s="207">
        <v>7</v>
      </c>
      <c r="B36" s="115"/>
      <c r="C36" s="116"/>
      <c r="D36" s="117"/>
      <c r="E36" s="122">
        <f t="shared" si="6"/>
        <v>0</v>
      </c>
      <c r="F36" s="118"/>
      <c r="G36" s="207">
        <v>7</v>
      </c>
      <c r="H36" s="115"/>
      <c r="I36" s="116"/>
      <c r="J36" s="117"/>
      <c r="K36" s="122">
        <f t="shared" si="7"/>
        <v>0</v>
      </c>
      <c r="L36" s="118"/>
      <c r="M36" s="207">
        <v>7</v>
      </c>
      <c r="N36" s="115"/>
      <c r="O36" s="116"/>
      <c r="P36" s="117"/>
      <c r="Q36" s="122">
        <f t="shared" si="8"/>
        <v>0</v>
      </c>
      <c r="R36" s="118"/>
      <c r="S36" s="207">
        <v>7</v>
      </c>
      <c r="T36" s="115"/>
      <c r="U36" s="116"/>
      <c r="V36" s="117"/>
      <c r="W36" s="122">
        <f t="shared" si="9"/>
        <v>0</v>
      </c>
      <c r="X36" s="118"/>
      <c r="Y36" s="207">
        <v>7</v>
      </c>
      <c r="Z36" s="115"/>
      <c r="AA36" s="116"/>
      <c r="AB36" s="117"/>
      <c r="AC36" s="122">
        <f t="shared" si="10"/>
        <v>0</v>
      </c>
      <c r="AD36" s="118"/>
      <c r="AE36" s="207">
        <v>7</v>
      </c>
      <c r="AF36" s="115"/>
      <c r="AG36" s="116"/>
      <c r="AH36" s="117"/>
      <c r="AI36" s="122">
        <f t="shared" si="11"/>
        <v>0</v>
      </c>
      <c r="AJ36" s="118"/>
    </row>
    <row r="37" spans="1:36" ht="24.95" customHeight="1" x14ac:dyDescent="0.2">
      <c r="A37" s="207">
        <v>8</v>
      </c>
      <c r="B37" s="115"/>
      <c r="C37" s="116"/>
      <c r="D37" s="117"/>
      <c r="E37" s="122">
        <f t="shared" si="6"/>
        <v>0</v>
      </c>
      <c r="F37" s="118"/>
      <c r="G37" s="207">
        <v>8</v>
      </c>
      <c r="H37" s="115"/>
      <c r="I37" s="116"/>
      <c r="J37" s="117"/>
      <c r="K37" s="122">
        <f t="shared" si="7"/>
        <v>0</v>
      </c>
      <c r="L37" s="118"/>
      <c r="M37" s="207">
        <v>8</v>
      </c>
      <c r="N37" s="115"/>
      <c r="O37" s="116"/>
      <c r="P37" s="117"/>
      <c r="Q37" s="122">
        <f t="shared" si="8"/>
        <v>0</v>
      </c>
      <c r="R37" s="118"/>
      <c r="S37" s="207">
        <v>8</v>
      </c>
      <c r="T37" s="115"/>
      <c r="U37" s="116"/>
      <c r="V37" s="117"/>
      <c r="W37" s="122">
        <f t="shared" si="9"/>
        <v>0</v>
      </c>
      <c r="X37" s="118"/>
      <c r="Y37" s="207">
        <v>8</v>
      </c>
      <c r="Z37" s="115"/>
      <c r="AA37" s="116"/>
      <c r="AB37" s="117"/>
      <c r="AC37" s="122">
        <f t="shared" si="10"/>
        <v>0</v>
      </c>
      <c r="AD37" s="118"/>
      <c r="AE37" s="207">
        <v>8</v>
      </c>
      <c r="AF37" s="115"/>
      <c r="AG37" s="116"/>
      <c r="AH37" s="117"/>
      <c r="AI37" s="122">
        <f t="shared" si="11"/>
        <v>0</v>
      </c>
      <c r="AJ37" s="118"/>
    </row>
    <row r="38" spans="1:36" ht="24.95" customHeight="1" x14ac:dyDescent="0.2">
      <c r="A38" s="207">
        <v>9</v>
      </c>
      <c r="B38" s="115"/>
      <c r="C38" s="116"/>
      <c r="D38" s="117"/>
      <c r="E38" s="122">
        <f t="shared" si="6"/>
        <v>0</v>
      </c>
      <c r="F38" s="118"/>
      <c r="G38" s="207">
        <v>9</v>
      </c>
      <c r="H38" s="115"/>
      <c r="I38" s="116"/>
      <c r="J38" s="117"/>
      <c r="K38" s="122">
        <f t="shared" si="7"/>
        <v>0</v>
      </c>
      <c r="L38" s="118"/>
      <c r="M38" s="207">
        <v>9</v>
      </c>
      <c r="N38" s="115"/>
      <c r="O38" s="116"/>
      <c r="P38" s="117"/>
      <c r="Q38" s="122">
        <f t="shared" si="8"/>
        <v>0</v>
      </c>
      <c r="R38" s="118"/>
      <c r="S38" s="207">
        <v>9</v>
      </c>
      <c r="T38" s="115"/>
      <c r="U38" s="116"/>
      <c r="V38" s="117"/>
      <c r="W38" s="122">
        <f t="shared" si="9"/>
        <v>0</v>
      </c>
      <c r="X38" s="118"/>
      <c r="Y38" s="207">
        <v>9</v>
      </c>
      <c r="Z38" s="115"/>
      <c r="AA38" s="116"/>
      <c r="AB38" s="117"/>
      <c r="AC38" s="122">
        <f t="shared" si="10"/>
        <v>0</v>
      </c>
      <c r="AD38" s="118"/>
      <c r="AE38" s="207">
        <v>9</v>
      </c>
      <c r="AF38" s="115"/>
      <c r="AG38" s="116"/>
      <c r="AH38" s="117"/>
      <c r="AI38" s="122">
        <f t="shared" si="11"/>
        <v>0</v>
      </c>
      <c r="AJ38" s="118"/>
    </row>
    <row r="39" spans="1:36" ht="24.95" customHeight="1" x14ac:dyDescent="0.2">
      <c r="A39" s="207">
        <v>10</v>
      </c>
      <c r="B39" s="115"/>
      <c r="C39" s="116"/>
      <c r="D39" s="117"/>
      <c r="E39" s="122">
        <f t="shared" si="6"/>
        <v>0</v>
      </c>
      <c r="F39" s="118"/>
      <c r="G39" s="207">
        <v>10</v>
      </c>
      <c r="H39" s="115"/>
      <c r="I39" s="116"/>
      <c r="J39" s="117"/>
      <c r="K39" s="122">
        <f t="shared" si="7"/>
        <v>0</v>
      </c>
      <c r="L39" s="118"/>
      <c r="M39" s="207">
        <v>10</v>
      </c>
      <c r="N39" s="115"/>
      <c r="O39" s="116"/>
      <c r="P39" s="117"/>
      <c r="Q39" s="122">
        <f t="shared" si="8"/>
        <v>0</v>
      </c>
      <c r="R39" s="118"/>
      <c r="S39" s="207">
        <v>10</v>
      </c>
      <c r="T39" s="115"/>
      <c r="U39" s="116"/>
      <c r="V39" s="117"/>
      <c r="W39" s="122">
        <f t="shared" si="9"/>
        <v>0</v>
      </c>
      <c r="X39" s="118"/>
      <c r="Y39" s="207">
        <v>10</v>
      </c>
      <c r="Z39" s="115"/>
      <c r="AA39" s="116"/>
      <c r="AB39" s="117"/>
      <c r="AC39" s="122">
        <f t="shared" si="10"/>
        <v>0</v>
      </c>
      <c r="AD39" s="118"/>
      <c r="AE39" s="207">
        <v>10</v>
      </c>
      <c r="AF39" s="115"/>
      <c r="AG39" s="116"/>
      <c r="AH39" s="117"/>
      <c r="AI39" s="122">
        <f t="shared" si="11"/>
        <v>0</v>
      </c>
      <c r="AJ39" s="118"/>
    </row>
    <row r="40" spans="1:36" ht="24.95" customHeight="1" x14ac:dyDescent="0.2">
      <c r="A40" s="207">
        <v>11</v>
      </c>
      <c r="B40" s="115"/>
      <c r="C40" s="116"/>
      <c r="D40" s="117"/>
      <c r="E40" s="122">
        <f t="shared" si="6"/>
        <v>0</v>
      </c>
      <c r="F40" s="118"/>
      <c r="G40" s="207">
        <v>11</v>
      </c>
      <c r="H40" s="115"/>
      <c r="I40" s="116"/>
      <c r="J40" s="117"/>
      <c r="K40" s="122">
        <f t="shared" si="7"/>
        <v>0</v>
      </c>
      <c r="L40" s="118"/>
      <c r="M40" s="207">
        <v>11</v>
      </c>
      <c r="N40" s="115"/>
      <c r="O40" s="116"/>
      <c r="P40" s="117"/>
      <c r="Q40" s="122">
        <f t="shared" si="8"/>
        <v>0</v>
      </c>
      <c r="R40" s="118"/>
      <c r="S40" s="207">
        <v>11</v>
      </c>
      <c r="T40" s="115"/>
      <c r="U40" s="116"/>
      <c r="V40" s="117"/>
      <c r="W40" s="122">
        <f t="shared" si="9"/>
        <v>0</v>
      </c>
      <c r="X40" s="118"/>
      <c r="Y40" s="207">
        <v>11</v>
      </c>
      <c r="Z40" s="115"/>
      <c r="AA40" s="116"/>
      <c r="AB40" s="117"/>
      <c r="AC40" s="122">
        <f t="shared" si="10"/>
        <v>0</v>
      </c>
      <c r="AD40" s="118"/>
      <c r="AE40" s="207">
        <v>11</v>
      </c>
      <c r="AF40" s="115"/>
      <c r="AG40" s="116"/>
      <c r="AH40" s="117"/>
      <c r="AI40" s="122">
        <f t="shared" si="11"/>
        <v>0</v>
      </c>
      <c r="AJ40" s="118"/>
    </row>
    <row r="41" spans="1:36" ht="24.95" customHeight="1" x14ac:dyDescent="0.2">
      <c r="A41" s="207">
        <v>12</v>
      </c>
      <c r="B41" s="115"/>
      <c r="C41" s="116"/>
      <c r="D41" s="117"/>
      <c r="E41" s="122">
        <f t="shared" si="6"/>
        <v>0</v>
      </c>
      <c r="F41" s="118"/>
      <c r="G41" s="207">
        <v>12</v>
      </c>
      <c r="H41" s="115"/>
      <c r="I41" s="116"/>
      <c r="J41" s="117"/>
      <c r="K41" s="122">
        <f t="shared" si="7"/>
        <v>0</v>
      </c>
      <c r="L41" s="118"/>
      <c r="M41" s="207">
        <v>12</v>
      </c>
      <c r="N41" s="115"/>
      <c r="O41" s="116"/>
      <c r="P41" s="117"/>
      <c r="Q41" s="122">
        <f t="shared" si="8"/>
        <v>0</v>
      </c>
      <c r="R41" s="118"/>
      <c r="S41" s="207">
        <v>12</v>
      </c>
      <c r="T41" s="115"/>
      <c r="U41" s="116"/>
      <c r="V41" s="117"/>
      <c r="W41" s="122">
        <f t="shared" si="9"/>
        <v>0</v>
      </c>
      <c r="X41" s="118"/>
      <c r="Y41" s="207">
        <v>12</v>
      </c>
      <c r="Z41" s="115"/>
      <c r="AA41" s="116"/>
      <c r="AB41" s="117"/>
      <c r="AC41" s="122">
        <f t="shared" si="10"/>
        <v>0</v>
      </c>
      <c r="AD41" s="118"/>
      <c r="AE41" s="207">
        <v>12</v>
      </c>
      <c r="AF41" s="115"/>
      <c r="AG41" s="116"/>
      <c r="AH41" s="117"/>
      <c r="AI41" s="122">
        <f t="shared" si="11"/>
        <v>0</v>
      </c>
      <c r="AJ41" s="118"/>
    </row>
    <row r="42" spans="1:36" ht="24.95" customHeight="1" x14ac:dyDescent="0.2">
      <c r="A42" s="207">
        <v>13</v>
      </c>
      <c r="B42" s="115"/>
      <c r="C42" s="116"/>
      <c r="D42" s="117"/>
      <c r="E42" s="122">
        <f t="shared" si="6"/>
        <v>0</v>
      </c>
      <c r="F42" s="118"/>
      <c r="G42" s="207">
        <v>13</v>
      </c>
      <c r="H42" s="115"/>
      <c r="I42" s="116"/>
      <c r="J42" s="117"/>
      <c r="K42" s="122">
        <f t="shared" si="7"/>
        <v>0</v>
      </c>
      <c r="L42" s="118"/>
      <c r="M42" s="207">
        <v>13</v>
      </c>
      <c r="N42" s="115"/>
      <c r="O42" s="116"/>
      <c r="P42" s="117"/>
      <c r="Q42" s="122">
        <f t="shared" si="8"/>
        <v>0</v>
      </c>
      <c r="R42" s="118"/>
      <c r="S42" s="207">
        <v>13</v>
      </c>
      <c r="T42" s="115"/>
      <c r="U42" s="116"/>
      <c r="V42" s="117"/>
      <c r="W42" s="122">
        <f t="shared" si="9"/>
        <v>0</v>
      </c>
      <c r="X42" s="118"/>
      <c r="Y42" s="207">
        <v>13</v>
      </c>
      <c r="Z42" s="115"/>
      <c r="AA42" s="116"/>
      <c r="AB42" s="117"/>
      <c r="AC42" s="122">
        <f t="shared" si="10"/>
        <v>0</v>
      </c>
      <c r="AD42" s="118"/>
      <c r="AE42" s="207">
        <v>13</v>
      </c>
      <c r="AF42" s="115"/>
      <c r="AG42" s="116"/>
      <c r="AH42" s="117"/>
      <c r="AI42" s="122">
        <f t="shared" si="11"/>
        <v>0</v>
      </c>
      <c r="AJ42" s="118"/>
    </row>
    <row r="43" spans="1:36" ht="24.95" customHeight="1" x14ac:dyDescent="0.2">
      <c r="A43" s="207">
        <v>14</v>
      </c>
      <c r="B43" s="115"/>
      <c r="C43" s="116"/>
      <c r="D43" s="117"/>
      <c r="E43" s="122">
        <f t="shared" si="6"/>
        <v>0</v>
      </c>
      <c r="F43" s="118"/>
      <c r="G43" s="207">
        <v>14</v>
      </c>
      <c r="H43" s="115"/>
      <c r="I43" s="116"/>
      <c r="J43" s="117"/>
      <c r="K43" s="122">
        <f t="shared" si="7"/>
        <v>0</v>
      </c>
      <c r="L43" s="118"/>
      <c r="M43" s="207">
        <v>14</v>
      </c>
      <c r="N43" s="115"/>
      <c r="O43" s="116"/>
      <c r="P43" s="117"/>
      <c r="Q43" s="122">
        <f t="shared" si="8"/>
        <v>0</v>
      </c>
      <c r="R43" s="118"/>
      <c r="S43" s="207">
        <v>14</v>
      </c>
      <c r="T43" s="115"/>
      <c r="U43" s="116"/>
      <c r="V43" s="117"/>
      <c r="W43" s="122">
        <f t="shared" si="9"/>
        <v>0</v>
      </c>
      <c r="X43" s="118"/>
      <c r="Y43" s="207">
        <v>14</v>
      </c>
      <c r="Z43" s="115"/>
      <c r="AA43" s="116"/>
      <c r="AB43" s="117"/>
      <c r="AC43" s="122">
        <f t="shared" si="10"/>
        <v>0</v>
      </c>
      <c r="AD43" s="118"/>
      <c r="AE43" s="207">
        <v>14</v>
      </c>
      <c r="AF43" s="115"/>
      <c r="AG43" s="116"/>
      <c r="AH43" s="117"/>
      <c r="AI43" s="122">
        <f t="shared" si="11"/>
        <v>0</v>
      </c>
      <c r="AJ43" s="118"/>
    </row>
    <row r="44" spans="1:36" ht="24.95" customHeight="1" x14ac:dyDescent="0.2">
      <c r="A44" s="207">
        <v>15</v>
      </c>
      <c r="B44" s="115"/>
      <c r="C44" s="116"/>
      <c r="D44" s="117"/>
      <c r="E44" s="122">
        <f t="shared" si="6"/>
        <v>0</v>
      </c>
      <c r="F44" s="118"/>
      <c r="G44" s="207">
        <v>15</v>
      </c>
      <c r="H44" s="115"/>
      <c r="I44" s="116"/>
      <c r="J44" s="117"/>
      <c r="K44" s="122">
        <f t="shared" si="7"/>
        <v>0</v>
      </c>
      <c r="L44" s="118"/>
      <c r="M44" s="207">
        <v>15</v>
      </c>
      <c r="N44" s="115"/>
      <c r="O44" s="116"/>
      <c r="P44" s="117"/>
      <c r="Q44" s="122">
        <f t="shared" si="8"/>
        <v>0</v>
      </c>
      <c r="R44" s="118"/>
      <c r="S44" s="207">
        <v>15</v>
      </c>
      <c r="T44" s="115"/>
      <c r="U44" s="116"/>
      <c r="V44" s="117"/>
      <c r="W44" s="122">
        <f t="shared" si="9"/>
        <v>0</v>
      </c>
      <c r="X44" s="118"/>
      <c r="Y44" s="207">
        <v>15</v>
      </c>
      <c r="Z44" s="115"/>
      <c r="AA44" s="116"/>
      <c r="AB44" s="117"/>
      <c r="AC44" s="122">
        <f t="shared" si="10"/>
        <v>0</v>
      </c>
      <c r="AD44" s="118"/>
      <c r="AE44" s="207">
        <v>15</v>
      </c>
      <c r="AF44" s="115"/>
      <c r="AG44" s="116"/>
      <c r="AH44" s="117"/>
      <c r="AI44" s="122">
        <f t="shared" si="11"/>
        <v>0</v>
      </c>
      <c r="AJ44" s="118"/>
    </row>
    <row r="45" spans="1:36" ht="24.95" customHeight="1" x14ac:dyDescent="0.2">
      <c r="A45" s="207">
        <v>16</v>
      </c>
      <c r="B45" s="115"/>
      <c r="C45" s="116"/>
      <c r="D45" s="117"/>
      <c r="E45" s="122">
        <f t="shared" si="6"/>
        <v>0</v>
      </c>
      <c r="F45" s="118"/>
      <c r="G45" s="207">
        <v>16</v>
      </c>
      <c r="H45" s="115"/>
      <c r="I45" s="116"/>
      <c r="J45" s="117"/>
      <c r="K45" s="122">
        <f t="shared" si="7"/>
        <v>0</v>
      </c>
      <c r="L45" s="118"/>
      <c r="M45" s="207">
        <v>16</v>
      </c>
      <c r="N45" s="115"/>
      <c r="O45" s="116"/>
      <c r="P45" s="117"/>
      <c r="Q45" s="122">
        <f t="shared" si="8"/>
        <v>0</v>
      </c>
      <c r="R45" s="118"/>
      <c r="S45" s="207">
        <v>16</v>
      </c>
      <c r="T45" s="115"/>
      <c r="U45" s="116"/>
      <c r="V45" s="117"/>
      <c r="W45" s="122">
        <f t="shared" si="9"/>
        <v>0</v>
      </c>
      <c r="X45" s="118"/>
      <c r="Y45" s="207">
        <v>16</v>
      </c>
      <c r="Z45" s="115"/>
      <c r="AA45" s="116"/>
      <c r="AB45" s="117"/>
      <c r="AC45" s="122">
        <f t="shared" si="10"/>
        <v>0</v>
      </c>
      <c r="AD45" s="118"/>
      <c r="AE45" s="207">
        <v>16</v>
      </c>
      <c r="AF45" s="115"/>
      <c r="AG45" s="116"/>
      <c r="AH45" s="117"/>
      <c r="AI45" s="122">
        <f t="shared" si="11"/>
        <v>0</v>
      </c>
      <c r="AJ45" s="118"/>
    </row>
    <row r="46" spans="1:36" ht="24.95" customHeight="1" x14ac:dyDescent="0.2">
      <c r="A46" s="207">
        <v>17</v>
      </c>
      <c r="B46" s="115"/>
      <c r="C46" s="116"/>
      <c r="D46" s="117"/>
      <c r="E46" s="122">
        <f t="shared" si="6"/>
        <v>0</v>
      </c>
      <c r="F46" s="118"/>
      <c r="G46" s="207">
        <v>17</v>
      </c>
      <c r="H46" s="115"/>
      <c r="I46" s="116"/>
      <c r="J46" s="117"/>
      <c r="K46" s="122">
        <f t="shared" si="7"/>
        <v>0</v>
      </c>
      <c r="L46" s="118"/>
      <c r="M46" s="207">
        <v>17</v>
      </c>
      <c r="N46" s="115"/>
      <c r="O46" s="116"/>
      <c r="P46" s="117"/>
      <c r="Q46" s="122">
        <f t="shared" si="8"/>
        <v>0</v>
      </c>
      <c r="R46" s="118"/>
      <c r="S46" s="207">
        <v>17</v>
      </c>
      <c r="T46" s="115"/>
      <c r="U46" s="116"/>
      <c r="V46" s="117"/>
      <c r="W46" s="122">
        <f t="shared" si="9"/>
        <v>0</v>
      </c>
      <c r="X46" s="118"/>
      <c r="Y46" s="207">
        <v>17</v>
      </c>
      <c r="Z46" s="115"/>
      <c r="AA46" s="116"/>
      <c r="AB46" s="117"/>
      <c r="AC46" s="122">
        <f t="shared" si="10"/>
        <v>0</v>
      </c>
      <c r="AD46" s="118"/>
      <c r="AE46" s="207">
        <v>17</v>
      </c>
      <c r="AF46" s="115"/>
      <c r="AG46" s="116"/>
      <c r="AH46" s="117"/>
      <c r="AI46" s="122">
        <f t="shared" si="11"/>
        <v>0</v>
      </c>
      <c r="AJ46" s="118"/>
    </row>
    <row r="47" spans="1:36" ht="24.95" customHeight="1" x14ac:dyDescent="0.2">
      <c r="A47" s="207">
        <v>18</v>
      </c>
      <c r="B47" s="115"/>
      <c r="C47" s="116"/>
      <c r="D47" s="117"/>
      <c r="E47" s="122">
        <f t="shared" si="6"/>
        <v>0</v>
      </c>
      <c r="F47" s="118"/>
      <c r="G47" s="207">
        <v>18</v>
      </c>
      <c r="H47" s="115"/>
      <c r="I47" s="116"/>
      <c r="J47" s="117"/>
      <c r="K47" s="122">
        <f t="shared" si="7"/>
        <v>0</v>
      </c>
      <c r="L47" s="118"/>
      <c r="M47" s="207">
        <v>18</v>
      </c>
      <c r="N47" s="115"/>
      <c r="O47" s="116"/>
      <c r="P47" s="117"/>
      <c r="Q47" s="122">
        <f t="shared" si="8"/>
        <v>0</v>
      </c>
      <c r="R47" s="118"/>
      <c r="S47" s="207">
        <v>18</v>
      </c>
      <c r="T47" s="115"/>
      <c r="U47" s="116"/>
      <c r="V47" s="117"/>
      <c r="W47" s="122">
        <f t="shared" si="9"/>
        <v>0</v>
      </c>
      <c r="X47" s="118"/>
      <c r="Y47" s="207">
        <v>18</v>
      </c>
      <c r="Z47" s="115"/>
      <c r="AA47" s="116"/>
      <c r="AB47" s="117"/>
      <c r="AC47" s="122">
        <f t="shared" si="10"/>
        <v>0</v>
      </c>
      <c r="AD47" s="118"/>
      <c r="AE47" s="207">
        <v>18</v>
      </c>
      <c r="AF47" s="115"/>
      <c r="AG47" s="116"/>
      <c r="AH47" s="117"/>
      <c r="AI47" s="122">
        <f t="shared" si="11"/>
        <v>0</v>
      </c>
      <c r="AJ47" s="118"/>
    </row>
    <row r="48" spans="1:36" x14ac:dyDescent="0.2">
      <c r="A48" s="208"/>
      <c r="B48" s="209"/>
      <c r="C48" s="210"/>
      <c r="D48" s="284" t="str">
        <f>_xlfn.CONCAT(A28," Total")</f>
        <v xml:space="preserve"> Total</v>
      </c>
      <c r="E48" s="211">
        <f>SUM(E30:E47)</f>
        <v>0</v>
      </c>
      <c r="F48" s="212"/>
      <c r="G48" s="208"/>
      <c r="H48" s="209"/>
      <c r="I48" s="210"/>
      <c r="J48" s="284" t="str">
        <f>_xlfn.CONCAT(G28," Total")</f>
        <v xml:space="preserve"> Total</v>
      </c>
      <c r="K48" s="211">
        <f>SUM(K30:K47)</f>
        <v>0</v>
      </c>
      <c r="L48" s="212"/>
      <c r="M48" s="208"/>
      <c r="N48" s="209"/>
      <c r="O48" s="210"/>
      <c r="P48" s="284" t="str">
        <f>_xlfn.CONCAT(M28," Total")</f>
        <v xml:space="preserve"> Total</v>
      </c>
      <c r="Q48" s="211">
        <f>SUM(Q30:Q47)</f>
        <v>0</v>
      </c>
      <c r="R48" s="212"/>
      <c r="S48" s="208"/>
      <c r="T48" s="209"/>
      <c r="U48" s="210"/>
      <c r="V48" s="284" t="str">
        <f>_xlfn.CONCAT(S28," Total")</f>
        <v xml:space="preserve"> Total</v>
      </c>
      <c r="W48" s="211">
        <f>SUM(W30:W47)</f>
        <v>0</v>
      </c>
      <c r="X48" s="212"/>
      <c r="Y48" s="208"/>
      <c r="Z48" s="209"/>
      <c r="AA48" s="210"/>
      <c r="AB48" s="284" t="str">
        <f>_xlfn.CONCAT(Y28," Total")</f>
        <v xml:space="preserve"> Total</v>
      </c>
      <c r="AC48" s="211">
        <f>SUM(AC30:AC47)</f>
        <v>0</v>
      </c>
      <c r="AD48" s="212"/>
      <c r="AE48" s="208"/>
      <c r="AF48" s="209"/>
      <c r="AG48" s="210"/>
      <c r="AH48" s="284" t="str">
        <f>_xlfn.CONCAT(AE28," Total")</f>
        <v xml:space="preserve"> Total</v>
      </c>
      <c r="AI48" s="211">
        <f>SUM(AI30:AI47)</f>
        <v>0</v>
      </c>
      <c r="AJ48" s="212"/>
    </row>
    <row r="49" spans="1:36" s="146" customFormat="1" ht="12.75" thickBot="1" x14ac:dyDescent="0.25">
      <c r="A49" s="182"/>
      <c r="B49" s="183"/>
      <c r="C49" s="184"/>
      <c r="D49" s="185"/>
      <c r="E49" s="186"/>
      <c r="F49" s="187"/>
      <c r="G49" s="182"/>
      <c r="H49" s="183"/>
      <c r="I49" s="184"/>
      <c r="J49" s="185"/>
      <c r="K49" s="186"/>
      <c r="L49" s="187"/>
      <c r="M49" s="182"/>
      <c r="N49" s="183"/>
      <c r="O49" s="184"/>
      <c r="P49" s="185"/>
      <c r="Q49" s="186"/>
      <c r="R49" s="187"/>
      <c r="S49" s="182"/>
      <c r="T49" s="183"/>
      <c r="U49" s="184"/>
      <c r="V49" s="185"/>
      <c r="W49" s="186"/>
      <c r="X49" s="187"/>
      <c r="Y49" s="182"/>
      <c r="Z49" s="183"/>
      <c r="AA49" s="184"/>
      <c r="AB49" s="185"/>
      <c r="AC49" s="186"/>
      <c r="AD49" s="187"/>
      <c r="AE49" s="182"/>
      <c r="AF49" s="183"/>
      <c r="AG49" s="184"/>
      <c r="AH49" s="185"/>
      <c r="AI49" s="186"/>
      <c r="AJ49" s="187"/>
    </row>
    <row r="50" spans="1:36" ht="12.75" thickBot="1" x14ac:dyDescent="0.25">
      <c r="A50" s="450" t="str">
        <f>IF('Proposal Data'!M63&lt;&gt;"",'Proposal Data'!M63,"")</f>
        <v/>
      </c>
      <c r="B50" s="451"/>
      <c r="C50" s="451"/>
      <c r="D50" s="451"/>
      <c r="E50" s="451"/>
      <c r="F50" s="452"/>
      <c r="G50" s="448" t="str">
        <f>IF('Proposal Data'!N63&lt;&gt;"",'Proposal Data'!N63,"")</f>
        <v/>
      </c>
      <c r="H50" s="448"/>
      <c r="I50" s="448"/>
      <c r="J50" s="448"/>
      <c r="K50" s="448"/>
      <c r="L50" s="448"/>
      <c r="M50" s="448" t="str">
        <f>IF('Proposal Data'!O63&lt;&gt;"",'Proposal Data'!O63,"")</f>
        <v/>
      </c>
      <c r="N50" s="448"/>
      <c r="O50" s="448"/>
      <c r="P50" s="448"/>
      <c r="Q50" s="448"/>
      <c r="R50" s="448"/>
      <c r="S50" s="448" t="str">
        <f>IF('Proposal Data'!P63&lt;&gt;"",'Proposal Data'!P63,"")</f>
        <v/>
      </c>
      <c r="T50" s="448"/>
      <c r="U50" s="448"/>
      <c r="V50" s="448"/>
      <c r="W50" s="448"/>
      <c r="X50" s="448"/>
      <c r="Y50" s="448" t="str">
        <f>IF('Proposal Data'!Q63&lt;&gt;"",'Proposal Data'!Q63,"")</f>
        <v/>
      </c>
      <c r="Z50" s="448"/>
      <c r="AA50" s="448"/>
      <c r="AB50" s="448"/>
      <c r="AC50" s="448"/>
      <c r="AD50" s="448"/>
      <c r="AE50" s="448" t="str">
        <f>IF('Proposal Data'!R63&lt;&gt;"",'Proposal Data'!R63,"")</f>
        <v/>
      </c>
      <c r="AF50" s="448"/>
      <c r="AG50" s="448"/>
      <c r="AH50" s="448"/>
      <c r="AI50" s="448"/>
      <c r="AJ50" s="449"/>
    </row>
    <row r="51" spans="1:36" ht="24.75" customHeight="1" x14ac:dyDescent="0.2">
      <c r="A51" s="205" t="s">
        <v>216</v>
      </c>
      <c r="B51" s="206" t="s">
        <v>21</v>
      </c>
      <c r="C51" s="206" t="s">
        <v>22</v>
      </c>
      <c r="D51" s="206" t="s">
        <v>23</v>
      </c>
      <c r="E51" s="206" t="s">
        <v>24</v>
      </c>
      <c r="F51" s="205" t="s">
        <v>25</v>
      </c>
      <c r="G51" s="205" t="s">
        <v>216</v>
      </c>
      <c r="H51" s="206" t="s">
        <v>26</v>
      </c>
      <c r="I51" s="206" t="s">
        <v>22</v>
      </c>
      <c r="J51" s="206" t="s">
        <v>23</v>
      </c>
      <c r="K51" s="206" t="s">
        <v>24</v>
      </c>
      <c r="L51" s="205" t="s">
        <v>25</v>
      </c>
      <c r="M51" s="205" t="s">
        <v>216</v>
      </c>
      <c r="N51" s="206" t="s">
        <v>21</v>
      </c>
      <c r="O51" s="206" t="s">
        <v>22</v>
      </c>
      <c r="P51" s="206" t="s">
        <v>23</v>
      </c>
      <c r="Q51" s="206" t="s">
        <v>24</v>
      </c>
      <c r="R51" s="205" t="s">
        <v>25</v>
      </c>
      <c r="S51" s="205" t="s">
        <v>216</v>
      </c>
      <c r="T51" s="206" t="s">
        <v>26</v>
      </c>
      <c r="U51" s="206" t="s">
        <v>22</v>
      </c>
      <c r="V51" s="206" t="s">
        <v>23</v>
      </c>
      <c r="W51" s="206" t="s">
        <v>24</v>
      </c>
      <c r="X51" s="205" t="s">
        <v>25</v>
      </c>
      <c r="Y51" s="205" t="s">
        <v>216</v>
      </c>
      <c r="Z51" s="206" t="s">
        <v>21</v>
      </c>
      <c r="AA51" s="206" t="s">
        <v>22</v>
      </c>
      <c r="AB51" s="206" t="s">
        <v>23</v>
      </c>
      <c r="AC51" s="206" t="s">
        <v>24</v>
      </c>
      <c r="AD51" s="205" t="s">
        <v>25</v>
      </c>
      <c r="AE51" s="205" t="s">
        <v>216</v>
      </c>
      <c r="AF51" s="206" t="s">
        <v>26</v>
      </c>
      <c r="AG51" s="206" t="s">
        <v>22</v>
      </c>
      <c r="AH51" s="206" t="s">
        <v>23</v>
      </c>
      <c r="AI51" s="206" t="s">
        <v>24</v>
      </c>
      <c r="AJ51" s="205" t="s">
        <v>25</v>
      </c>
    </row>
    <row r="52" spans="1:36" ht="24.95" customHeight="1" x14ac:dyDescent="0.2">
      <c r="A52" s="207">
        <v>1</v>
      </c>
      <c r="B52" s="115"/>
      <c r="C52" s="116"/>
      <c r="D52" s="117"/>
      <c r="E52" s="122">
        <f t="shared" ref="E52:E69" si="12">C52*D52</f>
        <v>0</v>
      </c>
      <c r="F52" s="118"/>
      <c r="G52" s="207">
        <v>1</v>
      </c>
      <c r="H52" s="115"/>
      <c r="I52" s="116"/>
      <c r="J52" s="117"/>
      <c r="K52" s="122">
        <f t="shared" ref="K52:K69" si="13">I52*J52</f>
        <v>0</v>
      </c>
      <c r="L52" s="118"/>
      <c r="M52" s="207">
        <v>1</v>
      </c>
      <c r="N52" s="115"/>
      <c r="O52" s="116"/>
      <c r="P52" s="117"/>
      <c r="Q52" s="122">
        <f t="shared" ref="Q52:Q69" si="14">O52*P52</f>
        <v>0</v>
      </c>
      <c r="R52" s="118"/>
      <c r="S52" s="207">
        <v>1</v>
      </c>
      <c r="T52" s="115"/>
      <c r="U52" s="116"/>
      <c r="V52" s="117"/>
      <c r="W52" s="122">
        <f t="shared" ref="W52:W69" si="15">U52*V52</f>
        <v>0</v>
      </c>
      <c r="X52" s="118"/>
      <c r="Y52" s="207">
        <v>1</v>
      </c>
      <c r="Z52" s="115"/>
      <c r="AA52" s="116"/>
      <c r="AB52" s="117"/>
      <c r="AC52" s="122">
        <f t="shared" ref="AC52:AC69" si="16">AA52*AB52</f>
        <v>0</v>
      </c>
      <c r="AD52" s="118"/>
      <c r="AE52" s="207">
        <v>1</v>
      </c>
      <c r="AF52" s="115"/>
      <c r="AG52" s="116"/>
      <c r="AH52" s="117"/>
      <c r="AI52" s="122">
        <f t="shared" ref="AI52:AI69" si="17">AG52*AH52</f>
        <v>0</v>
      </c>
      <c r="AJ52" s="118"/>
    </row>
    <row r="53" spans="1:36" ht="24.95" customHeight="1" x14ac:dyDescent="0.2">
      <c r="A53" s="207">
        <v>2</v>
      </c>
      <c r="B53" s="115"/>
      <c r="C53" s="116"/>
      <c r="D53" s="117"/>
      <c r="E53" s="122">
        <f t="shared" si="12"/>
        <v>0</v>
      </c>
      <c r="F53" s="118"/>
      <c r="G53" s="207">
        <v>2</v>
      </c>
      <c r="H53" s="115"/>
      <c r="I53" s="116"/>
      <c r="J53" s="117"/>
      <c r="K53" s="122">
        <f t="shared" si="13"/>
        <v>0</v>
      </c>
      <c r="L53" s="118"/>
      <c r="M53" s="207">
        <v>2</v>
      </c>
      <c r="N53" s="115"/>
      <c r="O53" s="116"/>
      <c r="P53" s="117"/>
      <c r="Q53" s="122">
        <f t="shared" si="14"/>
        <v>0</v>
      </c>
      <c r="R53" s="118"/>
      <c r="S53" s="207">
        <v>2</v>
      </c>
      <c r="T53" s="115"/>
      <c r="U53" s="116"/>
      <c r="V53" s="117"/>
      <c r="W53" s="122">
        <f t="shared" si="15"/>
        <v>0</v>
      </c>
      <c r="X53" s="118"/>
      <c r="Y53" s="207">
        <v>2</v>
      </c>
      <c r="Z53" s="115"/>
      <c r="AA53" s="116"/>
      <c r="AB53" s="117"/>
      <c r="AC53" s="122">
        <f t="shared" si="16"/>
        <v>0</v>
      </c>
      <c r="AD53" s="118"/>
      <c r="AE53" s="207">
        <v>2</v>
      </c>
      <c r="AF53" s="115"/>
      <c r="AG53" s="116"/>
      <c r="AH53" s="117"/>
      <c r="AI53" s="122">
        <f t="shared" si="17"/>
        <v>0</v>
      </c>
      <c r="AJ53" s="118"/>
    </row>
    <row r="54" spans="1:36" ht="24.95" customHeight="1" x14ac:dyDescent="0.2">
      <c r="A54" s="207">
        <v>3</v>
      </c>
      <c r="B54" s="115"/>
      <c r="C54" s="116"/>
      <c r="D54" s="117"/>
      <c r="E54" s="122">
        <f t="shared" si="12"/>
        <v>0</v>
      </c>
      <c r="F54" s="118"/>
      <c r="G54" s="207">
        <v>3</v>
      </c>
      <c r="H54" s="115"/>
      <c r="I54" s="116"/>
      <c r="J54" s="117"/>
      <c r="K54" s="122">
        <f t="shared" si="13"/>
        <v>0</v>
      </c>
      <c r="L54" s="118"/>
      <c r="M54" s="207">
        <v>3</v>
      </c>
      <c r="N54" s="115"/>
      <c r="O54" s="116"/>
      <c r="P54" s="117"/>
      <c r="Q54" s="122">
        <f t="shared" si="14"/>
        <v>0</v>
      </c>
      <c r="R54" s="118"/>
      <c r="S54" s="207">
        <v>3</v>
      </c>
      <c r="T54" s="115"/>
      <c r="U54" s="116"/>
      <c r="V54" s="117"/>
      <c r="W54" s="122">
        <f t="shared" si="15"/>
        <v>0</v>
      </c>
      <c r="X54" s="118"/>
      <c r="Y54" s="207">
        <v>3</v>
      </c>
      <c r="Z54" s="115"/>
      <c r="AA54" s="116"/>
      <c r="AB54" s="117"/>
      <c r="AC54" s="122">
        <f t="shared" si="16"/>
        <v>0</v>
      </c>
      <c r="AD54" s="118"/>
      <c r="AE54" s="207">
        <v>3</v>
      </c>
      <c r="AF54" s="115"/>
      <c r="AG54" s="116"/>
      <c r="AH54" s="117"/>
      <c r="AI54" s="122">
        <f t="shared" si="17"/>
        <v>0</v>
      </c>
      <c r="AJ54" s="118"/>
    </row>
    <row r="55" spans="1:36" ht="24.95" customHeight="1" x14ac:dyDescent="0.2">
      <c r="A55" s="207">
        <v>4</v>
      </c>
      <c r="B55" s="115"/>
      <c r="C55" s="116"/>
      <c r="D55" s="117"/>
      <c r="E55" s="122">
        <f t="shared" si="12"/>
        <v>0</v>
      </c>
      <c r="F55" s="118"/>
      <c r="G55" s="207">
        <v>4</v>
      </c>
      <c r="H55" s="115"/>
      <c r="I55" s="116"/>
      <c r="J55" s="117"/>
      <c r="K55" s="122">
        <f t="shared" si="13"/>
        <v>0</v>
      </c>
      <c r="L55" s="118"/>
      <c r="M55" s="207">
        <v>4</v>
      </c>
      <c r="N55" s="115"/>
      <c r="O55" s="116"/>
      <c r="P55" s="117"/>
      <c r="Q55" s="122">
        <f t="shared" si="14"/>
        <v>0</v>
      </c>
      <c r="R55" s="118"/>
      <c r="S55" s="207">
        <v>4</v>
      </c>
      <c r="T55" s="115"/>
      <c r="U55" s="116"/>
      <c r="V55" s="117"/>
      <c r="W55" s="122">
        <f t="shared" si="15"/>
        <v>0</v>
      </c>
      <c r="X55" s="118"/>
      <c r="Y55" s="207">
        <v>4</v>
      </c>
      <c r="Z55" s="115"/>
      <c r="AA55" s="116"/>
      <c r="AB55" s="117"/>
      <c r="AC55" s="122">
        <f t="shared" si="16"/>
        <v>0</v>
      </c>
      <c r="AD55" s="118"/>
      <c r="AE55" s="207">
        <v>4</v>
      </c>
      <c r="AF55" s="115"/>
      <c r="AG55" s="116"/>
      <c r="AH55" s="117"/>
      <c r="AI55" s="122">
        <f t="shared" si="17"/>
        <v>0</v>
      </c>
      <c r="AJ55" s="118"/>
    </row>
    <row r="56" spans="1:36" ht="24.95" customHeight="1" x14ac:dyDescent="0.2">
      <c r="A56" s="207">
        <v>5</v>
      </c>
      <c r="B56" s="115"/>
      <c r="C56" s="116"/>
      <c r="D56" s="117"/>
      <c r="E56" s="122">
        <f t="shared" si="12"/>
        <v>0</v>
      </c>
      <c r="F56" s="118"/>
      <c r="G56" s="207">
        <v>5</v>
      </c>
      <c r="H56" s="115"/>
      <c r="I56" s="116"/>
      <c r="J56" s="117"/>
      <c r="K56" s="122">
        <f t="shared" si="13"/>
        <v>0</v>
      </c>
      <c r="L56" s="118"/>
      <c r="M56" s="207">
        <v>5</v>
      </c>
      <c r="N56" s="115"/>
      <c r="O56" s="116"/>
      <c r="P56" s="117"/>
      <c r="Q56" s="122">
        <f t="shared" si="14"/>
        <v>0</v>
      </c>
      <c r="R56" s="118"/>
      <c r="S56" s="207">
        <v>5</v>
      </c>
      <c r="T56" s="115"/>
      <c r="U56" s="116"/>
      <c r="V56" s="117"/>
      <c r="W56" s="122">
        <f t="shared" si="15"/>
        <v>0</v>
      </c>
      <c r="X56" s="118"/>
      <c r="Y56" s="207">
        <v>5</v>
      </c>
      <c r="Z56" s="115"/>
      <c r="AA56" s="116"/>
      <c r="AB56" s="117"/>
      <c r="AC56" s="122">
        <f t="shared" si="16"/>
        <v>0</v>
      </c>
      <c r="AD56" s="118"/>
      <c r="AE56" s="207">
        <v>5</v>
      </c>
      <c r="AF56" s="115"/>
      <c r="AG56" s="116"/>
      <c r="AH56" s="117"/>
      <c r="AI56" s="122">
        <f t="shared" si="17"/>
        <v>0</v>
      </c>
      <c r="AJ56" s="118"/>
    </row>
    <row r="57" spans="1:36" ht="24.95" customHeight="1" x14ac:dyDescent="0.2">
      <c r="A57" s="207">
        <v>6</v>
      </c>
      <c r="B57" s="115"/>
      <c r="C57" s="116"/>
      <c r="D57" s="117"/>
      <c r="E57" s="122">
        <f t="shared" si="12"/>
        <v>0</v>
      </c>
      <c r="F57" s="118"/>
      <c r="G57" s="207">
        <v>6</v>
      </c>
      <c r="H57" s="115"/>
      <c r="I57" s="116"/>
      <c r="J57" s="117"/>
      <c r="K57" s="122">
        <f t="shared" si="13"/>
        <v>0</v>
      </c>
      <c r="L57" s="118"/>
      <c r="M57" s="207">
        <v>6</v>
      </c>
      <c r="N57" s="115"/>
      <c r="O57" s="116"/>
      <c r="P57" s="117"/>
      <c r="Q57" s="122">
        <f t="shared" si="14"/>
        <v>0</v>
      </c>
      <c r="R57" s="118"/>
      <c r="S57" s="207">
        <v>6</v>
      </c>
      <c r="T57" s="115"/>
      <c r="U57" s="116"/>
      <c r="V57" s="117"/>
      <c r="W57" s="122">
        <f t="shared" si="15"/>
        <v>0</v>
      </c>
      <c r="X57" s="118"/>
      <c r="Y57" s="207">
        <v>6</v>
      </c>
      <c r="Z57" s="115"/>
      <c r="AA57" s="116"/>
      <c r="AB57" s="117"/>
      <c r="AC57" s="122">
        <f t="shared" si="16"/>
        <v>0</v>
      </c>
      <c r="AD57" s="118"/>
      <c r="AE57" s="207">
        <v>6</v>
      </c>
      <c r="AF57" s="115"/>
      <c r="AG57" s="116"/>
      <c r="AH57" s="117"/>
      <c r="AI57" s="122">
        <f t="shared" si="17"/>
        <v>0</v>
      </c>
      <c r="AJ57" s="118"/>
    </row>
    <row r="58" spans="1:36" ht="24.95" customHeight="1" x14ac:dyDescent="0.2">
      <c r="A58" s="207">
        <v>7</v>
      </c>
      <c r="B58" s="115"/>
      <c r="C58" s="116"/>
      <c r="D58" s="117"/>
      <c r="E58" s="122">
        <f t="shared" si="12"/>
        <v>0</v>
      </c>
      <c r="F58" s="118"/>
      <c r="G58" s="207">
        <v>7</v>
      </c>
      <c r="H58" s="115"/>
      <c r="I58" s="116"/>
      <c r="J58" s="117"/>
      <c r="K58" s="122">
        <f t="shared" si="13"/>
        <v>0</v>
      </c>
      <c r="L58" s="118"/>
      <c r="M58" s="207">
        <v>7</v>
      </c>
      <c r="N58" s="115"/>
      <c r="O58" s="116"/>
      <c r="P58" s="117"/>
      <c r="Q58" s="122">
        <f t="shared" si="14"/>
        <v>0</v>
      </c>
      <c r="R58" s="118"/>
      <c r="S58" s="207">
        <v>7</v>
      </c>
      <c r="T58" s="115"/>
      <c r="U58" s="116"/>
      <c r="V58" s="117"/>
      <c r="W58" s="122">
        <f t="shared" si="15"/>
        <v>0</v>
      </c>
      <c r="X58" s="118"/>
      <c r="Y58" s="207">
        <v>7</v>
      </c>
      <c r="Z58" s="115"/>
      <c r="AA58" s="116"/>
      <c r="AB58" s="117"/>
      <c r="AC58" s="122">
        <f t="shared" si="16"/>
        <v>0</v>
      </c>
      <c r="AD58" s="118"/>
      <c r="AE58" s="207">
        <v>7</v>
      </c>
      <c r="AF58" s="115"/>
      <c r="AG58" s="116"/>
      <c r="AH58" s="117"/>
      <c r="AI58" s="122">
        <f t="shared" si="17"/>
        <v>0</v>
      </c>
      <c r="AJ58" s="118"/>
    </row>
    <row r="59" spans="1:36" ht="24.95" customHeight="1" x14ac:dyDescent="0.2">
      <c r="A59" s="207">
        <v>8</v>
      </c>
      <c r="B59" s="115"/>
      <c r="C59" s="116"/>
      <c r="D59" s="117"/>
      <c r="E59" s="122">
        <f t="shared" si="12"/>
        <v>0</v>
      </c>
      <c r="F59" s="118"/>
      <c r="G59" s="207">
        <v>8</v>
      </c>
      <c r="H59" s="115"/>
      <c r="I59" s="116"/>
      <c r="J59" s="117"/>
      <c r="K59" s="122">
        <f t="shared" si="13"/>
        <v>0</v>
      </c>
      <c r="L59" s="118"/>
      <c r="M59" s="207">
        <v>8</v>
      </c>
      <c r="N59" s="115"/>
      <c r="O59" s="116"/>
      <c r="P59" s="117"/>
      <c r="Q59" s="122">
        <f t="shared" si="14"/>
        <v>0</v>
      </c>
      <c r="R59" s="118"/>
      <c r="S59" s="207">
        <v>8</v>
      </c>
      <c r="T59" s="115"/>
      <c r="U59" s="116"/>
      <c r="V59" s="117"/>
      <c r="W59" s="122">
        <f t="shared" si="15"/>
        <v>0</v>
      </c>
      <c r="X59" s="118"/>
      <c r="Y59" s="207">
        <v>8</v>
      </c>
      <c r="Z59" s="115"/>
      <c r="AA59" s="116"/>
      <c r="AB59" s="117"/>
      <c r="AC59" s="122">
        <f t="shared" si="16"/>
        <v>0</v>
      </c>
      <c r="AD59" s="118"/>
      <c r="AE59" s="207">
        <v>8</v>
      </c>
      <c r="AF59" s="115"/>
      <c r="AG59" s="116"/>
      <c r="AH59" s="117"/>
      <c r="AI59" s="122">
        <f t="shared" si="17"/>
        <v>0</v>
      </c>
      <c r="AJ59" s="118"/>
    </row>
    <row r="60" spans="1:36" ht="24.95" customHeight="1" x14ac:dyDescent="0.2">
      <c r="A60" s="207">
        <v>9</v>
      </c>
      <c r="B60" s="115"/>
      <c r="C60" s="116"/>
      <c r="D60" s="117"/>
      <c r="E60" s="122">
        <f t="shared" si="12"/>
        <v>0</v>
      </c>
      <c r="F60" s="118"/>
      <c r="G60" s="207">
        <v>9</v>
      </c>
      <c r="H60" s="115"/>
      <c r="I60" s="116"/>
      <c r="J60" s="117"/>
      <c r="K60" s="122">
        <f t="shared" si="13"/>
        <v>0</v>
      </c>
      <c r="L60" s="118"/>
      <c r="M60" s="207">
        <v>9</v>
      </c>
      <c r="N60" s="115"/>
      <c r="O60" s="116"/>
      <c r="P60" s="117"/>
      <c r="Q60" s="122">
        <f t="shared" si="14"/>
        <v>0</v>
      </c>
      <c r="R60" s="118"/>
      <c r="S60" s="207">
        <v>9</v>
      </c>
      <c r="T60" s="115"/>
      <c r="U60" s="116"/>
      <c r="V60" s="117"/>
      <c r="W60" s="122">
        <f t="shared" si="15"/>
        <v>0</v>
      </c>
      <c r="X60" s="118"/>
      <c r="Y60" s="207">
        <v>9</v>
      </c>
      <c r="Z60" s="115"/>
      <c r="AA60" s="116"/>
      <c r="AB60" s="117"/>
      <c r="AC60" s="122">
        <f t="shared" si="16"/>
        <v>0</v>
      </c>
      <c r="AD60" s="118"/>
      <c r="AE60" s="207">
        <v>9</v>
      </c>
      <c r="AF60" s="115"/>
      <c r="AG60" s="116"/>
      <c r="AH60" s="117"/>
      <c r="AI60" s="122">
        <f t="shared" si="17"/>
        <v>0</v>
      </c>
      <c r="AJ60" s="118"/>
    </row>
    <row r="61" spans="1:36" ht="24.95" customHeight="1" x14ac:dyDescent="0.2">
      <c r="A61" s="207">
        <v>10</v>
      </c>
      <c r="B61" s="115"/>
      <c r="C61" s="116"/>
      <c r="D61" s="117"/>
      <c r="E61" s="122">
        <f t="shared" si="12"/>
        <v>0</v>
      </c>
      <c r="F61" s="118"/>
      <c r="G61" s="207">
        <v>10</v>
      </c>
      <c r="H61" s="115"/>
      <c r="I61" s="116"/>
      <c r="J61" s="117"/>
      <c r="K61" s="122">
        <f t="shared" si="13"/>
        <v>0</v>
      </c>
      <c r="L61" s="118"/>
      <c r="M61" s="207">
        <v>10</v>
      </c>
      <c r="N61" s="115"/>
      <c r="O61" s="116"/>
      <c r="P61" s="117"/>
      <c r="Q61" s="122">
        <f t="shared" si="14"/>
        <v>0</v>
      </c>
      <c r="R61" s="118"/>
      <c r="S61" s="207">
        <v>10</v>
      </c>
      <c r="T61" s="115"/>
      <c r="U61" s="116"/>
      <c r="V61" s="117"/>
      <c r="W61" s="122">
        <f t="shared" si="15"/>
        <v>0</v>
      </c>
      <c r="X61" s="118"/>
      <c r="Y61" s="207">
        <v>10</v>
      </c>
      <c r="Z61" s="115"/>
      <c r="AA61" s="116"/>
      <c r="AB61" s="117"/>
      <c r="AC61" s="122">
        <f t="shared" si="16"/>
        <v>0</v>
      </c>
      <c r="AD61" s="118"/>
      <c r="AE61" s="207">
        <v>10</v>
      </c>
      <c r="AF61" s="115"/>
      <c r="AG61" s="116"/>
      <c r="AH61" s="117"/>
      <c r="AI61" s="122">
        <f t="shared" si="17"/>
        <v>0</v>
      </c>
      <c r="AJ61" s="118"/>
    </row>
    <row r="62" spans="1:36" ht="24.95" customHeight="1" x14ac:dyDescent="0.2">
      <c r="A62" s="207">
        <v>11</v>
      </c>
      <c r="B62" s="115"/>
      <c r="C62" s="116"/>
      <c r="D62" s="117"/>
      <c r="E62" s="122">
        <f t="shared" si="12"/>
        <v>0</v>
      </c>
      <c r="F62" s="118"/>
      <c r="G62" s="207">
        <v>11</v>
      </c>
      <c r="H62" s="115"/>
      <c r="I62" s="116"/>
      <c r="J62" s="117"/>
      <c r="K62" s="122">
        <f t="shared" si="13"/>
        <v>0</v>
      </c>
      <c r="L62" s="118"/>
      <c r="M62" s="207">
        <v>11</v>
      </c>
      <c r="N62" s="115"/>
      <c r="O62" s="116"/>
      <c r="P62" s="117"/>
      <c r="Q62" s="122">
        <f t="shared" si="14"/>
        <v>0</v>
      </c>
      <c r="R62" s="118"/>
      <c r="S62" s="207">
        <v>11</v>
      </c>
      <c r="T62" s="115"/>
      <c r="U62" s="116"/>
      <c r="V62" s="117"/>
      <c r="W62" s="122">
        <f t="shared" si="15"/>
        <v>0</v>
      </c>
      <c r="X62" s="118"/>
      <c r="Y62" s="207">
        <v>11</v>
      </c>
      <c r="Z62" s="115"/>
      <c r="AA62" s="116"/>
      <c r="AB62" s="117"/>
      <c r="AC62" s="122">
        <f t="shared" si="16"/>
        <v>0</v>
      </c>
      <c r="AD62" s="118"/>
      <c r="AE62" s="207">
        <v>11</v>
      </c>
      <c r="AF62" s="115"/>
      <c r="AG62" s="116"/>
      <c r="AH62" s="117"/>
      <c r="AI62" s="122">
        <f t="shared" si="17"/>
        <v>0</v>
      </c>
      <c r="AJ62" s="118"/>
    </row>
    <row r="63" spans="1:36" ht="24.95" customHeight="1" x14ac:dyDescent="0.2">
      <c r="A63" s="207">
        <v>12</v>
      </c>
      <c r="B63" s="115"/>
      <c r="C63" s="116"/>
      <c r="D63" s="117"/>
      <c r="E63" s="122">
        <f t="shared" si="12"/>
        <v>0</v>
      </c>
      <c r="F63" s="118"/>
      <c r="G63" s="207">
        <v>12</v>
      </c>
      <c r="H63" s="115"/>
      <c r="I63" s="116"/>
      <c r="J63" s="117"/>
      <c r="K63" s="122">
        <f t="shared" si="13"/>
        <v>0</v>
      </c>
      <c r="L63" s="118"/>
      <c r="M63" s="207">
        <v>12</v>
      </c>
      <c r="N63" s="115"/>
      <c r="O63" s="116"/>
      <c r="P63" s="117"/>
      <c r="Q63" s="122">
        <f t="shared" si="14"/>
        <v>0</v>
      </c>
      <c r="R63" s="118"/>
      <c r="S63" s="207">
        <v>12</v>
      </c>
      <c r="T63" s="115"/>
      <c r="U63" s="116"/>
      <c r="V63" s="117"/>
      <c r="W63" s="122">
        <f t="shared" si="15"/>
        <v>0</v>
      </c>
      <c r="X63" s="118"/>
      <c r="Y63" s="207">
        <v>12</v>
      </c>
      <c r="Z63" s="115"/>
      <c r="AA63" s="116"/>
      <c r="AB63" s="117"/>
      <c r="AC63" s="122">
        <f t="shared" si="16"/>
        <v>0</v>
      </c>
      <c r="AD63" s="118"/>
      <c r="AE63" s="207">
        <v>12</v>
      </c>
      <c r="AF63" s="115"/>
      <c r="AG63" s="116"/>
      <c r="AH63" s="117"/>
      <c r="AI63" s="122">
        <f t="shared" si="17"/>
        <v>0</v>
      </c>
      <c r="AJ63" s="118"/>
    </row>
    <row r="64" spans="1:36" ht="24.95" customHeight="1" x14ac:dyDescent="0.2">
      <c r="A64" s="207">
        <v>13</v>
      </c>
      <c r="B64" s="115"/>
      <c r="C64" s="116"/>
      <c r="D64" s="117"/>
      <c r="E64" s="122">
        <f t="shared" si="12"/>
        <v>0</v>
      </c>
      <c r="F64" s="118"/>
      <c r="G64" s="207">
        <v>13</v>
      </c>
      <c r="H64" s="115"/>
      <c r="I64" s="116"/>
      <c r="J64" s="117"/>
      <c r="K64" s="122">
        <f t="shared" si="13"/>
        <v>0</v>
      </c>
      <c r="L64" s="118"/>
      <c r="M64" s="207">
        <v>13</v>
      </c>
      <c r="N64" s="115"/>
      <c r="O64" s="116"/>
      <c r="P64" s="117"/>
      <c r="Q64" s="122">
        <f t="shared" si="14"/>
        <v>0</v>
      </c>
      <c r="R64" s="118"/>
      <c r="S64" s="207">
        <v>13</v>
      </c>
      <c r="T64" s="115"/>
      <c r="U64" s="116"/>
      <c r="V64" s="117"/>
      <c r="W64" s="122">
        <f t="shared" si="15"/>
        <v>0</v>
      </c>
      <c r="X64" s="118"/>
      <c r="Y64" s="207">
        <v>13</v>
      </c>
      <c r="Z64" s="115"/>
      <c r="AA64" s="116"/>
      <c r="AB64" s="117"/>
      <c r="AC64" s="122">
        <f t="shared" si="16"/>
        <v>0</v>
      </c>
      <c r="AD64" s="118"/>
      <c r="AE64" s="207">
        <v>13</v>
      </c>
      <c r="AF64" s="115"/>
      <c r="AG64" s="116"/>
      <c r="AH64" s="117"/>
      <c r="AI64" s="122">
        <f t="shared" si="17"/>
        <v>0</v>
      </c>
      <c r="AJ64" s="118"/>
    </row>
    <row r="65" spans="1:36" ht="24.95" customHeight="1" x14ac:dyDescent="0.2">
      <c r="A65" s="207">
        <v>14</v>
      </c>
      <c r="B65" s="115"/>
      <c r="C65" s="116"/>
      <c r="D65" s="117"/>
      <c r="E65" s="122">
        <f t="shared" si="12"/>
        <v>0</v>
      </c>
      <c r="F65" s="118"/>
      <c r="G65" s="207">
        <v>14</v>
      </c>
      <c r="H65" s="115"/>
      <c r="I65" s="116"/>
      <c r="J65" s="117"/>
      <c r="K65" s="122">
        <f t="shared" si="13"/>
        <v>0</v>
      </c>
      <c r="L65" s="118"/>
      <c r="M65" s="207">
        <v>14</v>
      </c>
      <c r="N65" s="115"/>
      <c r="O65" s="116"/>
      <c r="P65" s="117"/>
      <c r="Q65" s="122">
        <f t="shared" si="14"/>
        <v>0</v>
      </c>
      <c r="R65" s="118"/>
      <c r="S65" s="207">
        <v>14</v>
      </c>
      <c r="T65" s="115"/>
      <c r="U65" s="116"/>
      <c r="V65" s="117"/>
      <c r="W65" s="122">
        <f t="shared" si="15"/>
        <v>0</v>
      </c>
      <c r="X65" s="118"/>
      <c r="Y65" s="207">
        <v>14</v>
      </c>
      <c r="Z65" s="115"/>
      <c r="AA65" s="116"/>
      <c r="AB65" s="117"/>
      <c r="AC65" s="122">
        <f t="shared" si="16"/>
        <v>0</v>
      </c>
      <c r="AD65" s="118"/>
      <c r="AE65" s="207">
        <v>14</v>
      </c>
      <c r="AF65" s="115"/>
      <c r="AG65" s="116"/>
      <c r="AH65" s="117"/>
      <c r="AI65" s="122">
        <f t="shared" si="17"/>
        <v>0</v>
      </c>
      <c r="AJ65" s="118"/>
    </row>
    <row r="66" spans="1:36" ht="24.95" customHeight="1" x14ac:dyDescent="0.2">
      <c r="A66" s="207">
        <v>15</v>
      </c>
      <c r="B66" s="115"/>
      <c r="C66" s="116"/>
      <c r="D66" s="117"/>
      <c r="E66" s="122">
        <f t="shared" si="12"/>
        <v>0</v>
      </c>
      <c r="F66" s="118"/>
      <c r="G66" s="207">
        <v>15</v>
      </c>
      <c r="H66" s="115"/>
      <c r="I66" s="116"/>
      <c r="J66" s="117"/>
      <c r="K66" s="122">
        <f t="shared" si="13"/>
        <v>0</v>
      </c>
      <c r="L66" s="118"/>
      <c r="M66" s="207">
        <v>15</v>
      </c>
      <c r="N66" s="115"/>
      <c r="O66" s="116"/>
      <c r="P66" s="117"/>
      <c r="Q66" s="122">
        <f t="shared" si="14"/>
        <v>0</v>
      </c>
      <c r="R66" s="118"/>
      <c r="S66" s="207">
        <v>15</v>
      </c>
      <c r="T66" s="115"/>
      <c r="U66" s="116"/>
      <c r="V66" s="117"/>
      <c r="W66" s="122">
        <f t="shared" si="15"/>
        <v>0</v>
      </c>
      <c r="X66" s="118"/>
      <c r="Y66" s="207">
        <v>15</v>
      </c>
      <c r="Z66" s="115"/>
      <c r="AA66" s="116"/>
      <c r="AB66" s="117"/>
      <c r="AC66" s="122">
        <f t="shared" si="16"/>
        <v>0</v>
      </c>
      <c r="AD66" s="118"/>
      <c r="AE66" s="207">
        <v>15</v>
      </c>
      <c r="AF66" s="115"/>
      <c r="AG66" s="116"/>
      <c r="AH66" s="117"/>
      <c r="AI66" s="122">
        <f t="shared" si="17"/>
        <v>0</v>
      </c>
      <c r="AJ66" s="118"/>
    </row>
    <row r="67" spans="1:36" ht="24.95" customHeight="1" x14ac:dyDescent="0.2">
      <c r="A67" s="207">
        <v>16</v>
      </c>
      <c r="B67" s="115"/>
      <c r="C67" s="116"/>
      <c r="D67" s="117"/>
      <c r="E67" s="122">
        <f t="shared" si="12"/>
        <v>0</v>
      </c>
      <c r="F67" s="118"/>
      <c r="G67" s="207">
        <v>16</v>
      </c>
      <c r="H67" s="115"/>
      <c r="I67" s="116"/>
      <c r="J67" s="117"/>
      <c r="K67" s="122">
        <f t="shared" si="13"/>
        <v>0</v>
      </c>
      <c r="L67" s="118"/>
      <c r="M67" s="207">
        <v>16</v>
      </c>
      <c r="N67" s="115"/>
      <c r="O67" s="116"/>
      <c r="P67" s="117"/>
      <c r="Q67" s="122">
        <f t="shared" si="14"/>
        <v>0</v>
      </c>
      <c r="R67" s="118"/>
      <c r="S67" s="207">
        <v>16</v>
      </c>
      <c r="T67" s="115"/>
      <c r="U67" s="116"/>
      <c r="V67" s="117"/>
      <c r="W67" s="122">
        <f t="shared" si="15"/>
        <v>0</v>
      </c>
      <c r="X67" s="118"/>
      <c r="Y67" s="207">
        <v>16</v>
      </c>
      <c r="Z67" s="115"/>
      <c r="AA67" s="116"/>
      <c r="AB67" s="117"/>
      <c r="AC67" s="122">
        <f t="shared" si="16"/>
        <v>0</v>
      </c>
      <c r="AD67" s="118"/>
      <c r="AE67" s="207">
        <v>16</v>
      </c>
      <c r="AF67" s="115"/>
      <c r="AG67" s="116"/>
      <c r="AH67" s="117"/>
      <c r="AI67" s="122">
        <f t="shared" si="17"/>
        <v>0</v>
      </c>
      <c r="AJ67" s="118"/>
    </row>
    <row r="68" spans="1:36" ht="24.95" customHeight="1" x14ac:dyDescent="0.2">
      <c r="A68" s="207">
        <v>17</v>
      </c>
      <c r="B68" s="115"/>
      <c r="C68" s="116"/>
      <c r="D68" s="117"/>
      <c r="E68" s="122">
        <f t="shared" si="12"/>
        <v>0</v>
      </c>
      <c r="F68" s="118"/>
      <c r="G68" s="207">
        <v>17</v>
      </c>
      <c r="H68" s="115"/>
      <c r="I68" s="116"/>
      <c r="J68" s="117"/>
      <c r="K68" s="122">
        <f t="shared" si="13"/>
        <v>0</v>
      </c>
      <c r="L68" s="118"/>
      <c r="M68" s="207">
        <v>17</v>
      </c>
      <c r="N68" s="115"/>
      <c r="O68" s="116"/>
      <c r="P68" s="117"/>
      <c r="Q68" s="122">
        <f t="shared" si="14"/>
        <v>0</v>
      </c>
      <c r="R68" s="118"/>
      <c r="S68" s="207">
        <v>17</v>
      </c>
      <c r="T68" s="115"/>
      <c r="U68" s="116"/>
      <c r="V68" s="117"/>
      <c r="W68" s="122">
        <f t="shared" si="15"/>
        <v>0</v>
      </c>
      <c r="X68" s="118"/>
      <c r="Y68" s="207">
        <v>17</v>
      </c>
      <c r="Z68" s="115"/>
      <c r="AA68" s="116"/>
      <c r="AB68" s="117"/>
      <c r="AC68" s="122">
        <f t="shared" si="16"/>
        <v>0</v>
      </c>
      <c r="AD68" s="118"/>
      <c r="AE68" s="207">
        <v>17</v>
      </c>
      <c r="AF68" s="115"/>
      <c r="AG68" s="116"/>
      <c r="AH68" s="117"/>
      <c r="AI68" s="122">
        <f t="shared" si="17"/>
        <v>0</v>
      </c>
      <c r="AJ68" s="118"/>
    </row>
    <row r="69" spans="1:36" ht="24.95" customHeight="1" x14ac:dyDescent="0.2">
      <c r="A69" s="207">
        <v>18</v>
      </c>
      <c r="B69" s="115"/>
      <c r="C69" s="116"/>
      <c r="D69" s="117"/>
      <c r="E69" s="122">
        <f t="shared" si="12"/>
        <v>0</v>
      </c>
      <c r="F69" s="118"/>
      <c r="G69" s="207">
        <v>18</v>
      </c>
      <c r="H69" s="115"/>
      <c r="I69" s="116"/>
      <c r="J69" s="117"/>
      <c r="K69" s="122">
        <f t="shared" si="13"/>
        <v>0</v>
      </c>
      <c r="L69" s="118"/>
      <c r="M69" s="207">
        <v>18</v>
      </c>
      <c r="N69" s="115"/>
      <c r="O69" s="116"/>
      <c r="P69" s="117"/>
      <c r="Q69" s="122">
        <f t="shared" si="14"/>
        <v>0</v>
      </c>
      <c r="R69" s="118"/>
      <c r="S69" s="207">
        <v>18</v>
      </c>
      <c r="T69" s="115"/>
      <c r="U69" s="116"/>
      <c r="V69" s="117"/>
      <c r="W69" s="122">
        <f t="shared" si="15"/>
        <v>0</v>
      </c>
      <c r="X69" s="118"/>
      <c r="Y69" s="207">
        <v>18</v>
      </c>
      <c r="Z69" s="115"/>
      <c r="AA69" s="116"/>
      <c r="AB69" s="117"/>
      <c r="AC69" s="122">
        <f t="shared" si="16"/>
        <v>0</v>
      </c>
      <c r="AD69" s="118"/>
      <c r="AE69" s="207">
        <v>18</v>
      </c>
      <c r="AF69" s="115"/>
      <c r="AG69" s="116"/>
      <c r="AH69" s="117"/>
      <c r="AI69" s="122">
        <f t="shared" si="17"/>
        <v>0</v>
      </c>
      <c r="AJ69" s="118"/>
    </row>
    <row r="70" spans="1:36" x14ac:dyDescent="0.2">
      <c r="A70" s="208"/>
      <c r="B70" s="209"/>
      <c r="C70" s="210"/>
      <c r="D70" s="284" t="str">
        <f>_xlfn.CONCAT(A50," Total")</f>
        <v xml:space="preserve"> Total</v>
      </c>
      <c r="E70" s="211">
        <f>SUM(E52:E69)</f>
        <v>0</v>
      </c>
      <c r="F70" s="212"/>
      <c r="G70" s="208"/>
      <c r="H70" s="209"/>
      <c r="I70" s="210"/>
      <c r="J70" s="284" t="str">
        <f>_xlfn.CONCAT(G50," Total")</f>
        <v xml:space="preserve"> Total</v>
      </c>
      <c r="K70" s="211">
        <f>SUM(K52:K69)</f>
        <v>0</v>
      </c>
      <c r="L70" s="212"/>
      <c r="M70" s="208"/>
      <c r="N70" s="209"/>
      <c r="O70" s="210"/>
      <c r="P70" s="284" t="str">
        <f>_xlfn.CONCAT(M50," Total")</f>
        <v xml:space="preserve"> Total</v>
      </c>
      <c r="Q70" s="211">
        <f>SUM(Q52:Q69)</f>
        <v>0</v>
      </c>
      <c r="R70" s="212"/>
      <c r="S70" s="208"/>
      <c r="T70" s="209"/>
      <c r="U70" s="210"/>
      <c r="V70" s="284" t="str">
        <f>_xlfn.CONCAT(S50," Total")</f>
        <v xml:space="preserve"> Total</v>
      </c>
      <c r="W70" s="211">
        <f>SUM(W52:W69)</f>
        <v>0</v>
      </c>
      <c r="X70" s="212"/>
      <c r="Y70" s="208"/>
      <c r="Z70" s="209"/>
      <c r="AA70" s="210"/>
      <c r="AB70" s="284" t="str">
        <f>_xlfn.CONCAT(Y50," Total")</f>
        <v xml:space="preserve"> Total</v>
      </c>
      <c r="AC70" s="211">
        <f>SUM(AC52:AC69)</f>
        <v>0</v>
      </c>
      <c r="AD70" s="212"/>
      <c r="AE70" s="208"/>
      <c r="AF70" s="209"/>
      <c r="AG70" s="210"/>
      <c r="AH70" s="284" t="str">
        <f>_xlfn.CONCAT(AE50," Total")</f>
        <v xml:space="preserve"> Total</v>
      </c>
      <c r="AI70" s="211">
        <f>SUM(AI52:AI69)</f>
        <v>0</v>
      </c>
      <c r="AJ70" s="212"/>
    </row>
    <row r="73" spans="1:36" x14ac:dyDescent="0.2">
      <c r="A73" s="455" t="s">
        <v>27</v>
      </c>
      <c r="B73" s="456"/>
    </row>
    <row r="74" spans="1:36" x14ac:dyDescent="0.2">
      <c r="A74" s="181"/>
      <c r="B74" s="181"/>
    </row>
    <row r="75" spans="1:36" x14ac:dyDescent="0.2">
      <c r="A75" s="453" t="s">
        <v>258</v>
      </c>
      <c r="B75" s="454"/>
      <c r="D75" s="453" t="s">
        <v>259</v>
      </c>
      <c r="E75" s="454"/>
      <c r="G75" s="453" t="s">
        <v>260</v>
      </c>
      <c r="H75" s="454"/>
    </row>
    <row r="76" spans="1:36" x14ac:dyDescent="0.2">
      <c r="A76" s="279" t="s">
        <v>29</v>
      </c>
      <c r="B76" s="279" t="s">
        <v>30</v>
      </c>
      <c r="D76" s="279" t="s">
        <v>29</v>
      </c>
      <c r="E76" s="279" t="s">
        <v>30</v>
      </c>
      <c r="G76" s="279" t="s">
        <v>29</v>
      </c>
      <c r="H76" s="279" t="s">
        <v>30</v>
      </c>
    </row>
    <row r="77" spans="1:36" x14ac:dyDescent="0.2">
      <c r="A77" s="280">
        <v>1</v>
      </c>
      <c r="B77" s="280">
        <f>$E26</f>
        <v>0</v>
      </c>
      <c r="D77" s="280">
        <v>1</v>
      </c>
      <c r="E77" s="280">
        <f>$E48</f>
        <v>0</v>
      </c>
      <c r="G77" s="280">
        <v>1</v>
      </c>
      <c r="H77" s="280">
        <f>$E70</f>
        <v>0</v>
      </c>
    </row>
    <row r="78" spans="1:36" x14ac:dyDescent="0.2">
      <c r="A78" s="280">
        <v>2</v>
      </c>
      <c r="B78" s="280">
        <f>$K26</f>
        <v>0</v>
      </c>
      <c r="D78" s="280">
        <v>2</v>
      </c>
      <c r="E78" s="280">
        <f>$K48</f>
        <v>0</v>
      </c>
      <c r="G78" s="280">
        <v>2</v>
      </c>
      <c r="H78" s="280">
        <f>$K70</f>
        <v>0</v>
      </c>
    </row>
    <row r="79" spans="1:36" x14ac:dyDescent="0.2">
      <c r="A79" s="280">
        <v>3</v>
      </c>
      <c r="B79" s="280">
        <f>$Q26</f>
        <v>0</v>
      </c>
      <c r="D79" s="280">
        <v>3</v>
      </c>
      <c r="E79" s="280">
        <f>$Q48</f>
        <v>0</v>
      </c>
      <c r="G79" s="280">
        <v>3</v>
      </c>
      <c r="H79" s="280">
        <f>$Q70</f>
        <v>0</v>
      </c>
    </row>
    <row r="80" spans="1:36" x14ac:dyDescent="0.2">
      <c r="A80" s="280">
        <v>4</v>
      </c>
      <c r="B80" s="280">
        <f>$W26</f>
        <v>0</v>
      </c>
      <c r="D80" s="280">
        <v>4</v>
      </c>
      <c r="E80" s="280">
        <f>$W48</f>
        <v>0</v>
      </c>
      <c r="G80" s="280">
        <v>4</v>
      </c>
      <c r="H80" s="280">
        <f>$W70</f>
        <v>0</v>
      </c>
    </row>
    <row r="81" spans="1:8" x14ac:dyDescent="0.2">
      <c r="A81" s="280">
        <v>5</v>
      </c>
      <c r="B81" s="280">
        <f>$AC26</f>
        <v>0</v>
      </c>
      <c r="D81" s="280">
        <v>5</v>
      </c>
      <c r="E81" s="280">
        <f>$AC48</f>
        <v>0</v>
      </c>
      <c r="G81" s="280">
        <v>5</v>
      </c>
      <c r="H81" s="280">
        <f>$AC70</f>
        <v>0</v>
      </c>
    </row>
    <row r="82" spans="1:8" x14ac:dyDescent="0.2">
      <c r="A82" s="280">
        <v>6</v>
      </c>
      <c r="B82" s="280">
        <f>$AI26</f>
        <v>0</v>
      </c>
      <c r="D82" s="280">
        <v>6</v>
      </c>
      <c r="E82" s="280">
        <f>$AI48</f>
        <v>0</v>
      </c>
      <c r="G82" s="280">
        <v>6</v>
      </c>
      <c r="H82" s="280">
        <f>$AI70</f>
        <v>0</v>
      </c>
    </row>
    <row r="83" spans="1:8" x14ac:dyDescent="0.2">
      <c r="A83" s="281" t="s">
        <v>31</v>
      </c>
      <c r="B83" s="280">
        <f>SUM(B77:B82)</f>
        <v>0</v>
      </c>
      <c r="D83" s="281" t="s">
        <v>31</v>
      </c>
      <c r="E83" s="280">
        <f>SUM(E77:E82)</f>
        <v>0</v>
      </c>
      <c r="G83" s="281" t="s">
        <v>31</v>
      </c>
      <c r="H83" s="280">
        <f>SUM(H77:H82)</f>
        <v>0</v>
      </c>
    </row>
  </sheetData>
  <sheetProtection sheet="1" scenarios="1" formatColumns="0" formatRows="0"/>
  <mergeCells count="22">
    <mergeCell ref="G75:H75"/>
    <mergeCell ref="A73:B73"/>
    <mergeCell ref="A75:B75"/>
    <mergeCell ref="D75:E75"/>
    <mergeCell ref="AE28:AJ28"/>
    <mergeCell ref="A50:F50"/>
    <mergeCell ref="G50:L50"/>
    <mergeCell ref="M50:R50"/>
    <mergeCell ref="S50:X50"/>
    <mergeCell ref="Y50:AD50"/>
    <mergeCell ref="AE50:AJ50"/>
    <mergeCell ref="A28:F28"/>
    <mergeCell ref="G28:L28"/>
    <mergeCell ref="M28:R28"/>
    <mergeCell ref="S28:X28"/>
    <mergeCell ref="Y28:AD28"/>
    <mergeCell ref="AE6:AJ6"/>
    <mergeCell ref="Y6:AD6"/>
    <mergeCell ref="S6:X6"/>
    <mergeCell ref="M6:R6"/>
    <mergeCell ref="A6:F6"/>
    <mergeCell ref="G6:L6"/>
  </mergeCells>
  <phoneticPr fontId="13" type="noConversion"/>
  <conditionalFormatting sqref="A1:XFD1048576">
    <cfRule type="expression" dxfId="17" priority="1">
      <formula>CELL("protect",A1)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29FD-FFF8-4CC6-9C54-306F4AE948F8}">
  <sheetPr codeName="Sheet9"/>
  <dimension ref="A1:AJ59"/>
  <sheetViews>
    <sheetView workbookViewId="0">
      <selection activeCell="B53" sqref="B53"/>
    </sheetView>
  </sheetViews>
  <sheetFormatPr defaultColWidth="8.85546875" defaultRowHeight="12" x14ac:dyDescent="0.2"/>
  <cols>
    <col min="1" max="1" width="14.28515625" style="110" customWidth="1"/>
    <col min="2" max="2" width="23.140625" style="110" customWidth="1"/>
    <col min="3" max="3" width="13" style="110" customWidth="1"/>
    <col min="4" max="4" width="15" style="110" customWidth="1"/>
    <col min="5" max="6" width="15.140625" style="110" customWidth="1"/>
    <col min="7" max="7" width="14.140625" style="110" customWidth="1"/>
    <col min="8" max="8" width="23.140625" style="110" customWidth="1"/>
    <col min="9" max="9" width="13" style="110" customWidth="1"/>
    <col min="10" max="10" width="15" style="110" customWidth="1"/>
    <col min="11" max="12" width="15.140625" style="110" customWidth="1"/>
    <col min="13" max="13" width="14.140625" style="110" customWidth="1"/>
    <col min="14" max="14" width="23.140625" style="110" customWidth="1"/>
    <col min="15" max="15" width="13" style="110" customWidth="1"/>
    <col min="16" max="16" width="15" style="110" customWidth="1"/>
    <col min="17" max="18" width="15.140625" style="110" customWidth="1"/>
    <col min="19" max="19" width="14.140625" style="110" customWidth="1"/>
    <col min="20" max="20" width="23.140625" style="110" customWidth="1"/>
    <col min="21" max="21" width="13" style="110" customWidth="1"/>
    <col min="22" max="22" width="15" style="110" customWidth="1"/>
    <col min="23" max="24" width="15.140625" style="110" customWidth="1"/>
    <col min="25" max="25" width="14.140625" style="110" customWidth="1"/>
    <col min="26" max="26" width="23.140625" style="110" customWidth="1"/>
    <col min="27" max="27" width="13" style="110" customWidth="1"/>
    <col min="28" max="28" width="15" style="110" customWidth="1"/>
    <col min="29" max="30" width="15.140625" style="110" customWidth="1"/>
    <col min="31" max="31" width="14.140625" style="110" customWidth="1"/>
    <col min="32" max="32" width="23.140625" style="110" customWidth="1"/>
    <col min="33" max="33" width="13" style="110" customWidth="1"/>
    <col min="34" max="34" width="15" style="110" customWidth="1"/>
    <col min="35" max="36" width="15.140625" style="110" customWidth="1"/>
    <col min="37" max="16384" width="8.85546875" style="110"/>
  </cols>
  <sheetData>
    <row r="1" spans="1:36" ht="18.75" x14ac:dyDescent="0.3">
      <c r="A1" s="161" t="s">
        <v>2</v>
      </c>
      <c r="B1" s="162"/>
      <c r="C1" s="162"/>
    </row>
    <row r="2" spans="1:36" x14ac:dyDescent="0.2">
      <c r="A2" s="202"/>
      <c r="B2" s="202"/>
      <c r="C2" s="202"/>
      <c r="D2" s="137"/>
    </row>
    <row r="3" spans="1:36" x14ac:dyDescent="0.2">
      <c r="A3" s="202" t="s">
        <v>225</v>
      </c>
      <c r="B3" s="202" t="s">
        <v>275</v>
      </c>
      <c r="C3" s="202"/>
      <c r="D3" s="137"/>
    </row>
    <row r="4" spans="1:36" x14ac:dyDescent="0.2">
      <c r="A4" s="202"/>
      <c r="B4" s="202"/>
      <c r="C4" s="202"/>
      <c r="D4" s="137"/>
    </row>
    <row r="5" spans="1:36" ht="12.75" thickBot="1" x14ac:dyDescent="0.25">
      <c r="A5" s="202"/>
      <c r="B5" s="202"/>
      <c r="C5" s="202"/>
      <c r="D5" s="137"/>
    </row>
    <row r="6" spans="1:36" ht="12.75" thickBot="1" x14ac:dyDescent="0.25">
      <c r="A6" s="450" t="str">
        <f>IF('Proposal Data'!M45&lt;&gt;"",'Proposal Data'!M45,"")</f>
        <v/>
      </c>
      <c r="B6" s="451"/>
      <c r="C6" s="451"/>
      <c r="D6" s="451"/>
      <c r="E6" s="451"/>
      <c r="F6" s="452"/>
      <c r="G6" s="448" t="str">
        <f>IF('Proposal Data'!N45&lt;&gt;"",'Proposal Data'!N45,"")</f>
        <v/>
      </c>
      <c r="H6" s="448"/>
      <c r="I6" s="448"/>
      <c r="J6" s="448"/>
      <c r="K6" s="448"/>
      <c r="L6" s="448"/>
      <c r="M6" s="448" t="str">
        <f>IF('Proposal Data'!O45&lt;&gt;"",'Proposal Data'!O45,"")</f>
        <v/>
      </c>
      <c r="N6" s="448"/>
      <c r="O6" s="448"/>
      <c r="P6" s="448"/>
      <c r="Q6" s="448"/>
      <c r="R6" s="448"/>
      <c r="S6" s="448" t="str">
        <f>IF('Proposal Data'!P45&lt;&gt;"",'Proposal Data'!P45,"")</f>
        <v/>
      </c>
      <c r="T6" s="448"/>
      <c r="U6" s="448"/>
      <c r="V6" s="448"/>
      <c r="W6" s="448"/>
      <c r="X6" s="448"/>
      <c r="Y6" s="448" t="str">
        <f>IF('Proposal Data'!Q45&lt;&gt;"",'Proposal Data'!Q45,"")</f>
        <v/>
      </c>
      <c r="Z6" s="448"/>
      <c r="AA6" s="448"/>
      <c r="AB6" s="448"/>
      <c r="AC6" s="448"/>
      <c r="AD6" s="448"/>
      <c r="AE6" s="448" t="str">
        <f>IF('Proposal Data'!R45&lt;&gt;"",'Proposal Data'!R45,"")</f>
        <v/>
      </c>
      <c r="AF6" s="448"/>
      <c r="AG6" s="448"/>
      <c r="AH6" s="448"/>
      <c r="AI6" s="448"/>
      <c r="AJ6" s="449"/>
    </row>
    <row r="7" spans="1:36" ht="24.75" thickTop="1" x14ac:dyDescent="0.2">
      <c r="A7" s="226" t="s">
        <v>20</v>
      </c>
      <c r="B7" s="227" t="s">
        <v>21</v>
      </c>
      <c r="C7" s="227" t="s">
        <v>22</v>
      </c>
      <c r="D7" s="227" t="s">
        <v>23</v>
      </c>
      <c r="E7" s="227" t="s">
        <v>24</v>
      </c>
      <c r="F7" s="226" t="s">
        <v>25</v>
      </c>
      <c r="G7" s="225" t="s">
        <v>20</v>
      </c>
      <c r="H7" s="223" t="s">
        <v>26</v>
      </c>
      <c r="I7" s="223" t="s">
        <v>22</v>
      </c>
      <c r="J7" s="223" t="s">
        <v>23</v>
      </c>
      <c r="K7" s="223" t="s">
        <v>24</v>
      </c>
      <c r="L7" s="224" t="s">
        <v>25</v>
      </c>
      <c r="M7" s="222" t="s">
        <v>20</v>
      </c>
      <c r="N7" s="223" t="s">
        <v>26</v>
      </c>
      <c r="O7" s="223" t="s">
        <v>22</v>
      </c>
      <c r="P7" s="223" t="s">
        <v>23</v>
      </c>
      <c r="Q7" s="223" t="s">
        <v>24</v>
      </c>
      <c r="R7" s="224" t="s">
        <v>25</v>
      </c>
      <c r="S7" s="222" t="s">
        <v>20</v>
      </c>
      <c r="T7" s="223" t="s">
        <v>26</v>
      </c>
      <c r="U7" s="223" t="s">
        <v>22</v>
      </c>
      <c r="V7" s="223" t="s">
        <v>23</v>
      </c>
      <c r="W7" s="223" t="s">
        <v>24</v>
      </c>
      <c r="X7" s="224" t="s">
        <v>25</v>
      </c>
      <c r="Y7" s="222" t="s">
        <v>20</v>
      </c>
      <c r="Z7" s="223" t="s">
        <v>26</v>
      </c>
      <c r="AA7" s="223" t="s">
        <v>22</v>
      </c>
      <c r="AB7" s="223" t="s">
        <v>23</v>
      </c>
      <c r="AC7" s="223" t="s">
        <v>24</v>
      </c>
      <c r="AD7" s="224" t="s">
        <v>25</v>
      </c>
      <c r="AE7" s="222" t="s">
        <v>20</v>
      </c>
      <c r="AF7" s="223" t="s">
        <v>26</v>
      </c>
      <c r="AG7" s="223" t="s">
        <v>22</v>
      </c>
      <c r="AH7" s="223" t="s">
        <v>23</v>
      </c>
      <c r="AI7" s="223" t="s">
        <v>24</v>
      </c>
      <c r="AJ7" s="224" t="s">
        <v>25</v>
      </c>
    </row>
    <row r="8" spans="1:36" ht="24.95" customHeight="1" x14ac:dyDescent="0.2">
      <c r="A8" s="208">
        <v>1</v>
      </c>
      <c r="B8" s="115"/>
      <c r="C8" s="116"/>
      <c r="D8" s="117"/>
      <c r="E8" s="122">
        <f t="shared" ref="E8:E17" si="0">C8*D8</f>
        <v>0</v>
      </c>
      <c r="F8" s="118"/>
      <c r="G8" s="208">
        <v>1</v>
      </c>
      <c r="H8" s="115"/>
      <c r="I8" s="116"/>
      <c r="J8" s="117"/>
      <c r="K8" s="122">
        <f t="shared" ref="K8:K17" si="1">I8*J8</f>
        <v>0</v>
      </c>
      <c r="L8" s="118"/>
      <c r="M8" s="208">
        <v>1</v>
      </c>
      <c r="N8" s="115"/>
      <c r="O8" s="116"/>
      <c r="P8" s="117"/>
      <c r="Q8" s="122">
        <f t="shared" ref="Q8:Q17" si="2">O8*P8</f>
        <v>0</v>
      </c>
      <c r="R8" s="118"/>
      <c r="S8" s="208">
        <v>1</v>
      </c>
      <c r="T8" s="115"/>
      <c r="U8" s="116"/>
      <c r="V8" s="117"/>
      <c r="W8" s="122">
        <f t="shared" ref="W8:W17" si="3">U8*V8</f>
        <v>0</v>
      </c>
      <c r="X8" s="118"/>
      <c r="Y8" s="208">
        <v>1</v>
      </c>
      <c r="Z8" s="115"/>
      <c r="AA8" s="116"/>
      <c r="AB8" s="117"/>
      <c r="AC8" s="122">
        <f t="shared" ref="AC8:AC17" si="4">AA8*AB8</f>
        <v>0</v>
      </c>
      <c r="AD8" s="117"/>
      <c r="AE8" s="208">
        <v>1</v>
      </c>
      <c r="AF8" s="115"/>
      <c r="AG8" s="116"/>
      <c r="AH8" s="117"/>
      <c r="AI8" s="122">
        <f t="shared" ref="AI8:AI17" si="5">AG8*AH8</f>
        <v>0</v>
      </c>
      <c r="AJ8" s="118"/>
    </row>
    <row r="9" spans="1:36" ht="24.95" customHeight="1" x14ac:dyDescent="0.2">
      <c r="A9" s="208">
        <v>2</v>
      </c>
      <c r="B9" s="115"/>
      <c r="C9" s="116"/>
      <c r="D9" s="117"/>
      <c r="E9" s="122">
        <f t="shared" si="0"/>
        <v>0</v>
      </c>
      <c r="F9" s="118"/>
      <c r="G9" s="208">
        <v>2</v>
      </c>
      <c r="H9" s="115"/>
      <c r="I9" s="116"/>
      <c r="J9" s="117"/>
      <c r="K9" s="122">
        <f t="shared" si="1"/>
        <v>0</v>
      </c>
      <c r="L9" s="118"/>
      <c r="M9" s="208">
        <v>2</v>
      </c>
      <c r="N9" s="115"/>
      <c r="O9" s="116"/>
      <c r="P9" s="117"/>
      <c r="Q9" s="122">
        <f t="shared" si="2"/>
        <v>0</v>
      </c>
      <c r="R9" s="118"/>
      <c r="S9" s="208">
        <v>2</v>
      </c>
      <c r="T9" s="115"/>
      <c r="U9" s="116"/>
      <c r="V9" s="117"/>
      <c r="W9" s="122">
        <f t="shared" si="3"/>
        <v>0</v>
      </c>
      <c r="X9" s="118"/>
      <c r="Y9" s="208">
        <v>2</v>
      </c>
      <c r="Z9" s="115"/>
      <c r="AA9" s="116"/>
      <c r="AB9" s="117"/>
      <c r="AC9" s="122">
        <f t="shared" si="4"/>
        <v>0</v>
      </c>
      <c r="AD9" s="117"/>
      <c r="AE9" s="208">
        <v>2</v>
      </c>
      <c r="AF9" s="115"/>
      <c r="AG9" s="116"/>
      <c r="AH9" s="117"/>
      <c r="AI9" s="122">
        <f t="shared" si="5"/>
        <v>0</v>
      </c>
      <c r="AJ9" s="118"/>
    </row>
    <row r="10" spans="1:36" ht="24.95" customHeight="1" x14ac:dyDescent="0.2">
      <c r="A10" s="208">
        <v>3</v>
      </c>
      <c r="B10" s="115"/>
      <c r="C10" s="116"/>
      <c r="D10" s="117"/>
      <c r="E10" s="122">
        <f t="shared" si="0"/>
        <v>0</v>
      </c>
      <c r="F10" s="118"/>
      <c r="G10" s="208">
        <v>3</v>
      </c>
      <c r="H10" s="115"/>
      <c r="I10" s="116"/>
      <c r="J10" s="117"/>
      <c r="K10" s="122">
        <f t="shared" si="1"/>
        <v>0</v>
      </c>
      <c r="L10" s="118"/>
      <c r="M10" s="208">
        <v>3</v>
      </c>
      <c r="N10" s="115"/>
      <c r="O10" s="116"/>
      <c r="P10" s="117"/>
      <c r="Q10" s="122">
        <f t="shared" si="2"/>
        <v>0</v>
      </c>
      <c r="R10" s="118"/>
      <c r="S10" s="208">
        <v>3</v>
      </c>
      <c r="T10" s="115"/>
      <c r="U10" s="116"/>
      <c r="V10" s="117"/>
      <c r="W10" s="122">
        <f t="shared" si="3"/>
        <v>0</v>
      </c>
      <c r="X10" s="118"/>
      <c r="Y10" s="208">
        <v>3</v>
      </c>
      <c r="Z10" s="115"/>
      <c r="AA10" s="116"/>
      <c r="AB10" s="117"/>
      <c r="AC10" s="122">
        <f t="shared" si="4"/>
        <v>0</v>
      </c>
      <c r="AD10" s="118"/>
      <c r="AE10" s="208">
        <v>3</v>
      </c>
      <c r="AF10" s="115"/>
      <c r="AG10" s="116"/>
      <c r="AH10" s="117"/>
      <c r="AI10" s="122">
        <f t="shared" si="5"/>
        <v>0</v>
      </c>
      <c r="AJ10" s="118"/>
    </row>
    <row r="11" spans="1:36" ht="24.95" customHeight="1" x14ac:dyDescent="0.2">
      <c r="A11" s="208">
        <v>4</v>
      </c>
      <c r="B11" s="115"/>
      <c r="C11" s="116"/>
      <c r="D11" s="117"/>
      <c r="E11" s="122">
        <f t="shared" si="0"/>
        <v>0</v>
      </c>
      <c r="F11" s="118"/>
      <c r="G11" s="208">
        <v>4</v>
      </c>
      <c r="H11" s="115"/>
      <c r="I11" s="116"/>
      <c r="J11" s="117"/>
      <c r="K11" s="122">
        <f t="shared" si="1"/>
        <v>0</v>
      </c>
      <c r="L11" s="118"/>
      <c r="M11" s="208">
        <v>4</v>
      </c>
      <c r="N11" s="115"/>
      <c r="O11" s="116"/>
      <c r="P11" s="117"/>
      <c r="Q11" s="122">
        <f t="shared" si="2"/>
        <v>0</v>
      </c>
      <c r="R11" s="118"/>
      <c r="S11" s="208">
        <v>4</v>
      </c>
      <c r="T11" s="115"/>
      <c r="U11" s="116"/>
      <c r="V11" s="117"/>
      <c r="W11" s="122">
        <f t="shared" si="3"/>
        <v>0</v>
      </c>
      <c r="X11" s="118"/>
      <c r="Y11" s="208">
        <v>4</v>
      </c>
      <c r="Z11" s="115"/>
      <c r="AA11" s="116"/>
      <c r="AB11" s="117"/>
      <c r="AC11" s="122">
        <f t="shared" si="4"/>
        <v>0</v>
      </c>
      <c r="AD11" s="118"/>
      <c r="AE11" s="208">
        <v>4</v>
      </c>
      <c r="AF11" s="115"/>
      <c r="AG11" s="116"/>
      <c r="AH11" s="117"/>
      <c r="AI11" s="122">
        <f t="shared" si="5"/>
        <v>0</v>
      </c>
      <c r="AJ11" s="118"/>
    </row>
    <row r="12" spans="1:36" ht="24.95" customHeight="1" x14ac:dyDescent="0.2">
      <c r="A12" s="208">
        <v>5</v>
      </c>
      <c r="B12" s="115"/>
      <c r="C12" s="116"/>
      <c r="D12" s="117"/>
      <c r="E12" s="122">
        <f t="shared" si="0"/>
        <v>0</v>
      </c>
      <c r="F12" s="118"/>
      <c r="G12" s="208">
        <v>5</v>
      </c>
      <c r="H12" s="115"/>
      <c r="I12" s="116"/>
      <c r="J12" s="117"/>
      <c r="K12" s="122">
        <f t="shared" si="1"/>
        <v>0</v>
      </c>
      <c r="L12" s="118"/>
      <c r="M12" s="208">
        <v>5</v>
      </c>
      <c r="N12" s="115"/>
      <c r="O12" s="116"/>
      <c r="P12" s="117"/>
      <c r="Q12" s="122">
        <f t="shared" si="2"/>
        <v>0</v>
      </c>
      <c r="R12" s="118"/>
      <c r="S12" s="208">
        <v>5</v>
      </c>
      <c r="T12" s="115"/>
      <c r="U12" s="116"/>
      <c r="V12" s="117"/>
      <c r="W12" s="122">
        <f t="shared" si="3"/>
        <v>0</v>
      </c>
      <c r="X12" s="118"/>
      <c r="Y12" s="208">
        <v>5</v>
      </c>
      <c r="Z12" s="115"/>
      <c r="AA12" s="116"/>
      <c r="AB12" s="117"/>
      <c r="AC12" s="122">
        <f t="shared" si="4"/>
        <v>0</v>
      </c>
      <c r="AD12" s="118"/>
      <c r="AE12" s="208">
        <v>5</v>
      </c>
      <c r="AF12" s="115"/>
      <c r="AG12" s="116"/>
      <c r="AH12" s="117"/>
      <c r="AI12" s="122">
        <f t="shared" si="5"/>
        <v>0</v>
      </c>
      <c r="AJ12" s="118"/>
    </row>
    <row r="13" spans="1:36" ht="24.95" customHeight="1" x14ac:dyDescent="0.2">
      <c r="A13" s="208">
        <v>6</v>
      </c>
      <c r="B13" s="115"/>
      <c r="C13" s="116"/>
      <c r="D13" s="117"/>
      <c r="E13" s="122">
        <f t="shared" si="0"/>
        <v>0</v>
      </c>
      <c r="F13" s="118"/>
      <c r="G13" s="208">
        <v>6</v>
      </c>
      <c r="H13" s="115"/>
      <c r="I13" s="116"/>
      <c r="J13" s="117"/>
      <c r="K13" s="122">
        <f t="shared" si="1"/>
        <v>0</v>
      </c>
      <c r="L13" s="118"/>
      <c r="M13" s="208">
        <v>6</v>
      </c>
      <c r="N13" s="115"/>
      <c r="O13" s="116"/>
      <c r="P13" s="117"/>
      <c r="Q13" s="122">
        <f t="shared" si="2"/>
        <v>0</v>
      </c>
      <c r="R13" s="118"/>
      <c r="S13" s="208">
        <v>6</v>
      </c>
      <c r="T13" s="115"/>
      <c r="U13" s="116"/>
      <c r="V13" s="117"/>
      <c r="W13" s="122">
        <f t="shared" si="3"/>
        <v>0</v>
      </c>
      <c r="X13" s="118"/>
      <c r="Y13" s="208">
        <v>6</v>
      </c>
      <c r="Z13" s="115"/>
      <c r="AA13" s="116"/>
      <c r="AB13" s="117"/>
      <c r="AC13" s="122">
        <f t="shared" si="4"/>
        <v>0</v>
      </c>
      <c r="AD13" s="118"/>
      <c r="AE13" s="208">
        <v>6</v>
      </c>
      <c r="AF13" s="115"/>
      <c r="AG13" s="116"/>
      <c r="AH13" s="117"/>
      <c r="AI13" s="122">
        <f t="shared" si="5"/>
        <v>0</v>
      </c>
      <c r="AJ13" s="118"/>
    </row>
    <row r="14" spans="1:36" ht="24.95" customHeight="1" x14ac:dyDescent="0.2">
      <c r="A14" s="208">
        <v>7</v>
      </c>
      <c r="B14" s="115"/>
      <c r="C14" s="116"/>
      <c r="D14" s="117"/>
      <c r="E14" s="122">
        <f t="shared" si="0"/>
        <v>0</v>
      </c>
      <c r="F14" s="118"/>
      <c r="G14" s="208">
        <v>7</v>
      </c>
      <c r="H14" s="115"/>
      <c r="I14" s="116"/>
      <c r="J14" s="117"/>
      <c r="K14" s="122">
        <f t="shared" si="1"/>
        <v>0</v>
      </c>
      <c r="L14" s="118"/>
      <c r="M14" s="208">
        <v>7</v>
      </c>
      <c r="N14" s="115"/>
      <c r="O14" s="116"/>
      <c r="P14" s="117"/>
      <c r="Q14" s="122">
        <f t="shared" si="2"/>
        <v>0</v>
      </c>
      <c r="R14" s="118"/>
      <c r="S14" s="208">
        <v>7</v>
      </c>
      <c r="T14" s="115"/>
      <c r="U14" s="116"/>
      <c r="V14" s="117"/>
      <c r="W14" s="122">
        <f t="shared" si="3"/>
        <v>0</v>
      </c>
      <c r="X14" s="118"/>
      <c r="Y14" s="208">
        <v>7</v>
      </c>
      <c r="Z14" s="115"/>
      <c r="AA14" s="116"/>
      <c r="AB14" s="117"/>
      <c r="AC14" s="122">
        <f t="shared" si="4"/>
        <v>0</v>
      </c>
      <c r="AD14" s="118"/>
      <c r="AE14" s="208">
        <v>7</v>
      </c>
      <c r="AF14" s="115"/>
      <c r="AG14" s="116"/>
      <c r="AH14" s="117"/>
      <c r="AI14" s="122">
        <f t="shared" si="5"/>
        <v>0</v>
      </c>
      <c r="AJ14" s="118"/>
    </row>
    <row r="15" spans="1:36" ht="24.95" customHeight="1" x14ac:dyDescent="0.2">
      <c r="A15" s="208">
        <v>8</v>
      </c>
      <c r="B15" s="115"/>
      <c r="C15" s="116"/>
      <c r="D15" s="117"/>
      <c r="E15" s="122">
        <f t="shared" si="0"/>
        <v>0</v>
      </c>
      <c r="F15" s="118"/>
      <c r="G15" s="208">
        <v>8</v>
      </c>
      <c r="H15" s="115"/>
      <c r="I15" s="116"/>
      <c r="J15" s="117"/>
      <c r="K15" s="122">
        <f t="shared" si="1"/>
        <v>0</v>
      </c>
      <c r="L15" s="118"/>
      <c r="M15" s="208">
        <v>8</v>
      </c>
      <c r="N15" s="115"/>
      <c r="O15" s="116"/>
      <c r="P15" s="117"/>
      <c r="Q15" s="122">
        <f t="shared" si="2"/>
        <v>0</v>
      </c>
      <c r="R15" s="118"/>
      <c r="S15" s="208">
        <v>8</v>
      </c>
      <c r="T15" s="115"/>
      <c r="U15" s="116"/>
      <c r="V15" s="117"/>
      <c r="W15" s="122">
        <f t="shared" si="3"/>
        <v>0</v>
      </c>
      <c r="X15" s="118"/>
      <c r="Y15" s="208">
        <v>8</v>
      </c>
      <c r="Z15" s="115"/>
      <c r="AA15" s="116"/>
      <c r="AB15" s="117"/>
      <c r="AC15" s="122">
        <f t="shared" si="4"/>
        <v>0</v>
      </c>
      <c r="AD15" s="118"/>
      <c r="AE15" s="208">
        <v>8</v>
      </c>
      <c r="AF15" s="115"/>
      <c r="AG15" s="116"/>
      <c r="AH15" s="117"/>
      <c r="AI15" s="122">
        <f t="shared" si="5"/>
        <v>0</v>
      </c>
      <c r="AJ15" s="118"/>
    </row>
    <row r="16" spans="1:36" ht="24.95" customHeight="1" x14ac:dyDescent="0.2">
      <c r="A16" s="208">
        <v>9</v>
      </c>
      <c r="B16" s="115"/>
      <c r="C16" s="116"/>
      <c r="D16" s="117"/>
      <c r="E16" s="122">
        <f t="shared" si="0"/>
        <v>0</v>
      </c>
      <c r="F16" s="118"/>
      <c r="G16" s="208">
        <v>9</v>
      </c>
      <c r="H16" s="115"/>
      <c r="I16" s="116"/>
      <c r="J16" s="117"/>
      <c r="K16" s="122">
        <f t="shared" si="1"/>
        <v>0</v>
      </c>
      <c r="L16" s="118"/>
      <c r="M16" s="208">
        <v>9</v>
      </c>
      <c r="N16" s="115"/>
      <c r="O16" s="116"/>
      <c r="P16" s="117"/>
      <c r="Q16" s="122">
        <f t="shared" si="2"/>
        <v>0</v>
      </c>
      <c r="R16" s="118"/>
      <c r="S16" s="208">
        <v>9</v>
      </c>
      <c r="T16" s="115"/>
      <c r="U16" s="116"/>
      <c r="V16" s="117"/>
      <c r="W16" s="122">
        <f t="shared" si="3"/>
        <v>0</v>
      </c>
      <c r="X16" s="118"/>
      <c r="Y16" s="208">
        <v>9</v>
      </c>
      <c r="Z16" s="115"/>
      <c r="AA16" s="116"/>
      <c r="AB16" s="117"/>
      <c r="AC16" s="122">
        <f t="shared" si="4"/>
        <v>0</v>
      </c>
      <c r="AD16" s="118"/>
      <c r="AE16" s="208">
        <v>9</v>
      </c>
      <c r="AF16" s="115"/>
      <c r="AG16" s="116"/>
      <c r="AH16" s="117"/>
      <c r="AI16" s="122">
        <f t="shared" si="5"/>
        <v>0</v>
      </c>
      <c r="AJ16" s="118"/>
    </row>
    <row r="17" spans="1:36" ht="24.95" customHeight="1" x14ac:dyDescent="0.2">
      <c r="A17" s="208">
        <v>10</v>
      </c>
      <c r="B17" s="115"/>
      <c r="C17" s="116"/>
      <c r="D17" s="117"/>
      <c r="E17" s="122">
        <f t="shared" si="0"/>
        <v>0</v>
      </c>
      <c r="F17" s="118"/>
      <c r="G17" s="208">
        <v>10</v>
      </c>
      <c r="H17" s="115"/>
      <c r="I17" s="116"/>
      <c r="J17" s="117"/>
      <c r="K17" s="122">
        <f t="shared" si="1"/>
        <v>0</v>
      </c>
      <c r="L17" s="118"/>
      <c r="M17" s="208">
        <v>10</v>
      </c>
      <c r="N17" s="115"/>
      <c r="O17" s="119"/>
      <c r="P17" s="117"/>
      <c r="Q17" s="122">
        <f t="shared" si="2"/>
        <v>0</v>
      </c>
      <c r="R17" s="118"/>
      <c r="S17" s="208">
        <v>10</v>
      </c>
      <c r="T17" s="115"/>
      <c r="U17" s="116"/>
      <c r="V17" s="117"/>
      <c r="W17" s="122">
        <f t="shared" si="3"/>
        <v>0</v>
      </c>
      <c r="X17" s="118"/>
      <c r="Y17" s="208">
        <v>10</v>
      </c>
      <c r="Z17" s="115"/>
      <c r="AA17" s="116"/>
      <c r="AB17" s="117"/>
      <c r="AC17" s="122">
        <f t="shared" si="4"/>
        <v>0</v>
      </c>
      <c r="AD17" s="118"/>
      <c r="AE17" s="208">
        <v>10</v>
      </c>
      <c r="AF17" s="115"/>
      <c r="AG17" s="116"/>
      <c r="AH17" s="117"/>
      <c r="AI17" s="122">
        <f t="shared" si="5"/>
        <v>0</v>
      </c>
      <c r="AJ17" s="118"/>
    </row>
    <row r="18" spans="1:36" x14ac:dyDescent="0.2">
      <c r="A18" s="208"/>
      <c r="B18" s="209"/>
      <c r="C18" s="210"/>
      <c r="D18" s="210"/>
      <c r="E18" s="211">
        <f>SUM(E8:E17)</f>
        <v>0</v>
      </c>
      <c r="F18" s="212"/>
      <c r="G18" s="208"/>
      <c r="H18" s="209"/>
      <c r="I18" s="210"/>
      <c r="J18" s="210"/>
      <c r="K18" s="211">
        <f>SUM(K8:K17)</f>
        <v>0</v>
      </c>
      <c r="L18" s="212"/>
      <c r="M18" s="208"/>
      <c r="N18" s="209"/>
      <c r="O18" s="210"/>
      <c r="P18" s="210"/>
      <c r="Q18" s="211">
        <f>SUM(Q8:Q17)</f>
        <v>0</v>
      </c>
      <c r="R18" s="212"/>
      <c r="S18" s="208"/>
      <c r="T18" s="209"/>
      <c r="U18" s="210"/>
      <c r="V18" s="210"/>
      <c r="W18" s="211">
        <f>SUM(W8:W17)</f>
        <v>0</v>
      </c>
      <c r="X18" s="212"/>
      <c r="Y18" s="208"/>
      <c r="Z18" s="208"/>
      <c r="AA18" s="208"/>
      <c r="AB18" s="208"/>
      <c r="AC18" s="211">
        <f>SUM(AC8:AC17)</f>
        <v>0</v>
      </c>
      <c r="AD18" s="118"/>
      <c r="AE18" s="208"/>
      <c r="AF18" s="209"/>
      <c r="AG18" s="210"/>
      <c r="AH18" s="210"/>
      <c r="AI18" s="211">
        <f>SUM(AI8:AI17)</f>
        <v>0</v>
      </c>
      <c r="AJ18" s="212"/>
    </row>
    <row r="19" spans="1:36" s="146" customFormat="1" ht="12.75" thickBot="1" x14ac:dyDescent="0.25">
      <c r="A19" s="394"/>
      <c r="B19" s="394"/>
      <c r="C19" s="394"/>
      <c r="D19" s="394"/>
      <c r="E19" s="394"/>
      <c r="F19" s="394"/>
      <c r="G19" s="394"/>
      <c r="H19" s="394"/>
      <c r="I19" s="394"/>
      <c r="J19" s="394"/>
      <c r="K19" s="394"/>
      <c r="L19" s="394"/>
      <c r="M19" s="394"/>
      <c r="N19" s="394"/>
      <c r="O19" s="394"/>
      <c r="P19" s="394"/>
      <c r="Q19" s="394"/>
      <c r="R19" s="394"/>
      <c r="S19" s="394"/>
      <c r="T19" s="394"/>
      <c r="U19" s="394"/>
      <c r="V19" s="394"/>
      <c r="W19" s="394"/>
      <c r="X19" s="394"/>
      <c r="Y19" s="394"/>
      <c r="Z19" s="395"/>
      <c r="AA19" s="396"/>
      <c r="AB19" s="394"/>
      <c r="AC19" s="394"/>
      <c r="AD19" s="187"/>
      <c r="AE19" s="182"/>
      <c r="AF19" s="183"/>
      <c r="AG19" s="184"/>
      <c r="AH19" s="185"/>
      <c r="AI19" s="186"/>
      <c r="AJ19" s="187"/>
    </row>
    <row r="20" spans="1:36" ht="12.75" thickBot="1" x14ac:dyDescent="0.25">
      <c r="A20" s="461" t="str">
        <f>IF('Proposal Data'!M54&lt;&gt;"",'Proposal Data'!M54,"")</f>
        <v/>
      </c>
      <c r="B20" s="462"/>
      <c r="C20" s="462"/>
      <c r="D20" s="462"/>
      <c r="E20" s="462"/>
      <c r="F20" s="463"/>
      <c r="G20" s="464" t="str">
        <f>IF('Proposal Data'!N54&lt;&gt;"",'Proposal Data'!N54,"")</f>
        <v/>
      </c>
      <c r="H20" s="464"/>
      <c r="I20" s="464"/>
      <c r="J20" s="464"/>
      <c r="K20" s="464"/>
      <c r="L20" s="464"/>
      <c r="M20" s="464" t="str">
        <f>IF('Proposal Data'!O54&lt;&gt;"",'Proposal Data'!O54,"")</f>
        <v/>
      </c>
      <c r="N20" s="464"/>
      <c r="O20" s="464"/>
      <c r="P20" s="464"/>
      <c r="Q20" s="464"/>
      <c r="R20" s="464"/>
      <c r="S20" s="464" t="str">
        <f>IF('Proposal Data'!P54&lt;&gt;"",'Proposal Data'!P54,"")</f>
        <v/>
      </c>
      <c r="T20" s="464"/>
      <c r="U20" s="464"/>
      <c r="V20" s="464"/>
      <c r="W20" s="464"/>
      <c r="X20" s="464"/>
      <c r="Y20" s="448" t="str">
        <f>IF('Proposal Data'!Q54&lt;&gt;"",'Proposal Data'!Q54,"")</f>
        <v/>
      </c>
      <c r="Z20" s="448"/>
      <c r="AA20" s="448"/>
      <c r="AB20" s="448"/>
      <c r="AC20" s="448"/>
      <c r="AD20" s="448"/>
      <c r="AE20" s="464" t="str">
        <f>IF('Proposal Data'!R54&lt;&gt;"",'Proposal Data'!R54,"")</f>
        <v/>
      </c>
      <c r="AF20" s="464"/>
      <c r="AG20" s="464"/>
      <c r="AH20" s="464"/>
      <c r="AI20" s="464"/>
      <c r="AJ20" s="465"/>
    </row>
    <row r="21" spans="1:36" ht="24.75" thickTop="1" x14ac:dyDescent="0.2">
      <c r="A21" s="226" t="s">
        <v>20</v>
      </c>
      <c r="B21" s="227" t="s">
        <v>21</v>
      </c>
      <c r="C21" s="227" t="s">
        <v>22</v>
      </c>
      <c r="D21" s="227" t="s">
        <v>23</v>
      </c>
      <c r="E21" s="227" t="s">
        <v>24</v>
      </c>
      <c r="F21" s="226" t="s">
        <v>25</v>
      </c>
      <c r="G21" s="225" t="s">
        <v>20</v>
      </c>
      <c r="H21" s="223" t="s">
        <v>26</v>
      </c>
      <c r="I21" s="223" t="s">
        <v>22</v>
      </c>
      <c r="J21" s="223" t="s">
        <v>23</v>
      </c>
      <c r="K21" s="223" t="s">
        <v>24</v>
      </c>
      <c r="L21" s="224" t="s">
        <v>25</v>
      </c>
      <c r="M21" s="222" t="s">
        <v>20</v>
      </c>
      <c r="N21" s="223" t="s">
        <v>26</v>
      </c>
      <c r="O21" s="223" t="s">
        <v>22</v>
      </c>
      <c r="P21" s="223" t="s">
        <v>23</v>
      </c>
      <c r="Q21" s="223" t="s">
        <v>24</v>
      </c>
      <c r="R21" s="224" t="s">
        <v>25</v>
      </c>
      <c r="S21" s="222" t="s">
        <v>20</v>
      </c>
      <c r="T21" s="223" t="s">
        <v>26</v>
      </c>
      <c r="U21" s="223" t="s">
        <v>22</v>
      </c>
      <c r="V21" s="223" t="s">
        <v>23</v>
      </c>
      <c r="W21" s="223" t="s">
        <v>24</v>
      </c>
      <c r="X21" s="224" t="s">
        <v>25</v>
      </c>
      <c r="Y21" s="222" t="s">
        <v>20</v>
      </c>
      <c r="Z21" s="223" t="s">
        <v>26</v>
      </c>
      <c r="AA21" s="223" t="s">
        <v>22</v>
      </c>
      <c r="AB21" s="223" t="s">
        <v>23</v>
      </c>
      <c r="AC21" s="223" t="s">
        <v>24</v>
      </c>
      <c r="AD21" s="224" t="s">
        <v>25</v>
      </c>
      <c r="AE21" s="222" t="s">
        <v>20</v>
      </c>
      <c r="AF21" s="223" t="s">
        <v>26</v>
      </c>
      <c r="AG21" s="223" t="s">
        <v>22</v>
      </c>
      <c r="AH21" s="223" t="s">
        <v>23</v>
      </c>
      <c r="AI21" s="223" t="s">
        <v>24</v>
      </c>
      <c r="AJ21" s="224" t="s">
        <v>25</v>
      </c>
    </row>
    <row r="22" spans="1:36" ht="24.95" customHeight="1" x14ac:dyDescent="0.2">
      <c r="A22" s="208">
        <v>1</v>
      </c>
      <c r="B22" s="115"/>
      <c r="C22" s="116"/>
      <c r="D22" s="117"/>
      <c r="E22" s="122">
        <f t="shared" ref="E22:E31" si="6">C22*D22</f>
        <v>0</v>
      </c>
      <c r="F22" s="118"/>
      <c r="G22" s="208">
        <v>1</v>
      </c>
      <c r="H22" s="115"/>
      <c r="I22" s="116"/>
      <c r="J22" s="117"/>
      <c r="K22" s="122">
        <f t="shared" ref="K22:K31" si="7">I22*J22</f>
        <v>0</v>
      </c>
      <c r="L22" s="118"/>
      <c r="M22" s="208">
        <v>1</v>
      </c>
      <c r="N22" s="115"/>
      <c r="O22" s="116"/>
      <c r="P22" s="117"/>
      <c r="Q22" s="122">
        <f t="shared" ref="Q22:Q31" si="8">O22*P22</f>
        <v>0</v>
      </c>
      <c r="R22" s="118"/>
      <c r="S22" s="208">
        <v>1</v>
      </c>
      <c r="T22" s="115"/>
      <c r="U22" s="116"/>
      <c r="V22" s="117"/>
      <c r="W22" s="122">
        <f t="shared" ref="W22:W31" si="9">U22*V22</f>
        <v>0</v>
      </c>
      <c r="X22" s="118"/>
      <c r="Y22" s="208">
        <v>1</v>
      </c>
      <c r="Z22" s="115"/>
      <c r="AA22" s="116"/>
      <c r="AB22" s="117"/>
      <c r="AC22" s="122">
        <f t="shared" ref="AC22:AC31" si="10">AA22*AB22</f>
        <v>0</v>
      </c>
      <c r="AD22" s="118"/>
      <c r="AE22" s="208">
        <v>1</v>
      </c>
      <c r="AF22" s="115"/>
      <c r="AG22" s="116"/>
      <c r="AH22" s="117"/>
      <c r="AI22" s="122">
        <f t="shared" ref="AI22:AI31" si="11">AG22*AH22</f>
        <v>0</v>
      </c>
      <c r="AJ22" s="118"/>
    </row>
    <row r="23" spans="1:36" ht="24.95" customHeight="1" x14ac:dyDescent="0.2">
      <c r="A23" s="208">
        <v>2</v>
      </c>
      <c r="B23" s="115"/>
      <c r="C23" s="116"/>
      <c r="D23" s="117"/>
      <c r="E23" s="122">
        <f t="shared" si="6"/>
        <v>0</v>
      </c>
      <c r="F23" s="118"/>
      <c r="G23" s="208">
        <v>2</v>
      </c>
      <c r="H23" s="115"/>
      <c r="I23" s="116"/>
      <c r="J23" s="117"/>
      <c r="K23" s="122">
        <f t="shared" si="7"/>
        <v>0</v>
      </c>
      <c r="L23" s="118"/>
      <c r="M23" s="208">
        <v>2</v>
      </c>
      <c r="N23" s="115"/>
      <c r="O23" s="116"/>
      <c r="P23" s="117"/>
      <c r="Q23" s="122">
        <f t="shared" si="8"/>
        <v>0</v>
      </c>
      <c r="R23" s="118"/>
      <c r="S23" s="208">
        <v>2</v>
      </c>
      <c r="T23" s="115"/>
      <c r="U23" s="116"/>
      <c r="V23" s="117"/>
      <c r="W23" s="122">
        <f t="shared" si="9"/>
        <v>0</v>
      </c>
      <c r="X23" s="118"/>
      <c r="Y23" s="208">
        <v>2</v>
      </c>
      <c r="Z23" s="115"/>
      <c r="AA23" s="116"/>
      <c r="AB23" s="117"/>
      <c r="AC23" s="122">
        <f t="shared" si="10"/>
        <v>0</v>
      </c>
      <c r="AD23" s="118"/>
      <c r="AE23" s="208">
        <v>2</v>
      </c>
      <c r="AF23" s="115"/>
      <c r="AG23" s="116"/>
      <c r="AH23" s="117"/>
      <c r="AI23" s="122">
        <f t="shared" si="11"/>
        <v>0</v>
      </c>
      <c r="AJ23" s="118"/>
    </row>
    <row r="24" spans="1:36" ht="24.95" customHeight="1" x14ac:dyDescent="0.2">
      <c r="A24" s="208">
        <v>3</v>
      </c>
      <c r="B24" s="115"/>
      <c r="C24" s="116"/>
      <c r="D24" s="117"/>
      <c r="E24" s="122">
        <f t="shared" si="6"/>
        <v>0</v>
      </c>
      <c r="F24" s="118"/>
      <c r="G24" s="208">
        <v>3</v>
      </c>
      <c r="H24" s="115"/>
      <c r="I24" s="116"/>
      <c r="J24" s="117"/>
      <c r="K24" s="122">
        <f t="shared" si="7"/>
        <v>0</v>
      </c>
      <c r="L24" s="118"/>
      <c r="M24" s="208">
        <v>3</v>
      </c>
      <c r="N24" s="115"/>
      <c r="O24" s="116"/>
      <c r="P24" s="117"/>
      <c r="Q24" s="122">
        <f t="shared" si="8"/>
        <v>0</v>
      </c>
      <c r="R24" s="118"/>
      <c r="S24" s="208">
        <v>3</v>
      </c>
      <c r="T24" s="115"/>
      <c r="U24" s="116"/>
      <c r="V24" s="117"/>
      <c r="W24" s="122">
        <f t="shared" si="9"/>
        <v>0</v>
      </c>
      <c r="X24" s="118"/>
      <c r="Y24" s="208">
        <v>3</v>
      </c>
      <c r="Z24" s="115"/>
      <c r="AA24" s="116"/>
      <c r="AB24" s="117"/>
      <c r="AC24" s="122">
        <f t="shared" si="10"/>
        <v>0</v>
      </c>
      <c r="AD24" s="118"/>
      <c r="AE24" s="208">
        <v>3</v>
      </c>
      <c r="AF24" s="115"/>
      <c r="AG24" s="116"/>
      <c r="AH24" s="117"/>
      <c r="AI24" s="122">
        <f t="shared" si="11"/>
        <v>0</v>
      </c>
      <c r="AJ24" s="118"/>
    </row>
    <row r="25" spans="1:36" ht="24.95" customHeight="1" x14ac:dyDescent="0.2">
      <c r="A25" s="208">
        <v>4</v>
      </c>
      <c r="B25" s="115"/>
      <c r="C25" s="116"/>
      <c r="D25" s="117"/>
      <c r="E25" s="122">
        <f t="shared" si="6"/>
        <v>0</v>
      </c>
      <c r="F25" s="118"/>
      <c r="G25" s="208">
        <v>4</v>
      </c>
      <c r="H25" s="115"/>
      <c r="I25" s="116"/>
      <c r="J25" s="117"/>
      <c r="K25" s="122">
        <f t="shared" si="7"/>
        <v>0</v>
      </c>
      <c r="L25" s="118"/>
      <c r="M25" s="208">
        <v>4</v>
      </c>
      <c r="N25" s="115"/>
      <c r="O25" s="116"/>
      <c r="P25" s="117"/>
      <c r="Q25" s="122">
        <f t="shared" si="8"/>
        <v>0</v>
      </c>
      <c r="R25" s="118"/>
      <c r="S25" s="208">
        <v>4</v>
      </c>
      <c r="T25" s="115"/>
      <c r="U25" s="116"/>
      <c r="V25" s="117"/>
      <c r="W25" s="122">
        <f t="shared" si="9"/>
        <v>0</v>
      </c>
      <c r="X25" s="118"/>
      <c r="Y25" s="208">
        <v>4</v>
      </c>
      <c r="Z25" s="115"/>
      <c r="AA25" s="116"/>
      <c r="AB25" s="117"/>
      <c r="AC25" s="122">
        <f t="shared" si="10"/>
        <v>0</v>
      </c>
      <c r="AD25" s="118"/>
      <c r="AE25" s="208">
        <v>4</v>
      </c>
      <c r="AF25" s="115"/>
      <c r="AG25" s="116"/>
      <c r="AH25" s="117"/>
      <c r="AI25" s="122">
        <f t="shared" si="11"/>
        <v>0</v>
      </c>
      <c r="AJ25" s="118"/>
    </row>
    <row r="26" spans="1:36" ht="24.95" customHeight="1" x14ac:dyDescent="0.2">
      <c r="A26" s="208">
        <v>5</v>
      </c>
      <c r="B26" s="115"/>
      <c r="C26" s="116"/>
      <c r="D26" s="117"/>
      <c r="E26" s="122">
        <f t="shared" si="6"/>
        <v>0</v>
      </c>
      <c r="F26" s="118"/>
      <c r="G26" s="208">
        <v>5</v>
      </c>
      <c r="H26" s="115"/>
      <c r="I26" s="116"/>
      <c r="J26" s="117"/>
      <c r="K26" s="122">
        <f t="shared" si="7"/>
        <v>0</v>
      </c>
      <c r="L26" s="118"/>
      <c r="M26" s="208">
        <v>5</v>
      </c>
      <c r="N26" s="115"/>
      <c r="O26" s="116"/>
      <c r="P26" s="117"/>
      <c r="Q26" s="122">
        <f t="shared" si="8"/>
        <v>0</v>
      </c>
      <c r="R26" s="118"/>
      <c r="S26" s="208">
        <v>5</v>
      </c>
      <c r="T26" s="115"/>
      <c r="U26" s="116"/>
      <c r="V26" s="117"/>
      <c r="W26" s="122">
        <f t="shared" si="9"/>
        <v>0</v>
      </c>
      <c r="X26" s="118"/>
      <c r="Y26" s="208">
        <v>5</v>
      </c>
      <c r="Z26" s="115"/>
      <c r="AA26" s="116"/>
      <c r="AB26" s="117"/>
      <c r="AC26" s="122">
        <f t="shared" si="10"/>
        <v>0</v>
      </c>
      <c r="AD26" s="118"/>
      <c r="AE26" s="208">
        <v>5</v>
      </c>
      <c r="AF26" s="115"/>
      <c r="AG26" s="116"/>
      <c r="AH26" s="117"/>
      <c r="AI26" s="122">
        <f t="shared" si="11"/>
        <v>0</v>
      </c>
      <c r="AJ26" s="118"/>
    </row>
    <row r="27" spans="1:36" ht="24.95" customHeight="1" x14ac:dyDescent="0.2">
      <c r="A27" s="208">
        <v>6</v>
      </c>
      <c r="B27" s="115"/>
      <c r="C27" s="116"/>
      <c r="D27" s="117"/>
      <c r="E27" s="122">
        <f t="shared" si="6"/>
        <v>0</v>
      </c>
      <c r="F27" s="118"/>
      <c r="G27" s="208">
        <v>6</v>
      </c>
      <c r="H27" s="115"/>
      <c r="I27" s="116"/>
      <c r="J27" s="117"/>
      <c r="K27" s="122">
        <f t="shared" si="7"/>
        <v>0</v>
      </c>
      <c r="L27" s="118"/>
      <c r="M27" s="208">
        <v>6</v>
      </c>
      <c r="N27" s="115"/>
      <c r="O27" s="116"/>
      <c r="P27" s="117"/>
      <c r="Q27" s="122">
        <f t="shared" si="8"/>
        <v>0</v>
      </c>
      <c r="R27" s="118"/>
      <c r="S27" s="208">
        <v>6</v>
      </c>
      <c r="T27" s="115"/>
      <c r="U27" s="116"/>
      <c r="V27" s="117"/>
      <c r="W27" s="122">
        <f t="shared" si="9"/>
        <v>0</v>
      </c>
      <c r="X27" s="118"/>
      <c r="Y27" s="208">
        <v>6</v>
      </c>
      <c r="Z27" s="115"/>
      <c r="AA27" s="116"/>
      <c r="AB27" s="117"/>
      <c r="AC27" s="122">
        <f t="shared" si="10"/>
        <v>0</v>
      </c>
      <c r="AD27" s="118"/>
      <c r="AE27" s="208">
        <v>6</v>
      </c>
      <c r="AF27" s="115"/>
      <c r="AG27" s="116"/>
      <c r="AH27" s="117"/>
      <c r="AI27" s="122">
        <f t="shared" si="11"/>
        <v>0</v>
      </c>
      <c r="AJ27" s="118"/>
    </row>
    <row r="28" spans="1:36" ht="24.95" customHeight="1" x14ac:dyDescent="0.2">
      <c r="A28" s="208">
        <v>7</v>
      </c>
      <c r="B28" s="115"/>
      <c r="C28" s="116"/>
      <c r="D28" s="117"/>
      <c r="E28" s="122">
        <f t="shared" si="6"/>
        <v>0</v>
      </c>
      <c r="F28" s="118"/>
      <c r="G28" s="208">
        <v>7</v>
      </c>
      <c r="H28" s="115"/>
      <c r="I28" s="116"/>
      <c r="J28" s="117"/>
      <c r="K28" s="122">
        <f t="shared" si="7"/>
        <v>0</v>
      </c>
      <c r="L28" s="118"/>
      <c r="M28" s="208">
        <v>7</v>
      </c>
      <c r="N28" s="115"/>
      <c r="O28" s="116"/>
      <c r="P28" s="117"/>
      <c r="Q28" s="122">
        <f t="shared" si="8"/>
        <v>0</v>
      </c>
      <c r="R28" s="118"/>
      <c r="S28" s="208">
        <v>7</v>
      </c>
      <c r="T28" s="115"/>
      <c r="U28" s="116"/>
      <c r="V28" s="117"/>
      <c r="W28" s="122">
        <f t="shared" si="9"/>
        <v>0</v>
      </c>
      <c r="X28" s="118"/>
      <c r="Y28" s="208">
        <v>7</v>
      </c>
      <c r="Z28" s="115"/>
      <c r="AA28" s="116"/>
      <c r="AB28" s="117"/>
      <c r="AC28" s="122">
        <f t="shared" si="10"/>
        <v>0</v>
      </c>
      <c r="AD28" s="118"/>
      <c r="AE28" s="208">
        <v>7</v>
      </c>
      <c r="AF28" s="115"/>
      <c r="AG28" s="116"/>
      <c r="AH28" s="117"/>
      <c r="AI28" s="122">
        <f t="shared" si="11"/>
        <v>0</v>
      </c>
      <c r="AJ28" s="118"/>
    </row>
    <row r="29" spans="1:36" ht="24.95" customHeight="1" x14ac:dyDescent="0.2">
      <c r="A29" s="208">
        <v>8</v>
      </c>
      <c r="B29" s="115"/>
      <c r="C29" s="116"/>
      <c r="D29" s="117"/>
      <c r="E29" s="122">
        <f t="shared" si="6"/>
        <v>0</v>
      </c>
      <c r="F29" s="118"/>
      <c r="G29" s="208">
        <v>8</v>
      </c>
      <c r="H29" s="115"/>
      <c r="I29" s="116"/>
      <c r="J29" s="117"/>
      <c r="K29" s="122">
        <f t="shared" si="7"/>
        <v>0</v>
      </c>
      <c r="L29" s="118"/>
      <c r="M29" s="208">
        <v>8</v>
      </c>
      <c r="N29" s="115"/>
      <c r="O29" s="116"/>
      <c r="P29" s="117"/>
      <c r="Q29" s="122">
        <f t="shared" si="8"/>
        <v>0</v>
      </c>
      <c r="R29" s="118"/>
      <c r="S29" s="208">
        <v>8</v>
      </c>
      <c r="T29" s="115"/>
      <c r="U29" s="116"/>
      <c r="V29" s="117"/>
      <c r="W29" s="122">
        <f t="shared" si="9"/>
        <v>0</v>
      </c>
      <c r="X29" s="118"/>
      <c r="Y29" s="208">
        <v>8</v>
      </c>
      <c r="Z29" s="115"/>
      <c r="AA29" s="116"/>
      <c r="AB29" s="117"/>
      <c r="AC29" s="122">
        <f t="shared" si="10"/>
        <v>0</v>
      </c>
      <c r="AD29" s="118"/>
      <c r="AE29" s="208">
        <v>8</v>
      </c>
      <c r="AF29" s="115"/>
      <c r="AG29" s="116"/>
      <c r="AH29" s="117"/>
      <c r="AI29" s="122">
        <f t="shared" si="11"/>
        <v>0</v>
      </c>
      <c r="AJ29" s="118"/>
    </row>
    <row r="30" spans="1:36" ht="24.95" customHeight="1" x14ac:dyDescent="0.2">
      <c r="A30" s="208">
        <v>9</v>
      </c>
      <c r="B30" s="115"/>
      <c r="C30" s="116"/>
      <c r="D30" s="117"/>
      <c r="E30" s="122">
        <f t="shared" si="6"/>
        <v>0</v>
      </c>
      <c r="F30" s="118"/>
      <c r="G30" s="208">
        <v>9</v>
      </c>
      <c r="H30" s="115"/>
      <c r="I30" s="116"/>
      <c r="J30" s="117"/>
      <c r="K30" s="122">
        <f t="shared" si="7"/>
        <v>0</v>
      </c>
      <c r="L30" s="118"/>
      <c r="M30" s="208">
        <v>9</v>
      </c>
      <c r="N30" s="115"/>
      <c r="O30" s="116"/>
      <c r="P30" s="117"/>
      <c r="Q30" s="122">
        <f t="shared" si="8"/>
        <v>0</v>
      </c>
      <c r="R30" s="118"/>
      <c r="S30" s="208">
        <v>9</v>
      </c>
      <c r="T30" s="115"/>
      <c r="U30" s="116"/>
      <c r="V30" s="117"/>
      <c r="W30" s="122">
        <f t="shared" si="9"/>
        <v>0</v>
      </c>
      <c r="X30" s="118"/>
      <c r="Y30" s="208">
        <v>9</v>
      </c>
      <c r="Z30" s="115"/>
      <c r="AA30" s="116"/>
      <c r="AB30" s="117"/>
      <c r="AC30" s="122">
        <f t="shared" si="10"/>
        <v>0</v>
      </c>
      <c r="AD30" s="118"/>
      <c r="AE30" s="208">
        <v>9</v>
      </c>
      <c r="AF30" s="115"/>
      <c r="AG30" s="116"/>
      <c r="AH30" s="117"/>
      <c r="AI30" s="122">
        <f t="shared" si="11"/>
        <v>0</v>
      </c>
      <c r="AJ30" s="118"/>
    </row>
    <row r="31" spans="1:36" ht="24.95" customHeight="1" x14ac:dyDescent="0.2">
      <c r="A31" s="208">
        <v>10</v>
      </c>
      <c r="B31" s="115"/>
      <c r="C31" s="116"/>
      <c r="D31" s="117"/>
      <c r="E31" s="122">
        <f t="shared" si="6"/>
        <v>0</v>
      </c>
      <c r="F31" s="118"/>
      <c r="G31" s="208">
        <v>10</v>
      </c>
      <c r="H31" s="115"/>
      <c r="I31" s="116"/>
      <c r="J31" s="117"/>
      <c r="K31" s="122">
        <f t="shared" si="7"/>
        <v>0</v>
      </c>
      <c r="L31" s="118"/>
      <c r="M31" s="208">
        <v>10</v>
      </c>
      <c r="N31" s="115"/>
      <c r="O31" s="119"/>
      <c r="P31" s="117"/>
      <c r="Q31" s="122">
        <f t="shared" si="8"/>
        <v>0</v>
      </c>
      <c r="R31" s="118"/>
      <c r="S31" s="208">
        <v>10</v>
      </c>
      <c r="T31" s="115"/>
      <c r="U31" s="116"/>
      <c r="V31" s="117"/>
      <c r="W31" s="122">
        <f t="shared" si="9"/>
        <v>0</v>
      </c>
      <c r="X31" s="118"/>
      <c r="Y31" s="208">
        <v>10</v>
      </c>
      <c r="Z31" s="115"/>
      <c r="AA31" s="116"/>
      <c r="AB31" s="117"/>
      <c r="AC31" s="122">
        <f t="shared" si="10"/>
        <v>0</v>
      </c>
      <c r="AD31" s="118"/>
      <c r="AE31" s="208">
        <v>10</v>
      </c>
      <c r="AF31" s="115"/>
      <c r="AG31" s="116"/>
      <c r="AH31" s="117"/>
      <c r="AI31" s="122">
        <f t="shared" si="11"/>
        <v>0</v>
      </c>
      <c r="AJ31" s="118"/>
    </row>
    <row r="32" spans="1:36" x14ac:dyDescent="0.2">
      <c r="A32" s="208"/>
      <c r="B32" s="209"/>
      <c r="C32" s="210"/>
      <c r="D32" s="210"/>
      <c r="E32" s="211">
        <f>SUM(E22:E31)</f>
        <v>0</v>
      </c>
      <c r="F32" s="212"/>
      <c r="G32" s="208"/>
      <c r="H32" s="209"/>
      <c r="I32" s="210"/>
      <c r="J32" s="210"/>
      <c r="K32" s="211">
        <f>SUM(K22:K31)</f>
        <v>0</v>
      </c>
      <c r="L32" s="212"/>
      <c r="M32" s="208"/>
      <c r="N32" s="209"/>
      <c r="O32" s="210"/>
      <c r="P32" s="210"/>
      <c r="Q32" s="211">
        <f>SUM(Q22:Q31)</f>
        <v>0</v>
      </c>
      <c r="R32" s="212"/>
      <c r="S32" s="208"/>
      <c r="T32" s="209"/>
      <c r="U32" s="210"/>
      <c r="V32" s="210"/>
      <c r="W32" s="211">
        <f>SUM(W22:W31)</f>
        <v>0</v>
      </c>
      <c r="X32" s="212"/>
      <c r="Y32" s="208"/>
      <c r="Z32" s="209"/>
      <c r="AA32" s="210"/>
      <c r="AB32" s="210"/>
      <c r="AC32" s="211">
        <f>SUM(AC22:AC31)</f>
        <v>0</v>
      </c>
      <c r="AD32" s="212"/>
      <c r="AE32" s="208"/>
      <c r="AF32" s="209"/>
      <c r="AG32" s="210"/>
      <c r="AH32" s="210"/>
      <c r="AI32" s="211">
        <f>SUM(AI22:AI31)</f>
        <v>0</v>
      </c>
      <c r="AJ32" s="212"/>
    </row>
    <row r="33" spans="1:36" s="146" customFormat="1" ht="12.75" thickBot="1" x14ac:dyDescent="0.25">
      <c r="A33" s="182"/>
      <c r="B33" s="183"/>
      <c r="C33" s="184"/>
      <c r="D33" s="185"/>
      <c r="E33" s="186"/>
      <c r="F33" s="187"/>
      <c r="G33" s="182"/>
      <c r="H33" s="183"/>
      <c r="I33" s="184"/>
      <c r="J33" s="185"/>
      <c r="K33" s="186"/>
      <c r="L33" s="187"/>
      <c r="M33" s="182"/>
      <c r="N33" s="183"/>
      <c r="O33" s="184"/>
      <c r="P33" s="185"/>
      <c r="Q33" s="186"/>
      <c r="R33" s="187"/>
      <c r="S33" s="182"/>
      <c r="T33" s="183"/>
      <c r="U33" s="184"/>
      <c r="V33" s="185"/>
      <c r="W33" s="186"/>
      <c r="X33" s="187"/>
      <c r="Y33" s="182"/>
      <c r="Z33" s="183"/>
      <c r="AA33" s="184"/>
      <c r="AB33" s="185"/>
      <c r="AC33" s="186"/>
      <c r="AD33" s="187"/>
      <c r="AE33" s="182"/>
      <c r="AF33" s="183"/>
      <c r="AG33" s="184"/>
      <c r="AH33" s="185"/>
      <c r="AI33" s="186"/>
      <c r="AJ33" s="187"/>
    </row>
    <row r="34" spans="1:36" ht="12.75" thickBot="1" x14ac:dyDescent="0.25">
      <c r="A34" s="450" t="str">
        <f>IF('Proposal Data'!M63&lt;&gt;"",'Proposal Data'!M63,"")</f>
        <v/>
      </c>
      <c r="B34" s="451"/>
      <c r="C34" s="451"/>
      <c r="D34" s="451"/>
      <c r="E34" s="451"/>
      <c r="F34" s="452"/>
      <c r="G34" s="448" t="str">
        <f>IF('Proposal Data'!N63&lt;&gt;"",'Proposal Data'!N63,"")</f>
        <v/>
      </c>
      <c r="H34" s="448"/>
      <c r="I34" s="448"/>
      <c r="J34" s="448"/>
      <c r="K34" s="448"/>
      <c r="L34" s="448"/>
      <c r="M34" s="448" t="str">
        <f>IF('Proposal Data'!O63&lt;&gt;"",'Proposal Data'!O63,"")</f>
        <v/>
      </c>
      <c r="N34" s="448"/>
      <c r="O34" s="448"/>
      <c r="P34" s="448"/>
      <c r="Q34" s="448"/>
      <c r="R34" s="448"/>
      <c r="S34" s="448" t="str">
        <f>IF('Proposal Data'!P63&lt;&gt;"",'Proposal Data'!P63,"")</f>
        <v/>
      </c>
      <c r="T34" s="448"/>
      <c r="U34" s="448"/>
      <c r="V34" s="448"/>
      <c r="W34" s="448"/>
      <c r="X34" s="448"/>
      <c r="Y34" s="448" t="str">
        <f>IF('Proposal Data'!Q63&lt;&gt;"",'Proposal Data'!Q63,"")</f>
        <v/>
      </c>
      <c r="Z34" s="448"/>
      <c r="AA34" s="448"/>
      <c r="AB34" s="448"/>
      <c r="AC34" s="448"/>
      <c r="AD34" s="448"/>
      <c r="AE34" s="448" t="str">
        <f>IF('Proposal Data'!R63&lt;&gt;"",'Proposal Data'!R63,"")</f>
        <v/>
      </c>
      <c r="AF34" s="448"/>
      <c r="AG34" s="448"/>
      <c r="AH34" s="448"/>
      <c r="AI34" s="448"/>
      <c r="AJ34" s="449"/>
    </row>
    <row r="35" spans="1:36" ht="24.75" thickTop="1" x14ac:dyDescent="0.2">
      <c r="A35" s="226" t="s">
        <v>20</v>
      </c>
      <c r="B35" s="227" t="s">
        <v>21</v>
      </c>
      <c r="C35" s="227" t="s">
        <v>22</v>
      </c>
      <c r="D35" s="227" t="s">
        <v>23</v>
      </c>
      <c r="E35" s="227" t="s">
        <v>24</v>
      </c>
      <c r="F35" s="226" t="s">
        <v>25</v>
      </c>
      <c r="G35" s="225" t="s">
        <v>20</v>
      </c>
      <c r="H35" s="223" t="s">
        <v>26</v>
      </c>
      <c r="I35" s="223" t="s">
        <v>22</v>
      </c>
      <c r="J35" s="223" t="s">
        <v>23</v>
      </c>
      <c r="K35" s="223" t="s">
        <v>24</v>
      </c>
      <c r="L35" s="224" t="s">
        <v>25</v>
      </c>
      <c r="M35" s="222" t="s">
        <v>20</v>
      </c>
      <c r="N35" s="223" t="s">
        <v>26</v>
      </c>
      <c r="O35" s="223" t="s">
        <v>22</v>
      </c>
      <c r="P35" s="223" t="s">
        <v>23</v>
      </c>
      <c r="Q35" s="223" t="s">
        <v>24</v>
      </c>
      <c r="R35" s="224" t="s">
        <v>25</v>
      </c>
      <c r="S35" s="222" t="s">
        <v>20</v>
      </c>
      <c r="T35" s="223" t="s">
        <v>26</v>
      </c>
      <c r="U35" s="223" t="s">
        <v>22</v>
      </c>
      <c r="V35" s="223" t="s">
        <v>23</v>
      </c>
      <c r="W35" s="223" t="s">
        <v>24</v>
      </c>
      <c r="X35" s="224" t="s">
        <v>25</v>
      </c>
      <c r="Y35" s="222" t="s">
        <v>20</v>
      </c>
      <c r="Z35" s="223" t="s">
        <v>26</v>
      </c>
      <c r="AA35" s="223" t="s">
        <v>22</v>
      </c>
      <c r="AB35" s="223" t="s">
        <v>23</v>
      </c>
      <c r="AC35" s="223" t="s">
        <v>24</v>
      </c>
      <c r="AD35" s="224" t="s">
        <v>25</v>
      </c>
      <c r="AE35" s="222" t="s">
        <v>20</v>
      </c>
      <c r="AF35" s="223" t="s">
        <v>26</v>
      </c>
      <c r="AG35" s="223" t="s">
        <v>22</v>
      </c>
      <c r="AH35" s="223" t="s">
        <v>23</v>
      </c>
      <c r="AI35" s="223" t="s">
        <v>24</v>
      </c>
      <c r="AJ35" s="224" t="s">
        <v>25</v>
      </c>
    </row>
    <row r="36" spans="1:36" ht="24.95" customHeight="1" x14ac:dyDescent="0.2">
      <c r="A36" s="208">
        <v>1</v>
      </c>
      <c r="B36" s="115"/>
      <c r="C36" s="116"/>
      <c r="D36" s="117"/>
      <c r="E36" s="122">
        <f t="shared" ref="E36:E45" si="12">C36*D36</f>
        <v>0</v>
      </c>
      <c r="F36" s="118"/>
      <c r="G36" s="208">
        <v>1</v>
      </c>
      <c r="H36" s="115"/>
      <c r="I36" s="116"/>
      <c r="J36" s="117"/>
      <c r="K36" s="122">
        <f t="shared" ref="K36:K45" si="13">I36*J36</f>
        <v>0</v>
      </c>
      <c r="L36" s="118"/>
      <c r="M36" s="208">
        <v>1</v>
      </c>
      <c r="N36" s="115"/>
      <c r="O36" s="116"/>
      <c r="P36" s="117"/>
      <c r="Q36" s="122">
        <f t="shared" ref="Q36:Q45" si="14">O36*P36</f>
        <v>0</v>
      </c>
      <c r="R36" s="118"/>
      <c r="S36" s="208">
        <v>1</v>
      </c>
      <c r="T36" s="115"/>
      <c r="U36" s="116"/>
      <c r="V36" s="117"/>
      <c r="W36" s="122">
        <f t="shared" ref="W36:W45" si="15">U36*V36</f>
        <v>0</v>
      </c>
      <c r="X36" s="118"/>
      <c r="Y36" s="208">
        <v>1</v>
      </c>
      <c r="Z36" s="115"/>
      <c r="AA36" s="116"/>
      <c r="AB36" s="117"/>
      <c r="AC36" s="122">
        <f t="shared" ref="AC36:AC45" si="16">AA36*AB36</f>
        <v>0</v>
      </c>
      <c r="AD36" s="118"/>
      <c r="AE36" s="208">
        <v>1</v>
      </c>
      <c r="AF36" s="115"/>
      <c r="AG36" s="116"/>
      <c r="AH36" s="117"/>
      <c r="AI36" s="122">
        <f t="shared" ref="AI36:AI45" si="17">AG36*AH36</f>
        <v>0</v>
      </c>
      <c r="AJ36" s="118"/>
    </row>
    <row r="37" spans="1:36" ht="24.95" customHeight="1" x14ac:dyDescent="0.2">
      <c r="A37" s="208">
        <v>2</v>
      </c>
      <c r="B37" s="115"/>
      <c r="C37" s="116"/>
      <c r="D37" s="117"/>
      <c r="E37" s="122">
        <f t="shared" si="12"/>
        <v>0</v>
      </c>
      <c r="F37" s="118"/>
      <c r="G37" s="208">
        <v>2</v>
      </c>
      <c r="H37" s="115"/>
      <c r="I37" s="116"/>
      <c r="J37" s="117"/>
      <c r="K37" s="122">
        <f t="shared" si="13"/>
        <v>0</v>
      </c>
      <c r="L37" s="118"/>
      <c r="M37" s="208">
        <v>2</v>
      </c>
      <c r="N37" s="115"/>
      <c r="O37" s="116"/>
      <c r="P37" s="117"/>
      <c r="Q37" s="122">
        <f t="shared" si="14"/>
        <v>0</v>
      </c>
      <c r="R37" s="118"/>
      <c r="S37" s="208">
        <v>2</v>
      </c>
      <c r="T37" s="115"/>
      <c r="U37" s="116"/>
      <c r="V37" s="117"/>
      <c r="W37" s="122">
        <f t="shared" si="15"/>
        <v>0</v>
      </c>
      <c r="X37" s="118"/>
      <c r="Y37" s="208">
        <v>2</v>
      </c>
      <c r="Z37" s="115"/>
      <c r="AA37" s="116"/>
      <c r="AB37" s="117"/>
      <c r="AC37" s="122">
        <f t="shared" si="16"/>
        <v>0</v>
      </c>
      <c r="AD37" s="118"/>
      <c r="AE37" s="208">
        <v>2</v>
      </c>
      <c r="AF37" s="115"/>
      <c r="AG37" s="116"/>
      <c r="AH37" s="117"/>
      <c r="AI37" s="122">
        <f t="shared" si="17"/>
        <v>0</v>
      </c>
      <c r="AJ37" s="118"/>
    </row>
    <row r="38" spans="1:36" ht="24.95" customHeight="1" x14ac:dyDescent="0.2">
      <c r="A38" s="208">
        <v>3</v>
      </c>
      <c r="B38" s="115"/>
      <c r="C38" s="116"/>
      <c r="D38" s="117"/>
      <c r="E38" s="122">
        <f t="shared" si="12"/>
        <v>0</v>
      </c>
      <c r="F38" s="118"/>
      <c r="G38" s="208">
        <v>3</v>
      </c>
      <c r="H38" s="115"/>
      <c r="I38" s="116"/>
      <c r="J38" s="117"/>
      <c r="K38" s="122">
        <f t="shared" si="13"/>
        <v>0</v>
      </c>
      <c r="L38" s="118"/>
      <c r="M38" s="208">
        <v>3</v>
      </c>
      <c r="N38" s="115"/>
      <c r="O38" s="116"/>
      <c r="P38" s="117"/>
      <c r="Q38" s="122">
        <f t="shared" si="14"/>
        <v>0</v>
      </c>
      <c r="R38" s="118"/>
      <c r="S38" s="208">
        <v>3</v>
      </c>
      <c r="T38" s="115"/>
      <c r="U38" s="116"/>
      <c r="V38" s="117"/>
      <c r="W38" s="122">
        <f t="shared" si="15"/>
        <v>0</v>
      </c>
      <c r="X38" s="118"/>
      <c r="Y38" s="208">
        <v>3</v>
      </c>
      <c r="Z38" s="115"/>
      <c r="AA38" s="116"/>
      <c r="AB38" s="117"/>
      <c r="AC38" s="122">
        <f t="shared" si="16"/>
        <v>0</v>
      </c>
      <c r="AD38" s="118"/>
      <c r="AE38" s="208">
        <v>3</v>
      </c>
      <c r="AF38" s="115"/>
      <c r="AG38" s="116"/>
      <c r="AH38" s="117"/>
      <c r="AI38" s="122">
        <f t="shared" si="17"/>
        <v>0</v>
      </c>
      <c r="AJ38" s="118"/>
    </row>
    <row r="39" spans="1:36" ht="24.95" customHeight="1" x14ac:dyDescent="0.2">
      <c r="A39" s="208">
        <v>4</v>
      </c>
      <c r="B39" s="115"/>
      <c r="C39" s="116"/>
      <c r="D39" s="117"/>
      <c r="E39" s="122">
        <f t="shared" si="12"/>
        <v>0</v>
      </c>
      <c r="F39" s="118"/>
      <c r="G39" s="208">
        <v>4</v>
      </c>
      <c r="H39" s="115"/>
      <c r="I39" s="116"/>
      <c r="J39" s="117"/>
      <c r="K39" s="122">
        <f t="shared" si="13"/>
        <v>0</v>
      </c>
      <c r="L39" s="118"/>
      <c r="M39" s="208">
        <v>4</v>
      </c>
      <c r="N39" s="115"/>
      <c r="O39" s="116"/>
      <c r="P39" s="117"/>
      <c r="Q39" s="122">
        <f t="shared" si="14"/>
        <v>0</v>
      </c>
      <c r="R39" s="118"/>
      <c r="S39" s="208">
        <v>4</v>
      </c>
      <c r="T39" s="115"/>
      <c r="U39" s="116"/>
      <c r="V39" s="117"/>
      <c r="W39" s="122">
        <f t="shared" si="15"/>
        <v>0</v>
      </c>
      <c r="X39" s="118"/>
      <c r="Y39" s="208">
        <v>4</v>
      </c>
      <c r="Z39" s="115"/>
      <c r="AA39" s="116"/>
      <c r="AB39" s="117"/>
      <c r="AC39" s="122">
        <f t="shared" si="16"/>
        <v>0</v>
      </c>
      <c r="AD39" s="118"/>
      <c r="AE39" s="208">
        <v>4</v>
      </c>
      <c r="AF39" s="115"/>
      <c r="AG39" s="116"/>
      <c r="AH39" s="117"/>
      <c r="AI39" s="122">
        <f t="shared" si="17"/>
        <v>0</v>
      </c>
      <c r="AJ39" s="118"/>
    </row>
    <row r="40" spans="1:36" ht="24.95" customHeight="1" x14ac:dyDescent="0.2">
      <c r="A40" s="208">
        <v>5</v>
      </c>
      <c r="B40" s="115"/>
      <c r="C40" s="116"/>
      <c r="D40" s="117"/>
      <c r="E40" s="122">
        <f t="shared" si="12"/>
        <v>0</v>
      </c>
      <c r="F40" s="118"/>
      <c r="G40" s="208">
        <v>5</v>
      </c>
      <c r="H40" s="115"/>
      <c r="I40" s="116"/>
      <c r="J40" s="117"/>
      <c r="K40" s="122">
        <f t="shared" si="13"/>
        <v>0</v>
      </c>
      <c r="L40" s="118"/>
      <c r="M40" s="208">
        <v>5</v>
      </c>
      <c r="N40" s="115"/>
      <c r="O40" s="116"/>
      <c r="P40" s="117"/>
      <c r="Q40" s="122">
        <f t="shared" si="14"/>
        <v>0</v>
      </c>
      <c r="R40" s="118"/>
      <c r="S40" s="208">
        <v>5</v>
      </c>
      <c r="T40" s="115"/>
      <c r="U40" s="116"/>
      <c r="V40" s="117"/>
      <c r="W40" s="122">
        <f t="shared" si="15"/>
        <v>0</v>
      </c>
      <c r="X40" s="118"/>
      <c r="Y40" s="208">
        <v>5</v>
      </c>
      <c r="Z40" s="115"/>
      <c r="AA40" s="116"/>
      <c r="AB40" s="117"/>
      <c r="AC40" s="122">
        <f t="shared" si="16"/>
        <v>0</v>
      </c>
      <c r="AD40" s="118"/>
      <c r="AE40" s="208">
        <v>5</v>
      </c>
      <c r="AF40" s="115"/>
      <c r="AG40" s="116"/>
      <c r="AH40" s="117"/>
      <c r="AI40" s="122">
        <f t="shared" si="17"/>
        <v>0</v>
      </c>
      <c r="AJ40" s="118"/>
    </row>
    <row r="41" spans="1:36" ht="24.95" customHeight="1" x14ac:dyDescent="0.2">
      <c r="A41" s="208">
        <v>6</v>
      </c>
      <c r="B41" s="115"/>
      <c r="C41" s="116"/>
      <c r="D41" s="117"/>
      <c r="E41" s="122">
        <f t="shared" si="12"/>
        <v>0</v>
      </c>
      <c r="F41" s="118"/>
      <c r="G41" s="208">
        <v>6</v>
      </c>
      <c r="H41" s="115"/>
      <c r="I41" s="116"/>
      <c r="J41" s="117"/>
      <c r="K41" s="122">
        <f t="shared" si="13"/>
        <v>0</v>
      </c>
      <c r="L41" s="118"/>
      <c r="M41" s="208">
        <v>6</v>
      </c>
      <c r="N41" s="115"/>
      <c r="O41" s="116"/>
      <c r="P41" s="117"/>
      <c r="Q41" s="122">
        <f t="shared" si="14"/>
        <v>0</v>
      </c>
      <c r="R41" s="118"/>
      <c r="S41" s="208">
        <v>6</v>
      </c>
      <c r="T41" s="115"/>
      <c r="U41" s="116"/>
      <c r="V41" s="117"/>
      <c r="W41" s="122">
        <f t="shared" si="15"/>
        <v>0</v>
      </c>
      <c r="X41" s="118"/>
      <c r="Y41" s="208">
        <v>6</v>
      </c>
      <c r="Z41" s="115"/>
      <c r="AA41" s="116"/>
      <c r="AB41" s="117"/>
      <c r="AC41" s="122">
        <f t="shared" si="16"/>
        <v>0</v>
      </c>
      <c r="AD41" s="118"/>
      <c r="AE41" s="208">
        <v>6</v>
      </c>
      <c r="AF41" s="115"/>
      <c r="AG41" s="116"/>
      <c r="AH41" s="117"/>
      <c r="AI41" s="122">
        <f t="shared" si="17"/>
        <v>0</v>
      </c>
      <c r="AJ41" s="118"/>
    </row>
    <row r="42" spans="1:36" ht="24.95" customHeight="1" x14ac:dyDescent="0.2">
      <c r="A42" s="208">
        <v>7</v>
      </c>
      <c r="B42" s="115"/>
      <c r="C42" s="116"/>
      <c r="D42" s="117"/>
      <c r="E42" s="122">
        <f t="shared" si="12"/>
        <v>0</v>
      </c>
      <c r="F42" s="118"/>
      <c r="G42" s="208">
        <v>7</v>
      </c>
      <c r="H42" s="115"/>
      <c r="I42" s="116"/>
      <c r="J42" s="117"/>
      <c r="K42" s="122">
        <f t="shared" si="13"/>
        <v>0</v>
      </c>
      <c r="L42" s="118"/>
      <c r="M42" s="208">
        <v>7</v>
      </c>
      <c r="N42" s="115"/>
      <c r="O42" s="116"/>
      <c r="P42" s="117"/>
      <c r="Q42" s="122">
        <f t="shared" si="14"/>
        <v>0</v>
      </c>
      <c r="R42" s="118"/>
      <c r="S42" s="208">
        <v>7</v>
      </c>
      <c r="T42" s="115"/>
      <c r="U42" s="116"/>
      <c r="V42" s="117"/>
      <c r="W42" s="122">
        <f t="shared" si="15"/>
        <v>0</v>
      </c>
      <c r="X42" s="118"/>
      <c r="Y42" s="208">
        <v>7</v>
      </c>
      <c r="Z42" s="115"/>
      <c r="AA42" s="116"/>
      <c r="AB42" s="117"/>
      <c r="AC42" s="122">
        <f t="shared" si="16"/>
        <v>0</v>
      </c>
      <c r="AD42" s="118"/>
      <c r="AE42" s="208">
        <v>7</v>
      </c>
      <c r="AF42" s="115"/>
      <c r="AG42" s="116"/>
      <c r="AH42" s="117"/>
      <c r="AI42" s="122">
        <f t="shared" si="17"/>
        <v>0</v>
      </c>
      <c r="AJ42" s="118"/>
    </row>
    <row r="43" spans="1:36" ht="24.95" customHeight="1" x14ac:dyDescent="0.2">
      <c r="A43" s="208">
        <v>8</v>
      </c>
      <c r="B43" s="115"/>
      <c r="C43" s="116"/>
      <c r="D43" s="117"/>
      <c r="E43" s="122">
        <f t="shared" si="12"/>
        <v>0</v>
      </c>
      <c r="F43" s="118"/>
      <c r="G43" s="208">
        <v>8</v>
      </c>
      <c r="H43" s="115"/>
      <c r="I43" s="116"/>
      <c r="J43" s="117"/>
      <c r="K43" s="122">
        <f t="shared" si="13"/>
        <v>0</v>
      </c>
      <c r="L43" s="118"/>
      <c r="M43" s="208">
        <v>8</v>
      </c>
      <c r="N43" s="115"/>
      <c r="O43" s="116"/>
      <c r="P43" s="117"/>
      <c r="Q43" s="122">
        <f t="shared" si="14"/>
        <v>0</v>
      </c>
      <c r="R43" s="118"/>
      <c r="S43" s="208">
        <v>8</v>
      </c>
      <c r="T43" s="115"/>
      <c r="U43" s="116"/>
      <c r="V43" s="117"/>
      <c r="W43" s="122">
        <f t="shared" si="15"/>
        <v>0</v>
      </c>
      <c r="X43" s="118"/>
      <c r="Y43" s="208">
        <v>8</v>
      </c>
      <c r="Z43" s="115"/>
      <c r="AA43" s="116"/>
      <c r="AB43" s="117"/>
      <c r="AC43" s="122">
        <f t="shared" si="16"/>
        <v>0</v>
      </c>
      <c r="AD43" s="118"/>
      <c r="AE43" s="208">
        <v>8</v>
      </c>
      <c r="AF43" s="115"/>
      <c r="AG43" s="116"/>
      <c r="AH43" s="117"/>
      <c r="AI43" s="122">
        <f t="shared" si="17"/>
        <v>0</v>
      </c>
      <c r="AJ43" s="118"/>
    </row>
    <row r="44" spans="1:36" ht="24.95" customHeight="1" x14ac:dyDescent="0.2">
      <c r="A44" s="208">
        <v>9</v>
      </c>
      <c r="B44" s="115"/>
      <c r="C44" s="116"/>
      <c r="D44" s="117"/>
      <c r="E44" s="122">
        <f t="shared" si="12"/>
        <v>0</v>
      </c>
      <c r="F44" s="118"/>
      <c r="G44" s="208">
        <v>9</v>
      </c>
      <c r="H44" s="115"/>
      <c r="I44" s="116"/>
      <c r="J44" s="117"/>
      <c r="K44" s="122">
        <f t="shared" si="13"/>
        <v>0</v>
      </c>
      <c r="L44" s="118"/>
      <c r="M44" s="208">
        <v>9</v>
      </c>
      <c r="N44" s="115"/>
      <c r="O44" s="116"/>
      <c r="P44" s="117"/>
      <c r="Q44" s="122">
        <f t="shared" si="14"/>
        <v>0</v>
      </c>
      <c r="R44" s="118"/>
      <c r="S44" s="208">
        <v>9</v>
      </c>
      <c r="T44" s="115"/>
      <c r="U44" s="116"/>
      <c r="V44" s="117"/>
      <c r="W44" s="122">
        <f t="shared" si="15"/>
        <v>0</v>
      </c>
      <c r="X44" s="118"/>
      <c r="Y44" s="208">
        <v>9</v>
      </c>
      <c r="Z44" s="115"/>
      <c r="AA44" s="116"/>
      <c r="AB44" s="117"/>
      <c r="AC44" s="122">
        <f t="shared" si="16"/>
        <v>0</v>
      </c>
      <c r="AD44" s="118"/>
      <c r="AE44" s="208">
        <v>9</v>
      </c>
      <c r="AF44" s="115"/>
      <c r="AG44" s="116"/>
      <c r="AH44" s="117"/>
      <c r="AI44" s="122">
        <f t="shared" si="17"/>
        <v>0</v>
      </c>
      <c r="AJ44" s="118"/>
    </row>
    <row r="45" spans="1:36" ht="24.95" customHeight="1" x14ac:dyDescent="0.2">
      <c r="A45" s="208">
        <v>10</v>
      </c>
      <c r="B45" s="115"/>
      <c r="C45" s="116"/>
      <c r="D45" s="117"/>
      <c r="E45" s="122">
        <f t="shared" si="12"/>
        <v>0</v>
      </c>
      <c r="F45" s="118"/>
      <c r="G45" s="208">
        <v>10</v>
      </c>
      <c r="H45" s="115"/>
      <c r="I45" s="116"/>
      <c r="J45" s="117"/>
      <c r="K45" s="122">
        <f t="shared" si="13"/>
        <v>0</v>
      </c>
      <c r="L45" s="118"/>
      <c r="M45" s="208">
        <v>10</v>
      </c>
      <c r="N45" s="115"/>
      <c r="O45" s="119"/>
      <c r="P45" s="117"/>
      <c r="Q45" s="122">
        <f t="shared" si="14"/>
        <v>0</v>
      </c>
      <c r="R45" s="118"/>
      <c r="S45" s="208">
        <v>10</v>
      </c>
      <c r="T45" s="115"/>
      <c r="U45" s="116"/>
      <c r="V45" s="117"/>
      <c r="W45" s="122">
        <f t="shared" si="15"/>
        <v>0</v>
      </c>
      <c r="X45" s="118"/>
      <c r="Y45" s="208">
        <v>10</v>
      </c>
      <c r="Z45" s="115"/>
      <c r="AA45" s="116"/>
      <c r="AB45" s="117"/>
      <c r="AC45" s="122">
        <f t="shared" si="16"/>
        <v>0</v>
      </c>
      <c r="AD45" s="118"/>
      <c r="AE45" s="208">
        <v>10</v>
      </c>
      <c r="AF45" s="115"/>
      <c r="AG45" s="116"/>
      <c r="AH45" s="117"/>
      <c r="AI45" s="122">
        <f t="shared" si="17"/>
        <v>0</v>
      </c>
      <c r="AJ45" s="118"/>
    </row>
    <row r="46" spans="1:36" x14ac:dyDescent="0.2">
      <c r="A46" s="208"/>
      <c r="B46" s="209"/>
      <c r="C46" s="210"/>
      <c r="D46" s="210"/>
      <c r="E46" s="211">
        <f>SUM(E36:E45)</f>
        <v>0</v>
      </c>
      <c r="F46" s="212"/>
      <c r="G46" s="208"/>
      <c r="H46" s="209"/>
      <c r="I46" s="210"/>
      <c r="J46" s="210"/>
      <c r="K46" s="211">
        <f>SUM(K36:K45)</f>
        <v>0</v>
      </c>
      <c r="L46" s="212"/>
      <c r="M46" s="208"/>
      <c r="N46" s="209"/>
      <c r="O46" s="210"/>
      <c r="P46" s="210"/>
      <c r="Q46" s="211">
        <f>SUM(Q36:Q45)</f>
        <v>0</v>
      </c>
      <c r="R46" s="212"/>
      <c r="S46" s="208"/>
      <c r="T46" s="209"/>
      <c r="U46" s="210"/>
      <c r="V46" s="210"/>
      <c r="W46" s="211">
        <f>SUM(W36:W45)</f>
        <v>0</v>
      </c>
      <c r="X46" s="212"/>
      <c r="Y46" s="208"/>
      <c r="Z46" s="209"/>
      <c r="AA46" s="210"/>
      <c r="AB46" s="210"/>
      <c r="AC46" s="211">
        <f>SUM(AC36:AC45)</f>
        <v>0</v>
      </c>
      <c r="AD46" s="212"/>
      <c r="AE46" s="208"/>
      <c r="AF46" s="209"/>
      <c r="AG46" s="210"/>
      <c r="AH46" s="210"/>
      <c r="AI46" s="211">
        <f>SUM(AI36:AI45)</f>
        <v>0</v>
      </c>
      <c r="AJ46" s="212"/>
    </row>
    <row r="49" spans="1:29" x14ac:dyDescent="0.2">
      <c r="A49" s="458" t="s">
        <v>27</v>
      </c>
      <c r="B49" s="459"/>
    </row>
    <row r="50" spans="1:29" x14ac:dyDescent="0.2">
      <c r="A50" s="181"/>
      <c r="B50" s="181"/>
    </row>
    <row r="51" spans="1:29" x14ac:dyDescent="0.2">
      <c r="A51" s="460" t="s">
        <v>255</v>
      </c>
      <c r="B51" s="460"/>
      <c r="D51" s="460" t="s">
        <v>256</v>
      </c>
      <c r="E51" s="460"/>
      <c r="G51" s="460" t="s">
        <v>257</v>
      </c>
      <c r="H51" s="460"/>
      <c r="M51" s="457"/>
      <c r="N51" s="457"/>
      <c r="V51" s="457"/>
      <c r="W51" s="457"/>
      <c r="AB51" s="457"/>
      <c r="AC51" s="457"/>
    </row>
    <row r="52" spans="1:29" x14ac:dyDescent="0.2">
      <c r="A52" s="279" t="s">
        <v>29</v>
      </c>
      <c r="B52" s="279" t="s">
        <v>30</v>
      </c>
      <c r="D52" s="279" t="s">
        <v>29</v>
      </c>
      <c r="E52" s="279" t="s">
        <v>30</v>
      </c>
      <c r="G52" s="279" t="s">
        <v>29</v>
      </c>
      <c r="H52" s="279" t="s">
        <v>30</v>
      </c>
      <c r="M52" s="219"/>
      <c r="N52" s="219"/>
      <c r="V52" s="219"/>
      <c r="W52" s="219"/>
      <c r="AB52" s="219"/>
      <c r="AC52" s="219"/>
    </row>
    <row r="53" spans="1:29" x14ac:dyDescent="0.2">
      <c r="A53" s="280">
        <v>1</v>
      </c>
      <c r="B53" s="397">
        <f>$E18</f>
        <v>0</v>
      </c>
      <c r="D53" s="280">
        <v>1</v>
      </c>
      <c r="E53" s="397">
        <f>$E32</f>
        <v>0</v>
      </c>
      <c r="G53" s="280">
        <v>1</v>
      </c>
      <c r="H53" s="397">
        <f>$E46</f>
        <v>0</v>
      </c>
      <c r="M53" s="220"/>
      <c r="N53" s="220"/>
      <c r="V53" s="220"/>
      <c r="W53" s="220"/>
      <c r="AB53" s="220"/>
      <c r="AC53" s="220"/>
    </row>
    <row r="54" spans="1:29" x14ac:dyDescent="0.2">
      <c r="A54" s="280">
        <v>2</v>
      </c>
      <c r="B54" s="397">
        <f>$K18</f>
        <v>0</v>
      </c>
      <c r="D54" s="280">
        <v>2</v>
      </c>
      <c r="E54" s="397">
        <f>$K32</f>
        <v>0</v>
      </c>
      <c r="G54" s="280">
        <v>2</v>
      </c>
      <c r="H54" s="397">
        <f>$K46</f>
        <v>0</v>
      </c>
      <c r="M54" s="220"/>
      <c r="N54" s="220"/>
      <c r="V54" s="220"/>
      <c r="W54" s="220"/>
      <c r="AB54" s="220"/>
      <c r="AC54" s="220"/>
    </row>
    <row r="55" spans="1:29" x14ac:dyDescent="0.2">
      <c r="A55" s="280">
        <v>3</v>
      </c>
      <c r="B55" s="397">
        <f>$Q18</f>
        <v>0</v>
      </c>
      <c r="D55" s="280">
        <v>3</v>
      </c>
      <c r="E55" s="397">
        <f>$Q32</f>
        <v>0</v>
      </c>
      <c r="G55" s="280">
        <v>3</v>
      </c>
      <c r="H55" s="397">
        <f>$Q46</f>
        <v>0</v>
      </c>
      <c r="M55" s="220"/>
      <c r="N55" s="220"/>
      <c r="V55" s="220"/>
      <c r="W55" s="220"/>
      <c r="AB55" s="220"/>
      <c r="AC55" s="220"/>
    </row>
    <row r="56" spans="1:29" x14ac:dyDescent="0.2">
      <c r="A56" s="280">
        <v>4</v>
      </c>
      <c r="B56" s="397">
        <f>$W18</f>
        <v>0</v>
      </c>
      <c r="D56" s="280">
        <v>4</v>
      </c>
      <c r="E56" s="397">
        <f>$W32</f>
        <v>0</v>
      </c>
      <c r="G56" s="280">
        <v>4</v>
      </c>
      <c r="H56" s="397">
        <f>$W46</f>
        <v>0</v>
      </c>
      <c r="M56" s="220"/>
      <c r="N56" s="220"/>
      <c r="V56" s="220"/>
      <c r="W56" s="220"/>
      <c r="AB56" s="220"/>
      <c r="AC56" s="220"/>
    </row>
    <row r="57" spans="1:29" x14ac:dyDescent="0.2">
      <c r="A57" s="280">
        <v>5</v>
      </c>
      <c r="B57" s="397">
        <f>$AC18</f>
        <v>0</v>
      </c>
      <c r="D57" s="280">
        <v>5</v>
      </c>
      <c r="E57" s="397">
        <f>$AC32</f>
        <v>0</v>
      </c>
      <c r="G57" s="280">
        <v>5</v>
      </c>
      <c r="H57" s="397">
        <f>$AC46</f>
        <v>0</v>
      </c>
      <c r="M57" s="220"/>
      <c r="N57" s="220"/>
      <c r="V57" s="220"/>
      <c r="W57" s="220"/>
      <c r="AB57" s="220"/>
      <c r="AC57" s="220"/>
    </row>
    <row r="58" spans="1:29" x14ac:dyDescent="0.2">
      <c r="A58" s="280">
        <v>6</v>
      </c>
      <c r="B58" s="397">
        <f>$AI18</f>
        <v>0</v>
      </c>
      <c r="D58" s="280">
        <v>6</v>
      </c>
      <c r="E58" s="397">
        <f>$AI32</f>
        <v>0</v>
      </c>
      <c r="G58" s="280">
        <v>6</v>
      </c>
      <c r="H58" s="397">
        <f>$AI46</f>
        <v>0</v>
      </c>
      <c r="M58" s="220"/>
      <c r="N58" s="220"/>
      <c r="V58" s="220"/>
      <c r="W58" s="220"/>
      <c r="AB58" s="220"/>
      <c r="AC58" s="220"/>
    </row>
    <row r="59" spans="1:29" x14ac:dyDescent="0.2">
      <c r="A59" s="281" t="s">
        <v>31</v>
      </c>
      <c r="B59" s="397">
        <f>SUM(B53:B58)</f>
        <v>0</v>
      </c>
      <c r="D59" s="281" t="s">
        <v>31</v>
      </c>
      <c r="E59" s="397">
        <f>SUM(E53:E58)</f>
        <v>0</v>
      </c>
      <c r="G59" s="281" t="s">
        <v>31</v>
      </c>
      <c r="H59" s="397">
        <f>SUM(H53:H58)</f>
        <v>0</v>
      </c>
      <c r="M59" s="221"/>
      <c r="N59" s="220"/>
      <c r="V59" s="221"/>
      <c r="W59" s="220"/>
      <c r="AB59" s="221"/>
      <c r="AC59" s="220"/>
    </row>
  </sheetData>
  <sheetProtection sheet="1" scenarios="1" formatColumns="0" formatRows="0"/>
  <mergeCells count="25">
    <mergeCell ref="AE6:AJ6"/>
    <mergeCell ref="A20:F20"/>
    <mergeCell ref="G20:L20"/>
    <mergeCell ref="M20:R20"/>
    <mergeCell ref="S20:X20"/>
    <mergeCell ref="Y20:AD20"/>
    <mergeCell ref="AE20:AJ20"/>
    <mergeCell ref="A6:F6"/>
    <mergeCell ref="G6:L6"/>
    <mergeCell ref="M6:R6"/>
    <mergeCell ref="S6:X6"/>
    <mergeCell ref="Y6:AD6"/>
    <mergeCell ref="V51:W51"/>
    <mergeCell ref="AB51:AC51"/>
    <mergeCell ref="S34:X34"/>
    <mergeCell ref="Y34:AD34"/>
    <mergeCell ref="AE34:AJ34"/>
    <mergeCell ref="M34:R34"/>
    <mergeCell ref="A34:F34"/>
    <mergeCell ref="G34:L34"/>
    <mergeCell ref="M51:N51"/>
    <mergeCell ref="A49:B49"/>
    <mergeCell ref="A51:B51"/>
    <mergeCell ref="D51:E51"/>
    <mergeCell ref="G51:H51"/>
  </mergeCells>
  <conditionalFormatting sqref="A1:XFD1048576">
    <cfRule type="expression" dxfId="16" priority="1">
      <formula>CELL("protect",A1)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BDE4-5080-4D81-8868-209C7ACB1657}">
  <sheetPr codeName="Sheet10"/>
  <dimension ref="A1:AE135"/>
  <sheetViews>
    <sheetView workbookViewId="0">
      <selection activeCell="I23" sqref="I23"/>
    </sheetView>
  </sheetViews>
  <sheetFormatPr defaultColWidth="8.85546875" defaultRowHeight="12" x14ac:dyDescent="0.2"/>
  <cols>
    <col min="1" max="1" width="18.28515625" style="101" customWidth="1"/>
    <col min="2" max="2" width="19.5703125" style="101" customWidth="1"/>
    <col min="3" max="3" width="11.5703125" style="101" customWidth="1"/>
    <col min="4" max="4" width="12.85546875" style="101" customWidth="1"/>
    <col min="5" max="7" width="8.85546875" style="101"/>
    <col min="8" max="9" width="8.85546875" style="101" customWidth="1"/>
    <col min="10" max="10" width="9.5703125" style="101" customWidth="1"/>
    <col min="11" max="11" width="12.5703125" style="101" customWidth="1"/>
    <col min="12" max="12" width="14.42578125" style="101" customWidth="1"/>
    <col min="13" max="13" width="9.140625" style="101" bestFit="1" customWidth="1"/>
    <col min="14" max="14" width="15.85546875" style="101" customWidth="1"/>
    <col min="15" max="15" width="15.28515625" style="101" customWidth="1"/>
    <col min="16" max="16" width="13.140625" style="101" customWidth="1"/>
    <col min="17" max="17" width="9.140625" style="101" bestFit="1" customWidth="1"/>
    <col min="18" max="18" width="14.42578125" style="101" customWidth="1"/>
    <col min="19" max="19" width="9.85546875" style="101" bestFit="1" customWidth="1"/>
    <col min="20" max="20" width="8.85546875" style="101"/>
    <col min="21" max="21" width="15.5703125" style="101" customWidth="1"/>
    <col min="22" max="22" width="8.85546875" style="101"/>
    <col min="23" max="23" width="10.140625" style="101" customWidth="1"/>
    <col min="24" max="24" width="8.5703125" style="101" customWidth="1"/>
    <col min="25" max="25" width="12" style="101" customWidth="1"/>
    <col min="26" max="26" width="14" style="101" customWidth="1"/>
    <col min="27" max="27" width="13.28515625" style="101" customWidth="1"/>
    <col min="28" max="28" width="12.7109375" style="101" customWidth="1"/>
    <col min="29" max="29" width="12.5703125" style="101" customWidth="1"/>
    <col min="30" max="16384" width="8.85546875" style="101"/>
  </cols>
  <sheetData>
    <row r="1" spans="1:29" s="110" customFormat="1" ht="18.75" x14ac:dyDescent="0.3">
      <c r="A1" s="161" t="s">
        <v>3</v>
      </c>
      <c r="B1" s="162"/>
      <c r="C1" s="162"/>
    </row>
    <row r="2" spans="1:29" s="110" customFormat="1" ht="16.5" customHeight="1" x14ac:dyDescent="0.2">
      <c r="A2" s="202"/>
      <c r="B2" s="202"/>
      <c r="C2" s="202"/>
      <c r="D2" s="137"/>
    </row>
    <row r="3" spans="1:29" s="110" customFormat="1" x14ac:dyDescent="0.2">
      <c r="A3" s="202" t="s">
        <v>225</v>
      </c>
      <c r="B3" s="202" t="s">
        <v>276</v>
      </c>
      <c r="C3" s="202"/>
      <c r="D3" s="137"/>
    </row>
    <row r="4" spans="1:29" s="110" customFormat="1" x14ac:dyDescent="0.2">
      <c r="A4" s="202"/>
      <c r="B4" s="202"/>
      <c r="C4" s="202"/>
      <c r="D4" s="137"/>
    </row>
    <row r="5" spans="1:29" s="110" customFormat="1" x14ac:dyDescent="0.2">
      <c r="A5" s="202"/>
      <c r="B5" s="202"/>
      <c r="C5" s="202"/>
      <c r="D5" s="137"/>
    </row>
    <row r="6" spans="1:29" ht="12.75" thickBot="1" x14ac:dyDescent="0.25">
      <c r="A6" s="317" t="s">
        <v>227</v>
      </c>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row>
    <row r="7" spans="1:29" ht="72.75" thickBot="1" x14ac:dyDescent="0.25">
      <c r="A7" s="238" t="str">
        <f>'Proposal Data'!M45</f>
        <v/>
      </c>
      <c r="B7" s="239" t="s">
        <v>32</v>
      </c>
      <c r="C7" s="238" t="s">
        <v>33</v>
      </c>
      <c r="D7" s="238" t="s">
        <v>34</v>
      </c>
      <c r="E7" s="238" t="s">
        <v>35</v>
      </c>
      <c r="F7" s="238" t="s">
        <v>36</v>
      </c>
      <c r="G7" s="240" t="s">
        <v>37</v>
      </c>
      <c r="H7" s="238" t="s">
        <v>38</v>
      </c>
      <c r="I7" s="238" t="s">
        <v>39</v>
      </c>
      <c r="J7" s="238" t="s">
        <v>40</v>
      </c>
      <c r="K7" s="258" t="s">
        <v>41</v>
      </c>
      <c r="L7" s="242" t="s">
        <v>42</v>
      </c>
      <c r="M7" s="241" t="s">
        <v>43</v>
      </c>
      <c r="N7" s="242" t="s">
        <v>44</v>
      </c>
      <c r="O7" s="241" t="s">
        <v>45</v>
      </c>
      <c r="P7" s="238" t="s">
        <v>46</v>
      </c>
      <c r="Q7" s="238" t="s">
        <v>47</v>
      </c>
      <c r="R7" s="242" t="s">
        <v>48</v>
      </c>
      <c r="S7" s="241" t="s">
        <v>49</v>
      </c>
      <c r="T7" s="238" t="s">
        <v>50</v>
      </c>
      <c r="U7" s="242" t="s">
        <v>51</v>
      </c>
      <c r="V7" s="241" t="s">
        <v>52</v>
      </c>
      <c r="W7" s="243" t="s">
        <v>53</v>
      </c>
      <c r="X7" s="243" t="s">
        <v>54</v>
      </c>
      <c r="Y7" s="244" t="s">
        <v>55</v>
      </c>
      <c r="Z7" s="241" t="s">
        <v>56</v>
      </c>
      <c r="AA7" s="245" t="s">
        <v>57</v>
      </c>
      <c r="AB7" s="246" t="s">
        <v>58</v>
      </c>
      <c r="AC7" s="247" t="s">
        <v>59</v>
      </c>
    </row>
    <row r="8" spans="1:29" x14ac:dyDescent="0.2">
      <c r="A8" s="123"/>
      <c r="B8" s="124"/>
      <c r="C8" s="124"/>
      <c r="D8" s="124"/>
      <c r="E8" s="125"/>
      <c r="F8" s="125"/>
      <c r="G8" s="229"/>
      <c r="H8" s="272">
        <f t="shared" ref="H8:H19" si="0">IF((F8&gt;0),F8-1,0)</f>
        <v>0</v>
      </c>
      <c r="I8" s="272">
        <f t="shared" ref="I8:I19" si="1">IF(F8&gt;2,F8-2,0)</f>
        <v>0</v>
      </c>
      <c r="J8" s="273">
        <f t="shared" ref="J8:J19" si="2">IF(F8&lt;=2,F8,F8-I8)</f>
        <v>0</v>
      </c>
      <c r="K8" s="264"/>
      <c r="L8" s="253">
        <f t="shared" ref="L8:L19" si="3">+K8*E8</f>
        <v>0</v>
      </c>
      <c r="M8" s="126"/>
      <c r="N8" s="127">
        <f t="shared" ref="N8:N19" si="4">M8*E8*H8</f>
        <v>0</v>
      </c>
      <c r="O8" s="126"/>
      <c r="P8" s="248">
        <f t="shared" ref="P8:P19" si="5">+O8*E8*I8</f>
        <v>0</v>
      </c>
      <c r="Q8" s="248">
        <f t="shared" ref="Q8:Q19" si="6">(+O8*E8*J8)*0.75</f>
        <v>0</v>
      </c>
      <c r="R8" s="249">
        <f t="shared" ref="R8:R19" si="7">SUM(P8:Q8)</f>
        <v>0</v>
      </c>
      <c r="S8" s="128"/>
      <c r="T8" s="129"/>
      <c r="U8" s="130">
        <f>T8*S8*F8</f>
        <v>0</v>
      </c>
      <c r="V8" s="233"/>
      <c r="W8" s="230"/>
      <c r="X8" s="231"/>
      <c r="Y8" s="130">
        <f>W8*V8*X8</f>
        <v>0</v>
      </c>
      <c r="Z8" s="126"/>
      <c r="AA8" s="234"/>
      <c r="AB8" s="132">
        <f t="shared" ref="AB8:AB19" si="8">+Y8+U8+R8+N8+L8+Z8+AA8</f>
        <v>0</v>
      </c>
      <c r="AC8" s="133">
        <f t="shared" ref="AC8:AC19" si="9">+AB8*G8</f>
        <v>0</v>
      </c>
    </row>
    <row r="9" spans="1:29" x14ac:dyDescent="0.2">
      <c r="A9" s="134"/>
      <c r="B9" s="124"/>
      <c r="C9" s="124"/>
      <c r="D9" s="124"/>
      <c r="E9" s="125"/>
      <c r="F9" s="125"/>
      <c r="G9" s="228"/>
      <c r="H9" s="272">
        <f t="shared" si="0"/>
        <v>0</v>
      </c>
      <c r="I9" s="272">
        <f t="shared" si="1"/>
        <v>0</v>
      </c>
      <c r="J9" s="273">
        <f t="shared" si="2"/>
        <v>0</v>
      </c>
      <c r="K9" s="265"/>
      <c r="L9" s="253">
        <f t="shared" si="3"/>
        <v>0</v>
      </c>
      <c r="M9" s="126"/>
      <c r="N9" s="127">
        <f t="shared" si="4"/>
        <v>0</v>
      </c>
      <c r="O9" s="126"/>
      <c r="P9" s="248">
        <f t="shared" si="5"/>
        <v>0</v>
      </c>
      <c r="Q9" s="248">
        <f t="shared" si="6"/>
        <v>0</v>
      </c>
      <c r="R9" s="249">
        <f t="shared" si="7"/>
        <v>0</v>
      </c>
      <c r="S9" s="128"/>
      <c r="T9" s="129"/>
      <c r="U9" s="130">
        <f t="shared" ref="U9:U11" si="10">T9*S9*H9</f>
        <v>0</v>
      </c>
      <c r="V9" s="233"/>
      <c r="W9" s="131"/>
      <c r="X9" s="129"/>
      <c r="Y9" s="130">
        <f t="shared" ref="Y9:Y11" si="11">W9*V9*X9</f>
        <v>0</v>
      </c>
      <c r="Z9" s="126"/>
      <c r="AA9" s="234"/>
      <c r="AB9" s="132">
        <f t="shared" si="8"/>
        <v>0</v>
      </c>
      <c r="AC9" s="133">
        <f t="shared" si="9"/>
        <v>0</v>
      </c>
    </row>
    <row r="10" spans="1:29" x14ac:dyDescent="0.2">
      <c r="A10" s="134"/>
      <c r="B10" s="124"/>
      <c r="C10" s="124"/>
      <c r="D10" s="124"/>
      <c r="E10" s="125"/>
      <c r="F10" s="125"/>
      <c r="G10" s="228"/>
      <c r="H10" s="272">
        <f t="shared" si="0"/>
        <v>0</v>
      </c>
      <c r="I10" s="272">
        <f t="shared" si="1"/>
        <v>0</v>
      </c>
      <c r="J10" s="273">
        <f t="shared" si="2"/>
        <v>0</v>
      </c>
      <c r="K10" s="265"/>
      <c r="L10" s="253">
        <f t="shared" si="3"/>
        <v>0</v>
      </c>
      <c r="M10" s="126"/>
      <c r="N10" s="127">
        <f t="shared" si="4"/>
        <v>0</v>
      </c>
      <c r="O10" s="126"/>
      <c r="P10" s="248">
        <f t="shared" si="5"/>
        <v>0</v>
      </c>
      <c r="Q10" s="248">
        <f t="shared" si="6"/>
        <v>0</v>
      </c>
      <c r="R10" s="249">
        <f t="shared" si="7"/>
        <v>0</v>
      </c>
      <c r="S10" s="128"/>
      <c r="T10" s="129"/>
      <c r="U10" s="130">
        <f t="shared" si="10"/>
        <v>0</v>
      </c>
      <c r="V10" s="233"/>
      <c r="W10" s="131"/>
      <c r="X10" s="129"/>
      <c r="Y10" s="130">
        <f t="shared" si="11"/>
        <v>0</v>
      </c>
      <c r="Z10" s="126"/>
      <c r="AA10" s="234"/>
      <c r="AB10" s="132">
        <f t="shared" si="8"/>
        <v>0</v>
      </c>
      <c r="AC10" s="133">
        <f t="shared" si="9"/>
        <v>0</v>
      </c>
    </row>
    <row r="11" spans="1:29" x14ac:dyDescent="0.2">
      <c r="A11" s="134"/>
      <c r="B11" s="124"/>
      <c r="C11" s="124"/>
      <c r="D11" s="124"/>
      <c r="E11" s="125"/>
      <c r="F11" s="125"/>
      <c r="G11" s="228"/>
      <c r="H11" s="272">
        <f t="shared" si="0"/>
        <v>0</v>
      </c>
      <c r="I11" s="272">
        <f t="shared" si="1"/>
        <v>0</v>
      </c>
      <c r="J11" s="273">
        <f t="shared" si="2"/>
        <v>0</v>
      </c>
      <c r="K11" s="265"/>
      <c r="L11" s="253">
        <f t="shared" si="3"/>
        <v>0</v>
      </c>
      <c r="M11" s="126"/>
      <c r="N11" s="127">
        <f t="shared" si="4"/>
        <v>0</v>
      </c>
      <c r="O11" s="126"/>
      <c r="P11" s="248">
        <f t="shared" si="5"/>
        <v>0</v>
      </c>
      <c r="Q11" s="248">
        <f t="shared" si="6"/>
        <v>0</v>
      </c>
      <c r="R11" s="249">
        <f t="shared" si="7"/>
        <v>0</v>
      </c>
      <c r="S11" s="128"/>
      <c r="T11" s="129"/>
      <c r="U11" s="130">
        <f t="shared" si="10"/>
        <v>0</v>
      </c>
      <c r="V11" s="233"/>
      <c r="W11" s="131"/>
      <c r="X11" s="129"/>
      <c r="Y11" s="130">
        <f t="shared" si="11"/>
        <v>0</v>
      </c>
      <c r="Z11" s="126"/>
      <c r="AA11" s="234"/>
      <c r="AB11" s="132">
        <f t="shared" si="8"/>
        <v>0</v>
      </c>
      <c r="AC11" s="133">
        <f t="shared" si="9"/>
        <v>0</v>
      </c>
    </row>
    <row r="12" spans="1:29" x14ac:dyDescent="0.2">
      <c r="A12" s="134"/>
      <c r="B12" s="124"/>
      <c r="C12" s="124"/>
      <c r="D12" s="124"/>
      <c r="E12" s="125"/>
      <c r="F12" s="125"/>
      <c r="G12" s="228"/>
      <c r="H12" s="272">
        <f t="shared" si="0"/>
        <v>0</v>
      </c>
      <c r="I12" s="272">
        <f t="shared" si="1"/>
        <v>0</v>
      </c>
      <c r="J12" s="273">
        <f t="shared" si="2"/>
        <v>0</v>
      </c>
      <c r="K12" s="265"/>
      <c r="L12" s="253">
        <f t="shared" si="3"/>
        <v>0</v>
      </c>
      <c r="M12" s="126"/>
      <c r="N12" s="127">
        <f t="shared" si="4"/>
        <v>0</v>
      </c>
      <c r="O12" s="126"/>
      <c r="P12" s="248">
        <f t="shared" si="5"/>
        <v>0</v>
      </c>
      <c r="Q12" s="248">
        <f t="shared" si="6"/>
        <v>0</v>
      </c>
      <c r="R12" s="249">
        <f t="shared" si="7"/>
        <v>0</v>
      </c>
      <c r="S12" s="128"/>
      <c r="T12" s="129"/>
      <c r="U12" s="130">
        <f>T12*S12*H12</f>
        <v>0</v>
      </c>
      <c r="V12" s="233"/>
      <c r="W12" s="131"/>
      <c r="X12" s="129"/>
      <c r="Y12" s="130">
        <f>W12*V12*X12</f>
        <v>0</v>
      </c>
      <c r="Z12" s="126"/>
      <c r="AA12" s="234"/>
      <c r="AB12" s="132">
        <f t="shared" si="8"/>
        <v>0</v>
      </c>
      <c r="AC12" s="133">
        <f t="shared" si="9"/>
        <v>0</v>
      </c>
    </row>
    <row r="13" spans="1:29" x14ac:dyDescent="0.2">
      <c r="A13" s="134"/>
      <c r="B13" s="124"/>
      <c r="C13" s="124"/>
      <c r="D13" s="124"/>
      <c r="E13" s="125"/>
      <c r="F13" s="125"/>
      <c r="G13" s="228"/>
      <c r="H13" s="272">
        <f t="shared" si="0"/>
        <v>0</v>
      </c>
      <c r="I13" s="272">
        <f t="shared" si="1"/>
        <v>0</v>
      </c>
      <c r="J13" s="273">
        <f t="shared" si="2"/>
        <v>0</v>
      </c>
      <c r="K13" s="265"/>
      <c r="L13" s="253">
        <f t="shared" si="3"/>
        <v>0</v>
      </c>
      <c r="M13" s="126"/>
      <c r="N13" s="127">
        <f t="shared" si="4"/>
        <v>0</v>
      </c>
      <c r="O13" s="126"/>
      <c r="P13" s="248">
        <f t="shared" si="5"/>
        <v>0</v>
      </c>
      <c r="Q13" s="248">
        <f t="shared" si="6"/>
        <v>0</v>
      </c>
      <c r="R13" s="249">
        <f t="shared" si="7"/>
        <v>0</v>
      </c>
      <c r="S13" s="128"/>
      <c r="T13" s="129"/>
      <c r="U13" s="130">
        <f t="shared" ref="U13:U15" si="12">T13*S13*H13</f>
        <v>0</v>
      </c>
      <c r="V13" s="233"/>
      <c r="W13" s="131"/>
      <c r="X13" s="129"/>
      <c r="Y13" s="130">
        <f t="shared" ref="Y13:Y15" si="13">W13*V13*X13</f>
        <v>0</v>
      </c>
      <c r="Z13" s="126"/>
      <c r="AA13" s="234"/>
      <c r="AB13" s="132">
        <f t="shared" si="8"/>
        <v>0</v>
      </c>
      <c r="AC13" s="133">
        <f t="shared" si="9"/>
        <v>0</v>
      </c>
    </row>
    <row r="14" spans="1:29" x14ac:dyDescent="0.2">
      <c r="A14" s="134"/>
      <c r="B14" s="124"/>
      <c r="C14" s="124"/>
      <c r="D14" s="124"/>
      <c r="E14" s="125"/>
      <c r="F14" s="125"/>
      <c r="G14" s="228"/>
      <c r="H14" s="272">
        <f t="shared" si="0"/>
        <v>0</v>
      </c>
      <c r="I14" s="272">
        <f t="shared" si="1"/>
        <v>0</v>
      </c>
      <c r="J14" s="273">
        <f t="shared" si="2"/>
        <v>0</v>
      </c>
      <c r="K14" s="265"/>
      <c r="L14" s="253">
        <f t="shared" si="3"/>
        <v>0</v>
      </c>
      <c r="M14" s="126"/>
      <c r="N14" s="127">
        <f t="shared" si="4"/>
        <v>0</v>
      </c>
      <c r="O14" s="126"/>
      <c r="P14" s="248">
        <f t="shared" si="5"/>
        <v>0</v>
      </c>
      <c r="Q14" s="248">
        <f t="shared" si="6"/>
        <v>0</v>
      </c>
      <c r="R14" s="249">
        <f t="shared" si="7"/>
        <v>0</v>
      </c>
      <c r="S14" s="128"/>
      <c r="T14" s="129"/>
      <c r="U14" s="130">
        <f t="shared" si="12"/>
        <v>0</v>
      </c>
      <c r="V14" s="233"/>
      <c r="W14" s="131"/>
      <c r="X14" s="129"/>
      <c r="Y14" s="130">
        <f t="shared" si="13"/>
        <v>0</v>
      </c>
      <c r="Z14" s="126"/>
      <c r="AA14" s="234"/>
      <c r="AB14" s="132">
        <f t="shared" si="8"/>
        <v>0</v>
      </c>
      <c r="AC14" s="133">
        <f t="shared" si="9"/>
        <v>0</v>
      </c>
    </row>
    <row r="15" spans="1:29" x14ac:dyDescent="0.2">
      <c r="A15" s="134"/>
      <c r="B15" s="124"/>
      <c r="C15" s="124"/>
      <c r="D15" s="124"/>
      <c r="E15" s="125"/>
      <c r="F15" s="125"/>
      <c r="G15" s="228"/>
      <c r="H15" s="272">
        <f t="shared" si="0"/>
        <v>0</v>
      </c>
      <c r="I15" s="272">
        <f t="shared" si="1"/>
        <v>0</v>
      </c>
      <c r="J15" s="273">
        <f t="shared" si="2"/>
        <v>0</v>
      </c>
      <c r="K15" s="265"/>
      <c r="L15" s="253">
        <f t="shared" si="3"/>
        <v>0</v>
      </c>
      <c r="M15" s="126"/>
      <c r="N15" s="127">
        <f t="shared" si="4"/>
        <v>0</v>
      </c>
      <c r="O15" s="126"/>
      <c r="P15" s="248">
        <f t="shared" si="5"/>
        <v>0</v>
      </c>
      <c r="Q15" s="248">
        <f t="shared" si="6"/>
        <v>0</v>
      </c>
      <c r="R15" s="249">
        <f t="shared" si="7"/>
        <v>0</v>
      </c>
      <c r="S15" s="128"/>
      <c r="T15" s="129"/>
      <c r="U15" s="130">
        <f t="shared" si="12"/>
        <v>0</v>
      </c>
      <c r="V15" s="233"/>
      <c r="W15" s="131"/>
      <c r="X15" s="129"/>
      <c r="Y15" s="130">
        <f t="shared" si="13"/>
        <v>0</v>
      </c>
      <c r="Z15" s="126"/>
      <c r="AA15" s="234"/>
      <c r="AB15" s="132">
        <f t="shared" si="8"/>
        <v>0</v>
      </c>
      <c r="AC15" s="133">
        <f t="shared" si="9"/>
        <v>0</v>
      </c>
    </row>
    <row r="16" spans="1:29" x14ac:dyDescent="0.2">
      <c r="A16" s="134"/>
      <c r="B16" s="124"/>
      <c r="C16" s="124"/>
      <c r="D16" s="124"/>
      <c r="E16" s="125"/>
      <c r="F16" s="125"/>
      <c r="G16" s="228"/>
      <c r="H16" s="272">
        <f t="shared" si="0"/>
        <v>0</v>
      </c>
      <c r="I16" s="272">
        <f t="shared" si="1"/>
        <v>0</v>
      </c>
      <c r="J16" s="273">
        <f t="shared" si="2"/>
        <v>0</v>
      </c>
      <c r="K16" s="265"/>
      <c r="L16" s="253">
        <f t="shared" si="3"/>
        <v>0</v>
      </c>
      <c r="M16" s="126"/>
      <c r="N16" s="127">
        <f t="shared" si="4"/>
        <v>0</v>
      </c>
      <c r="O16" s="126"/>
      <c r="P16" s="248">
        <f t="shared" si="5"/>
        <v>0</v>
      </c>
      <c r="Q16" s="248">
        <f t="shared" si="6"/>
        <v>0</v>
      </c>
      <c r="R16" s="249">
        <f t="shared" si="7"/>
        <v>0</v>
      </c>
      <c r="S16" s="128"/>
      <c r="T16" s="129"/>
      <c r="U16" s="130">
        <f>T16*S16*H16</f>
        <v>0</v>
      </c>
      <c r="V16" s="233"/>
      <c r="W16" s="131"/>
      <c r="X16" s="129"/>
      <c r="Y16" s="130">
        <f>W16*V16*X16</f>
        <v>0</v>
      </c>
      <c r="Z16" s="126"/>
      <c r="AA16" s="234"/>
      <c r="AB16" s="132">
        <f t="shared" si="8"/>
        <v>0</v>
      </c>
      <c r="AC16" s="133">
        <f t="shared" si="9"/>
        <v>0</v>
      </c>
    </row>
    <row r="17" spans="1:31" x14ac:dyDescent="0.2">
      <c r="A17" s="134"/>
      <c r="B17" s="124"/>
      <c r="C17" s="124"/>
      <c r="D17" s="124"/>
      <c r="E17" s="125"/>
      <c r="F17" s="125"/>
      <c r="G17" s="228"/>
      <c r="H17" s="272">
        <f t="shared" si="0"/>
        <v>0</v>
      </c>
      <c r="I17" s="272">
        <f t="shared" si="1"/>
        <v>0</v>
      </c>
      <c r="J17" s="273">
        <f t="shared" si="2"/>
        <v>0</v>
      </c>
      <c r="K17" s="265"/>
      <c r="L17" s="253">
        <f t="shared" si="3"/>
        <v>0</v>
      </c>
      <c r="M17" s="126"/>
      <c r="N17" s="127">
        <f t="shared" si="4"/>
        <v>0</v>
      </c>
      <c r="O17" s="120"/>
      <c r="P17" s="248">
        <f t="shared" si="5"/>
        <v>0</v>
      </c>
      <c r="Q17" s="248">
        <f t="shared" si="6"/>
        <v>0</v>
      </c>
      <c r="R17" s="249">
        <f t="shared" si="7"/>
        <v>0</v>
      </c>
      <c r="S17" s="128"/>
      <c r="T17" s="129"/>
      <c r="U17" s="130">
        <f t="shared" ref="U17:U19" si="14">T17*S17*H17</f>
        <v>0</v>
      </c>
      <c r="V17" s="233"/>
      <c r="W17" s="131"/>
      <c r="X17" s="129"/>
      <c r="Y17" s="130">
        <f t="shared" ref="Y17:Y19" si="15">W17*V17*X17</f>
        <v>0</v>
      </c>
      <c r="Z17" s="126"/>
      <c r="AA17" s="234"/>
      <c r="AB17" s="132">
        <f t="shared" si="8"/>
        <v>0</v>
      </c>
      <c r="AC17" s="133">
        <f t="shared" si="9"/>
        <v>0</v>
      </c>
    </row>
    <row r="18" spans="1:31" x14ac:dyDescent="0.2">
      <c r="A18" s="134"/>
      <c r="B18" s="124"/>
      <c r="C18" s="124"/>
      <c r="D18" s="124"/>
      <c r="E18" s="125"/>
      <c r="F18" s="125"/>
      <c r="G18" s="228"/>
      <c r="H18" s="272">
        <f t="shared" si="0"/>
        <v>0</v>
      </c>
      <c r="I18" s="272">
        <f t="shared" si="1"/>
        <v>0</v>
      </c>
      <c r="J18" s="273">
        <f t="shared" si="2"/>
        <v>0</v>
      </c>
      <c r="K18" s="265"/>
      <c r="L18" s="253">
        <f t="shared" si="3"/>
        <v>0</v>
      </c>
      <c r="M18" s="126"/>
      <c r="N18" s="127">
        <f t="shared" si="4"/>
        <v>0</v>
      </c>
      <c r="O18" s="126"/>
      <c r="P18" s="248">
        <f t="shared" si="5"/>
        <v>0</v>
      </c>
      <c r="Q18" s="248">
        <f t="shared" si="6"/>
        <v>0</v>
      </c>
      <c r="R18" s="249">
        <f t="shared" si="7"/>
        <v>0</v>
      </c>
      <c r="S18" s="128"/>
      <c r="T18" s="129"/>
      <c r="U18" s="130">
        <f t="shared" si="14"/>
        <v>0</v>
      </c>
      <c r="V18" s="233"/>
      <c r="W18" s="131"/>
      <c r="X18" s="129"/>
      <c r="Y18" s="130">
        <f t="shared" si="15"/>
        <v>0</v>
      </c>
      <c r="Z18" s="126"/>
      <c r="AA18" s="234"/>
      <c r="AB18" s="132">
        <f t="shared" si="8"/>
        <v>0</v>
      </c>
      <c r="AC18" s="133">
        <f t="shared" si="9"/>
        <v>0</v>
      </c>
    </row>
    <row r="19" spans="1:31" x14ac:dyDescent="0.2">
      <c r="A19" s="134"/>
      <c r="B19" s="124"/>
      <c r="C19" s="124"/>
      <c r="D19" s="124"/>
      <c r="E19" s="125"/>
      <c r="F19" s="125"/>
      <c r="G19" s="228"/>
      <c r="H19" s="272">
        <f t="shared" si="0"/>
        <v>0</v>
      </c>
      <c r="I19" s="272">
        <f t="shared" si="1"/>
        <v>0</v>
      </c>
      <c r="J19" s="273">
        <f t="shared" si="2"/>
        <v>0</v>
      </c>
      <c r="K19" s="265"/>
      <c r="L19" s="253">
        <f t="shared" si="3"/>
        <v>0</v>
      </c>
      <c r="M19" s="259"/>
      <c r="N19" s="127">
        <f t="shared" si="4"/>
        <v>0</v>
      </c>
      <c r="O19" s="259"/>
      <c r="P19" s="248">
        <f t="shared" si="5"/>
        <v>0</v>
      </c>
      <c r="Q19" s="248">
        <f t="shared" si="6"/>
        <v>0</v>
      </c>
      <c r="R19" s="249">
        <f t="shared" si="7"/>
        <v>0</v>
      </c>
      <c r="S19" s="260"/>
      <c r="T19" s="129"/>
      <c r="U19" s="130">
        <f t="shared" si="14"/>
        <v>0</v>
      </c>
      <c r="V19" s="261"/>
      <c r="W19" s="131"/>
      <c r="X19" s="129"/>
      <c r="Y19" s="130">
        <f t="shared" si="15"/>
        <v>0</v>
      </c>
      <c r="Z19" s="259"/>
      <c r="AA19" s="263"/>
      <c r="AB19" s="262">
        <f t="shared" si="8"/>
        <v>0</v>
      </c>
      <c r="AC19" s="133">
        <f t="shared" si="9"/>
        <v>0</v>
      </c>
    </row>
    <row r="20" spans="1:31" x14ac:dyDescent="0.2">
      <c r="A20" s="466"/>
      <c r="B20" s="467"/>
      <c r="C20" s="134"/>
      <c r="D20" s="134"/>
      <c r="E20" s="135"/>
      <c r="F20" s="135"/>
      <c r="G20" s="271">
        <f>SUM(G8:G19)</f>
        <v>0</v>
      </c>
      <c r="H20" s="135"/>
      <c r="I20" s="135"/>
      <c r="J20" s="250"/>
      <c r="K20" s="235"/>
      <c r="L20" s="254"/>
      <c r="M20" s="266"/>
      <c r="N20" s="254"/>
      <c r="O20" s="266"/>
      <c r="P20" s="255"/>
      <c r="Q20" s="235"/>
      <c r="R20" s="252"/>
      <c r="S20" s="267"/>
      <c r="T20" s="256"/>
      <c r="U20" s="251"/>
      <c r="V20" s="268"/>
      <c r="W20" s="257"/>
      <c r="X20" s="136"/>
      <c r="Y20" s="251"/>
      <c r="Z20" s="266"/>
      <c r="AA20" s="270"/>
      <c r="AB20" s="269"/>
      <c r="AC20" s="133">
        <f>SUM(AC8:AC19)</f>
        <v>0</v>
      </c>
    </row>
    <row r="21" spans="1:31" s="236" customFormat="1" x14ac:dyDescent="0.2">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row>
    <row r="22" spans="1:31" ht="12.75" thickBot="1" x14ac:dyDescent="0.25">
      <c r="A22" s="318" t="s">
        <v>228</v>
      </c>
    </row>
    <row r="23" spans="1:31" ht="72.75" thickBot="1" x14ac:dyDescent="0.25">
      <c r="A23" s="238" t="str">
        <f>'Proposal Data'!N45</f>
        <v/>
      </c>
      <c r="B23" s="239" t="s">
        <v>32</v>
      </c>
      <c r="C23" s="238" t="s">
        <v>33</v>
      </c>
      <c r="D23" s="238" t="s">
        <v>34</v>
      </c>
      <c r="E23" s="238" t="s">
        <v>35</v>
      </c>
      <c r="F23" s="238" t="s">
        <v>36</v>
      </c>
      <c r="G23" s="240" t="s">
        <v>37</v>
      </c>
      <c r="H23" s="238" t="s">
        <v>38</v>
      </c>
      <c r="I23" s="238" t="s">
        <v>39</v>
      </c>
      <c r="J23" s="238" t="s">
        <v>40</v>
      </c>
      <c r="K23" s="258" t="s">
        <v>41</v>
      </c>
      <c r="L23" s="242" t="s">
        <v>42</v>
      </c>
      <c r="M23" s="241" t="s">
        <v>43</v>
      </c>
      <c r="N23" s="242" t="s">
        <v>44</v>
      </c>
      <c r="O23" s="241" t="s">
        <v>45</v>
      </c>
      <c r="P23" s="238" t="s">
        <v>46</v>
      </c>
      <c r="Q23" s="238" t="s">
        <v>47</v>
      </c>
      <c r="R23" s="242" t="s">
        <v>48</v>
      </c>
      <c r="S23" s="241" t="s">
        <v>49</v>
      </c>
      <c r="T23" s="238" t="s">
        <v>50</v>
      </c>
      <c r="U23" s="242" t="s">
        <v>51</v>
      </c>
      <c r="V23" s="241" t="s">
        <v>52</v>
      </c>
      <c r="W23" s="243" t="s">
        <v>53</v>
      </c>
      <c r="X23" s="243" t="s">
        <v>54</v>
      </c>
      <c r="Y23" s="244" t="s">
        <v>55</v>
      </c>
      <c r="Z23" s="241" t="s">
        <v>56</v>
      </c>
      <c r="AA23" s="245" t="s">
        <v>57</v>
      </c>
      <c r="AB23" s="246" t="s">
        <v>58</v>
      </c>
      <c r="AC23" s="247" t="s">
        <v>59</v>
      </c>
    </row>
    <row r="24" spans="1:31" x14ac:dyDescent="0.2">
      <c r="A24" s="123"/>
      <c r="B24" s="124"/>
      <c r="C24" s="124"/>
      <c r="D24" s="124"/>
      <c r="E24" s="125"/>
      <c r="F24" s="125"/>
      <c r="G24" s="229"/>
      <c r="H24" s="272">
        <f t="shared" ref="H24" si="16">IF((F24&gt;0),F24-1,0)</f>
        <v>0</v>
      </c>
      <c r="I24" s="272">
        <f t="shared" ref="I24" si="17">IF(F24&gt;2,F24-2,0)</f>
        <v>0</v>
      </c>
      <c r="J24" s="273">
        <f t="shared" ref="J24" si="18">IF(F24&lt;=2,F24,F24-I24)</f>
        <v>0</v>
      </c>
      <c r="K24" s="264"/>
      <c r="L24" s="253">
        <f t="shared" ref="L24" si="19">+K24*E24</f>
        <v>0</v>
      </c>
      <c r="M24" s="126"/>
      <c r="N24" s="127">
        <f t="shared" ref="N24" si="20">M24*E24*H24</f>
        <v>0</v>
      </c>
      <c r="O24" s="126"/>
      <c r="P24" s="248">
        <f t="shared" ref="P24" si="21">+O24*E24*I24</f>
        <v>0</v>
      </c>
      <c r="Q24" s="248">
        <f t="shared" ref="Q24" si="22">(+O24*E24*J24)*0.75</f>
        <v>0</v>
      </c>
      <c r="R24" s="249">
        <f t="shared" ref="R24" si="23">SUM(P24:Q24)</f>
        <v>0</v>
      </c>
      <c r="S24" s="128"/>
      <c r="T24" s="129"/>
      <c r="U24" s="130">
        <f>T24*S24*F24</f>
        <v>0</v>
      </c>
      <c r="V24" s="233"/>
      <c r="W24" s="230"/>
      <c r="X24" s="231"/>
      <c r="Y24" s="130">
        <f>W24*V24*X24</f>
        <v>0</v>
      </c>
      <c r="Z24" s="126"/>
      <c r="AA24" s="234"/>
      <c r="AB24" s="132">
        <f t="shared" ref="AB24" si="24">+Y24+U24+R24+N24+L24+Z24+AA24</f>
        <v>0</v>
      </c>
      <c r="AC24" s="133">
        <f t="shared" ref="AC24" si="25">+AB24*G24</f>
        <v>0</v>
      </c>
    </row>
    <row r="25" spans="1:31" x14ac:dyDescent="0.2">
      <c r="A25" s="134"/>
      <c r="B25" s="124"/>
      <c r="C25" s="124"/>
      <c r="D25" s="124"/>
      <c r="E25" s="125"/>
      <c r="F25" s="125"/>
      <c r="G25" s="228"/>
      <c r="H25" s="272">
        <f t="shared" ref="H25:H35" si="26">IF((F25&gt;0),F25-1,0)</f>
        <v>0</v>
      </c>
      <c r="I25" s="272">
        <f t="shared" ref="I25:I35" si="27">IF(F25&gt;2,F25-2,0)</f>
        <v>0</v>
      </c>
      <c r="J25" s="273">
        <f t="shared" ref="J25:J35" si="28">IF(F25&lt;=2,F25,F25-I25)</f>
        <v>0</v>
      </c>
      <c r="K25" s="265"/>
      <c r="L25" s="253">
        <f t="shared" ref="L25:L35" si="29">+K25*E25</f>
        <v>0</v>
      </c>
      <c r="M25" s="126"/>
      <c r="N25" s="127">
        <f t="shared" ref="N25:N35" si="30">M25*E25*H25</f>
        <v>0</v>
      </c>
      <c r="O25" s="126"/>
      <c r="P25" s="248">
        <f t="shared" ref="P25:P35" si="31">+O25*E25*I25</f>
        <v>0</v>
      </c>
      <c r="Q25" s="248">
        <f t="shared" ref="Q25:Q35" si="32">(+O25*E25*J25)*0.75</f>
        <v>0</v>
      </c>
      <c r="R25" s="249">
        <f t="shared" ref="R25:R35" si="33">SUM(P25:Q25)</f>
        <v>0</v>
      </c>
      <c r="S25" s="128"/>
      <c r="T25" s="129"/>
      <c r="U25" s="130">
        <f t="shared" ref="U25:U27" si="34">T25*S25*H25</f>
        <v>0</v>
      </c>
      <c r="V25" s="233"/>
      <c r="W25" s="131"/>
      <c r="X25" s="129"/>
      <c r="Y25" s="130">
        <f t="shared" ref="Y25:Y27" si="35">W25*V25*X25</f>
        <v>0</v>
      </c>
      <c r="Z25" s="126"/>
      <c r="AA25" s="234"/>
      <c r="AB25" s="132">
        <f t="shared" ref="AB25:AB35" si="36">+Y25+U25+R25+N25+L25+Z25+AA25</f>
        <v>0</v>
      </c>
      <c r="AC25" s="133">
        <f t="shared" ref="AC25:AC35" si="37">+AB25*G25</f>
        <v>0</v>
      </c>
    </row>
    <row r="26" spans="1:31" x14ac:dyDescent="0.2">
      <c r="A26" s="134"/>
      <c r="B26" s="124"/>
      <c r="C26" s="124"/>
      <c r="D26" s="124"/>
      <c r="E26" s="125"/>
      <c r="F26" s="125"/>
      <c r="G26" s="228"/>
      <c r="H26" s="272">
        <f t="shared" si="26"/>
        <v>0</v>
      </c>
      <c r="I26" s="272">
        <f t="shared" si="27"/>
        <v>0</v>
      </c>
      <c r="J26" s="273">
        <f t="shared" si="28"/>
        <v>0</v>
      </c>
      <c r="K26" s="265"/>
      <c r="L26" s="253">
        <f t="shared" si="29"/>
        <v>0</v>
      </c>
      <c r="M26" s="126"/>
      <c r="N26" s="127">
        <f t="shared" si="30"/>
        <v>0</v>
      </c>
      <c r="O26" s="126"/>
      <c r="P26" s="248">
        <f t="shared" si="31"/>
        <v>0</v>
      </c>
      <c r="Q26" s="248">
        <f t="shared" si="32"/>
        <v>0</v>
      </c>
      <c r="R26" s="249">
        <f t="shared" si="33"/>
        <v>0</v>
      </c>
      <c r="S26" s="128"/>
      <c r="T26" s="129"/>
      <c r="U26" s="130">
        <f t="shared" si="34"/>
        <v>0</v>
      </c>
      <c r="V26" s="233"/>
      <c r="W26" s="131"/>
      <c r="X26" s="129"/>
      <c r="Y26" s="130">
        <f t="shared" si="35"/>
        <v>0</v>
      </c>
      <c r="Z26" s="126"/>
      <c r="AA26" s="234"/>
      <c r="AB26" s="132">
        <f t="shared" si="36"/>
        <v>0</v>
      </c>
      <c r="AC26" s="133">
        <f t="shared" si="37"/>
        <v>0</v>
      </c>
    </row>
    <row r="27" spans="1:31" x14ac:dyDescent="0.2">
      <c r="A27" s="134"/>
      <c r="B27" s="124"/>
      <c r="C27" s="124"/>
      <c r="D27" s="124"/>
      <c r="E27" s="125"/>
      <c r="F27" s="125"/>
      <c r="G27" s="228"/>
      <c r="H27" s="272">
        <f t="shared" si="26"/>
        <v>0</v>
      </c>
      <c r="I27" s="272">
        <f t="shared" si="27"/>
        <v>0</v>
      </c>
      <c r="J27" s="273">
        <f t="shared" si="28"/>
        <v>0</v>
      </c>
      <c r="K27" s="265"/>
      <c r="L27" s="253">
        <f t="shared" si="29"/>
        <v>0</v>
      </c>
      <c r="M27" s="126"/>
      <c r="N27" s="127">
        <f t="shared" si="30"/>
        <v>0</v>
      </c>
      <c r="O27" s="126"/>
      <c r="P27" s="248">
        <f t="shared" si="31"/>
        <v>0</v>
      </c>
      <c r="Q27" s="248">
        <f t="shared" si="32"/>
        <v>0</v>
      </c>
      <c r="R27" s="249">
        <f t="shared" si="33"/>
        <v>0</v>
      </c>
      <c r="S27" s="128"/>
      <c r="T27" s="129"/>
      <c r="U27" s="130">
        <f t="shared" si="34"/>
        <v>0</v>
      </c>
      <c r="V27" s="233"/>
      <c r="W27" s="131"/>
      <c r="X27" s="129"/>
      <c r="Y27" s="130">
        <f t="shared" si="35"/>
        <v>0</v>
      </c>
      <c r="Z27" s="126"/>
      <c r="AA27" s="234"/>
      <c r="AB27" s="132">
        <f t="shared" si="36"/>
        <v>0</v>
      </c>
      <c r="AC27" s="133">
        <f t="shared" si="37"/>
        <v>0</v>
      </c>
    </row>
    <row r="28" spans="1:31" x14ac:dyDescent="0.2">
      <c r="A28" s="134"/>
      <c r="B28" s="124"/>
      <c r="C28" s="124"/>
      <c r="D28" s="124"/>
      <c r="E28" s="125"/>
      <c r="F28" s="125"/>
      <c r="G28" s="228"/>
      <c r="H28" s="272">
        <f t="shared" si="26"/>
        <v>0</v>
      </c>
      <c r="I28" s="272">
        <f t="shared" si="27"/>
        <v>0</v>
      </c>
      <c r="J28" s="273">
        <f t="shared" si="28"/>
        <v>0</v>
      </c>
      <c r="K28" s="265"/>
      <c r="L28" s="253">
        <f t="shared" si="29"/>
        <v>0</v>
      </c>
      <c r="M28" s="126"/>
      <c r="N28" s="127">
        <f t="shared" si="30"/>
        <v>0</v>
      </c>
      <c r="O28" s="126"/>
      <c r="P28" s="248">
        <f t="shared" si="31"/>
        <v>0</v>
      </c>
      <c r="Q28" s="248">
        <f t="shared" si="32"/>
        <v>0</v>
      </c>
      <c r="R28" s="249">
        <f t="shared" si="33"/>
        <v>0</v>
      </c>
      <c r="S28" s="128"/>
      <c r="T28" s="129"/>
      <c r="U28" s="130">
        <f>T28*S28*H28</f>
        <v>0</v>
      </c>
      <c r="V28" s="233"/>
      <c r="W28" s="131"/>
      <c r="X28" s="129"/>
      <c r="Y28" s="130">
        <f>W28*V28*X28</f>
        <v>0</v>
      </c>
      <c r="Z28" s="126"/>
      <c r="AA28" s="234"/>
      <c r="AB28" s="132">
        <f t="shared" si="36"/>
        <v>0</v>
      </c>
      <c r="AC28" s="133">
        <f t="shared" si="37"/>
        <v>0</v>
      </c>
    </row>
    <row r="29" spans="1:31" x14ac:dyDescent="0.2">
      <c r="A29" s="134"/>
      <c r="B29" s="124"/>
      <c r="C29" s="124"/>
      <c r="D29" s="124"/>
      <c r="E29" s="125"/>
      <c r="F29" s="125"/>
      <c r="G29" s="228"/>
      <c r="H29" s="272">
        <f t="shared" si="26"/>
        <v>0</v>
      </c>
      <c r="I29" s="272">
        <f t="shared" si="27"/>
        <v>0</v>
      </c>
      <c r="J29" s="273">
        <f t="shared" si="28"/>
        <v>0</v>
      </c>
      <c r="K29" s="265"/>
      <c r="L29" s="253">
        <f t="shared" si="29"/>
        <v>0</v>
      </c>
      <c r="M29" s="126"/>
      <c r="N29" s="127">
        <f t="shared" si="30"/>
        <v>0</v>
      </c>
      <c r="O29" s="126"/>
      <c r="P29" s="248">
        <f t="shared" si="31"/>
        <v>0</v>
      </c>
      <c r="Q29" s="248">
        <f t="shared" si="32"/>
        <v>0</v>
      </c>
      <c r="R29" s="249">
        <f t="shared" si="33"/>
        <v>0</v>
      </c>
      <c r="S29" s="128"/>
      <c r="T29" s="129"/>
      <c r="U29" s="130">
        <f t="shared" ref="U29:U31" si="38">T29*S29*H29</f>
        <v>0</v>
      </c>
      <c r="V29" s="233"/>
      <c r="W29" s="131"/>
      <c r="X29" s="129"/>
      <c r="Y29" s="130">
        <f t="shared" ref="Y29:Y31" si="39">W29*V29*X29</f>
        <v>0</v>
      </c>
      <c r="Z29" s="126"/>
      <c r="AA29" s="234"/>
      <c r="AB29" s="132">
        <f t="shared" si="36"/>
        <v>0</v>
      </c>
      <c r="AC29" s="133">
        <f t="shared" si="37"/>
        <v>0</v>
      </c>
    </row>
    <row r="30" spans="1:31" x14ac:dyDescent="0.2">
      <c r="A30" s="134"/>
      <c r="B30" s="124"/>
      <c r="C30" s="124"/>
      <c r="D30" s="124"/>
      <c r="E30" s="125"/>
      <c r="F30" s="125"/>
      <c r="G30" s="228"/>
      <c r="H30" s="272">
        <f t="shared" si="26"/>
        <v>0</v>
      </c>
      <c r="I30" s="272">
        <f t="shared" si="27"/>
        <v>0</v>
      </c>
      <c r="J30" s="273">
        <f t="shared" si="28"/>
        <v>0</v>
      </c>
      <c r="K30" s="265"/>
      <c r="L30" s="253">
        <f t="shared" si="29"/>
        <v>0</v>
      </c>
      <c r="M30" s="126"/>
      <c r="N30" s="127">
        <f t="shared" si="30"/>
        <v>0</v>
      </c>
      <c r="O30" s="126"/>
      <c r="P30" s="248">
        <f t="shared" si="31"/>
        <v>0</v>
      </c>
      <c r="Q30" s="248">
        <f t="shared" si="32"/>
        <v>0</v>
      </c>
      <c r="R30" s="249">
        <f t="shared" si="33"/>
        <v>0</v>
      </c>
      <c r="S30" s="128"/>
      <c r="T30" s="129"/>
      <c r="U30" s="130">
        <f t="shared" si="38"/>
        <v>0</v>
      </c>
      <c r="V30" s="233"/>
      <c r="W30" s="131"/>
      <c r="X30" s="129"/>
      <c r="Y30" s="130">
        <f t="shared" si="39"/>
        <v>0</v>
      </c>
      <c r="Z30" s="126"/>
      <c r="AA30" s="234"/>
      <c r="AB30" s="132">
        <f t="shared" si="36"/>
        <v>0</v>
      </c>
      <c r="AC30" s="133">
        <f t="shared" si="37"/>
        <v>0</v>
      </c>
    </row>
    <row r="31" spans="1:31" x14ac:dyDescent="0.2">
      <c r="A31" s="134"/>
      <c r="B31" s="124"/>
      <c r="C31" s="124"/>
      <c r="D31" s="124"/>
      <c r="E31" s="125"/>
      <c r="F31" s="125"/>
      <c r="G31" s="228"/>
      <c r="H31" s="272">
        <f t="shared" si="26"/>
        <v>0</v>
      </c>
      <c r="I31" s="272">
        <f t="shared" si="27"/>
        <v>0</v>
      </c>
      <c r="J31" s="273">
        <f t="shared" si="28"/>
        <v>0</v>
      </c>
      <c r="K31" s="265"/>
      <c r="L31" s="253">
        <f t="shared" si="29"/>
        <v>0</v>
      </c>
      <c r="M31" s="126"/>
      <c r="N31" s="127">
        <f t="shared" si="30"/>
        <v>0</v>
      </c>
      <c r="O31" s="126"/>
      <c r="P31" s="248">
        <f t="shared" si="31"/>
        <v>0</v>
      </c>
      <c r="Q31" s="248">
        <f t="shared" si="32"/>
        <v>0</v>
      </c>
      <c r="R31" s="249">
        <f t="shared" si="33"/>
        <v>0</v>
      </c>
      <c r="S31" s="128"/>
      <c r="T31" s="129"/>
      <c r="U31" s="130">
        <f t="shared" si="38"/>
        <v>0</v>
      </c>
      <c r="V31" s="233"/>
      <c r="W31" s="131"/>
      <c r="X31" s="129"/>
      <c r="Y31" s="130">
        <f t="shared" si="39"/>
        <v>0</v>
      </c>
      <c r="Z31" s="126"/>
      <c r="AA31" s="234"/>
      <c r="AB31" s="132">
        <f t="shared" si="36"/>
        <v>0</v>
      </c>
      <c r="AC31" s="133">
        <f t="shared" si="37"/>
        <v>0</v>
      </c>
    </row>
    <row r="32" spans="1:31" x14ac:dyDescent="0.2">
      <c r="A32" s="134"/>
      <c r="B32" s="124"/>
      <c r="C32" s="124"/>
      <c r="D32" s="124"/>
      <c r="E32" s="125"/>
      <c r="F32" s="125"/>
      <c r="G32" s="228"/>
      <c r="H32" s="272">
        <f t="shared" si="26"/>
        <v>0</v>
      </c>
      <c r="I32" s="272">
        <f t="shared" si="27"/>
        <v>0</v>
      </c>
      <c r="J32" s="273">
        <f t="shared" si="28"/>
        <v>0</v>
      </c>
      <c r="K32" s="265"/>
      <c r="L32" s="253">
        <f t="shared" si="29"/>
        <v>0</v>
      </c>
      <c r="M32" s="126"/>
      <c r="N32" s="127">
        <f t="shared" si="30"/>
        <v>0</v>
      </c>
      <c r="O32" s="126"/>
      <c r="P32" s="248">
        <f t="shared" si="31"/>
        <v>0</v>
      </c>
      <c r="Q32" s="248">
        <f t="shared" si="32"/>
        <v>0</v>
      </c>
      <c r="R32" s="249">
        <f t="shared" si="33"/>
        <v>0</v>
      </c>
      <c r="S32" s="128"/>
      <c r="T32" s="129"/>
      <c r="U32" s="130">
        <f>T32*S32*H32</f>
        <v>0</v>
      </c>
      <c r="V32" s="233"/>
      <c r="W32" s="131"/>
      <c r="X32" s="129"/>
      <c r="Y32" s="130">
        <f>W32*V32*X32</f>
        <v>0</v>
      </c>
      <c r="Z32" s="126"/>
      <c r="AA32" s="234"/>
      <c r="AB32" s="132">
        <f t="shared" si="36"/>
        <v>0</v>
      </c>
      <c r="AC32" s="133">
        <f t="shared" si="37"/>
        <v>0</v>
      </c>
    </row>
    <row r="33" spans="1:31" x14ac:dyDescent="0.2">
      <c r="A33" s="134"/>
      <c r="B33" s="124"/>
      <c r="C33" s="124"/>
      <c r="D33" s="124"/>
      <c r="E33" s="125"/>
      <c r="F33" s="125"/>
      <c r="G33" s="228"/>
      <c r="H33" s="272">
        <f t="shared" si="26"/>
        <v>0</v>
      </c>
      <c r="I33" s="272">
        <f t="shared" si="27"/>
        <v>0</v>
      </c>
      <c r="J33" s="273">
        <f t="shared" si="28"/>
        <v>0</v>
      </c>
      <c r="K33" s="265"/>
      <c r="L33" s="253">
        <f t="shared" si="29"/>
        <v>0</v>
      </c>
      <c r="M33" s="126"/>
      <c r="N33" s="127">
        <f t="shared" si="30"/>
        <v>0</v>
      </c>
      <c r="O33" s="120"/>
      <c r="P33" s="248">
        <f t="shared" si="31"/>
        <v>0</v>
      </c>
      <c r="Q33" s="248">
        <f t="shared" si="32"/>
        <v>0</v>
      </c>
      <c r="R33" s="249">
        <f t="shared" si="33"/>
        <v>0</v>
      </c>
      <c r="S33" s="128"/>
      <c r="T33" s="129"/>
      <c r="U33" s="130">
        <f t="shared" ref="U33:U35" si="40">T33*S33*H33</f>
        <v>0</v>
      </c>
      <c r="V33" s="233"/>
      <c r="W33" s="131"/>
      <c r="X33" s="129"/>
      <c r="Y33" s="130">
        <f t="shared" ref="Y33:Y35" si="41">W33*V33*X33</f>
        <v>0</v>
      </c>
      <c r="Z33" s="126"/>
      <c r="AA33" s="234"/>
      <c r="AB33" s="132">
        <f t="shared" si="36"/>
        <v>0</v>
      </c>
      <c r="AC33" s="133">
        <f t="shared" si="37"/>
        <v>0</v>
      </c>
    </row>
    <row r="34" spans="1:31" x14ac:dyDescent="0.2">
      <c r="A34" s="134"/>
      <c r="B34" s="124"/>
      <c r="C34" s="124"/>
      <c r="D34" s="124"/>
      <c r="E34" s="125"/>
      <c r="F34" s="125"/>
      <c r="G34" s="228"/>
      <c r="H34" s="272">
        <f t="shared" si="26"/>
        <v>0</v>
      </c>
      <c r="I34" s="272">
        <f t="shared" si="27"/>
        <v>0</v>
      </c>
      <c r="J34" s="273">
        <f t="shared" si="28"/>
        <v>0</v>
      </c>
      <c r="K34" s="265"/>
      <c r="L34" s="253">
        <f t="shared" si="29"/>
        <v>0</v>
      </c>
      <c r="M34" s="126"/>
      <c r="N34" s="127">
        <f t="shared" si="30"/>
        <v>0</v>
      </c>
      <c r="O34" s="126"/>
      <c r="P34" s="248">
        <f t="shared" si="31"/>
        <v>0</v>
      </c>
      <c r="Q34" s="248">
        <f t="shared" si="32"/>
        <v>0</v>
      </c>
      <c r="R34" s="249">
        <f t="shared" si="33"/>
        <v>0</v>
      </c>
      <c r="S34" s="128"/>
      <c r="T34" s="129"/>
      <c r="U34" s="130">
        <f t="shared" si="40"/>
        <v>0</v>
      </c>
      <c r="V34" s="233"/>
      <c r="W34" s="131"/>
      <c r="X34" s="129"/>
      <c r="Y34" s="130">
        <f t="shared" si="41"/>
        <v>0</v>
      </c>
      <c r="Z34" s="126"/>
      <c r="AA34" s="234"/>
      <c r="AB34" s="132">
        <f t="shared" si="36"/>
        <v>0</v>
      </c>
      <c r="AC34" s="133">
        <f t="shared" si="37"/>
        <v>0</v>
      </c>
    </row>
    <row r="35" spans="1:31" x14ac:dyDescent="0.2">
      <c r="A35" s="134"/>
      <c r="B35" s="124"/>
      <c r="C35" s="124"/>
      <c r="D35" s="124"/>
      <c r="E35" s="125"/>
      <c r="F35" s="125"/>
      <c r="G35" s="228"/>
      <c r="H35" s="272">
        <f t="shared" si="26"/>
        <v>0</v>
      </c>
      <c r="I35" s="272">
        <f t="shared" si="27"/>
        <v>0</v>
      </c>
      <c r="J35" s="273">
        <f t="shared" si="28"/>
        <v>0</v>
      </c>
      <c r="K35" s="265"/>
      <c r="L35" s="253">
        <f t="shared" si="29"/>
        <v>0</v>
      </c>
      <c r="M35" s="259"/>
      <c r="N35" s="127">
        <f t="shared" si="30"/>
        <v>0</v>
      </c>
      <c r="O35" s="259"/>
      <c r="P35" s="248">
        <f t="shared" si="31"/>
        <v>0</v>
      </c>
      <c r="Q35" s="248">
        <f t="shared" si="32"/>
        <v>0</v>
      </c>
      <c r="R35" s="249">
        <f t="shared" si="33"/>
        <v>0</v>
      </c>
      <c r="S35" s="260"/>
      <c r="T35" s="129"/>
      <c r="U35" s="130">
        <f t="shared" si="40"/>
        <v>0</v>
      </c>
      <c r="V35" s="261"/>
      <c r="W35" s="131"/>
      <c r="X35" s="129"/>
      <c r="Y35" s="130">
        <f t="shared" si="41"/>
        <v>0</v>
      </c>
      <c r="Z35" s="259"/>
      <c r="AA35" s="263"/>
      <c r="AB35" s="262">
        <f t="shared" si="36"/>
        <v>0</v>
      </c>
      <c r="AC35" s="133">
        <f t="shared" si="37"/>
        <v>0</v>
      </c>
    </row>
    <row r="36" spans="1:31" x14ac:dyDescent="0.2">
      <c r="A36" s="466"/>
      <c r="B36" s="467"/>
      <c r="C36" s="134"/>
      <c r="D36" s="134"/>
      <c r="E36" s="135"/>
      <c r="F36" s="135"/>
      <c r="G36" s="271">
        <f>SUM(G24:G35)</f>
        <v>0</v>
      </c>
      <c r="H36" s="135"/>
      <c r="I36" s="135"/>
      <c r="J36" s="250"/>
      <c r="K36" s="235"/>
      <c r="L36" s="254"/>
      <c r="M36" s="266"/>
      <c r="N36" s="254"/>
      <c r="O36" s="266"/>
      <c r="P36" s="255"/>
      <c r="Q36" s="235"/>
      <c r="R36" s="252"/>
      <c r="S36" s="267"/>
      <c r="T36" s="256"/>
      <c r="U36" s="251"/>
      <c r="V36" s="268"/>
      <c r="W36" s="257"/>
      <c r="X36" s="136"/>
      <c r="Y36" s="251"/>
      <c r="Z36" s="266"/>
      <c r="AA36" s="270"/>
      <c r="AB36" s="269"/>
      <c r="AC36" s="133">
        <f>SUM(AC24:AC35)</f>
        <v>0</v>
      </c>
    </row>
    <row r="37" spans="1:31" s="236" customFormat="1" x14ac:dyDescent="0.2">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row>
    <row r="38" spans="1:31" ht="12.75" thickBot="1" x14ac:dyDescent="0.25">
      <c r="A38" s="318" t="s">
        <v>229</v>
      </c>
    </row>
    <row r="39" spans="1:31" ht="72.75" thickBot="1" x14ac:dyDescent="0.25">
      <c r="A39" s="238" t="str">
        <f>'Proposal Data'!O45</f>
        <v/>
      </c>
      <c r="B39" s="239" t="s">
        <v>32</v>
      </c>
      <c r="C39" s="238" t="s">
        <v>33</v>
      </c>
      <c r="D39" s="238" t="s">
        <v>34</v>
      </c>
      <c r="E39" s="238" t="s">
        <v>35</v>
      </c>
      <c r="F39" s="238" t="s">
        <v>36</v>
      </c>
      <c r="G39" s="240" t="s">
        <v>37</v>
      </c>
      <c r="H39" s="238" t="s">
        <v>38</v>
      </c>
      <c r="I39" s="238" t="s">
        <v>39</v>
      </c>
      <c r="J39" s="238" t="s">
        <v>40</v>
      </c>
      <c r="K39" s="258" t="s">
        <v>41</v>
      </c>
      <c r="L39" s="242" t="s">
        <v>42</v>
      </c>
      <c r="M39" s="241" t="s">
        <v>43</v>
      </c>
      <c r="N39" s="242" t="s">
        <v>44</v>
      </c>
      <c r="O39" s="241" t="s">
        <v>45</v>
      </c>
      <c r="P39" s="238" t="s">
        <v>46</v>
      </c>
      <c r="Q39" s="238" t="s">
        <v>47</v>
      </c>
      <c r="R39" s="242" t="s">
        <v>48</v>
      </c>
      <c r="S39" s="241" t="s">
        <v>49</v>
      </c>
      <c r="T39" s="238" t="s">
        <v>50</v>
      </c>
      <c r="U39" s="242" t="s">
        <v>51</v>
      </c>
      <c r="V39" s="241" t="s">
        <v>52</v>
      </c>
      <c r="W39" s="243" t="s">
        <v>53</v>
      </c>
      <c r="X39" s="243" t="s">
        <v>54</v>
      </c>
      <c r="Y39" s="244" t="s">
        <v>55</v>
      </c>
      <c r="Z39" s="241" t="s">
        <v>56</v>
      </c>
      <c r="AA39" s="245" t="s">
        <v>57</v>
      </c>
      <c r="AB39" s="246" t="s">
        <v>58</v>
      </c>
      <c r="AC39" s="247" t="s">
        <v>59</v>
      </c>
    </row>
    <row r="40" spans="1:31" x14ac:dyDescent="0.2">
      <c r="A40" s="123"/>
      <c r="B40" s="124"/>
      <c r="C40" s="124"/>
      <c r="D40" s="124"/>
      <c r="E40" s="125"/>
      <c r="F40" s="125"/>
      <c r="G40" s="229"/>
      <c r="H40" s="272">
        <f t="shared" ref="H40" si="42">IF((F40&gt;0),F40-1,0)</f>
        <v>0</v>
      </c>
      <c r="I40" s="272">
        <f t="shared" ref="I40" si="43">IF(F40&gt;2,F40-2,0)</f>
        <v>0</v>
      </c>
      <c r="J40" s="273">
        <f t="shared" ref="J40" si="44">IF(F40&lt;=2,F40,F40-I40)</f>
        <v>0</v>
      </c>
      <c r="K40" s="264"/>
      <c r="L40" s="253">
        <f t="shared" ref="L40" si="45">+K40*E40</f>
        <v>0</v>
      </c>
      <c r="M40" s="126"/>
      <c r="N40" s="127">
        <f t="shared" ref="N40" si="46">M40*E40*H40</f>
        <v>0</v>
      </c>
      <c r="O40" s="126"/>
      <c r="P40" s="248">
        <f t="shared" ref="P40" si="47">+O40*E40*I40</f>
        <v>0</v>
      </c>
      <c r="Q40" s="248">
        <f t="shared" ref="Q40" si="48">(+O40*E40*J40)*0.75</f>
        <v>0</v>
      </c>
      <c r="R40" s="249">
        <f t="shared" ref="R40" si="49">SUM(P40:Q40)</f>
        <v>0</v>
      </c>
      <c r="S40" s="128"/>
      <c r="T40" s="129"/>
      <c r="U40" s="130">
        <f>T40*S40*F40</f>
        <v>0</v>
      </c>
      <c r="V40" s="233"/>
      <c r="W40" s="230"/>
      <c r="X40" s="231"/>
      <c r="Y40" s="130">
        <f>W40*V40*X40</f>
        <v>0</v>
      </c>
      <c r="Z40" s="126"/>
      <c r="AA40" s="234"/>
      <c r="AB40" s="132">
        <f t="shared" ref="AB40" si="50">+Y40+U40+R40+N40+L40+Z40+AA40</f>
        <v>0</v>
      </c>
      <c r="AC40" s="133">
        <f t="shared" ref="AC40" si="51">+AB40*G40</f>
        <v>0</v>
      </c>
    </row>
    <row r="41" spans="1:31" x14ac:dyDescent="0.2">
      <c r="A41" s="134"/>
      <c r="B41" s="124"/>
      <c r="C41" s="124"/>
      <c r="D41" s="124"/>
      <c r="E41" s="125"/>
      <c r="F41" s="125"/>
      <c r="G41" s="228"/>
      <c r="H41" s="272">
        <f t="shared" ref="H41:H51" si="52">IF((F41&gt;0),F41-1,0)</f>
        <v>0</v>
      </c>
      <c r="I41" s="272">
        <f t="shared" ref="I41:I51" si="53">IF(F41&gt;2,F41-2,0)</f>
        <v>0</v>
      </c>
      <c r="J41" s="273">
        <f t="shared" ref="J41:J51" si="54">IF(F41&lt;=2,F41,F41-I41)</f>
        <v>0</v>
      </c>
      <c r="K41" s="265"/>
      <c r="L41" s="253">
        <f t="shared" ref="L41:L51" si="55">+K41*E41</f>
        <v>0</v>
      </c>
      <c r="M41" s="126"/>
      <c r="N41" s="127">
        <f t="shared" ref="N41:N51" si="56">M41*E41*H41</f>
        <v>0</v>
      </c>
      <c r="O41" s="126"/>
      <c r="P41" s="248">
        <f t="shared" ref="P41:P51" si="57">+O41*E41*I41</f>
        <v>0</v>
      </c>
      <c r="Q41" s="248">
        <f t="shared" ref="Q41:Q51" si="58">(+O41*E41*J41)*0.75</f>
        <v>0</v>
      </c>
      <c r="R41" s="249">
        <f t="shared" ref="R41:R51" si="59">SUM(P41:Q41)</f>
        <v>0</v>
      </c>
      <c r="S41" s="128"/>
      <c r="T41" s="129"/>
      <c r="U41" s="130">
        <f t="shared" ref="U41:U43" si="60">T41*S41*H41</f>
        <v>0</v>
      </c>
      <c r="V41" s="233"/>
      <c r="W41" s="131"/>
      <c r="X41" s="129"/>
      <c r="Y41" s="130">
        <f t="shared" ref="Y41:Y43" si="61">W41*V41*X41</f>
        <v>0</v>
      </c>
      <c r="Z41" s="126"/>
      <c r="AA41" s="234"/>
      <c r="AB41" s="132">
        <f t="shared" ref="AB41:AB51" si="62">+Y41+U41+R41+N41+L41+Z41+AA41</f>
        <v>0</v>
      </c>
      <c r="AC41" s="133">
        <f t="shared" ref="AC41:AC51" si="63">+AB41*G41</f>
        <v>0</v>
      </c>
    </row>
    <row r="42" spans="1:31" x14ac:dyDescent="0.2">
      <c r="A42" s="134"/>
      <c r="B42" s="124"/>
      <c r="C42" s="124"/>
      <c r="D42" s="124"/>
      <c r="E42" s="125"/>
      <c r="F42" s="125"/>
      <c r="G42" s="228"/>
      <c r="H42" s="272">
        <f t="shared" si="52"/>
        <v>0</v>
      </c>
      <c r="I42" s="272">
        <f t="shared" si="53"/>
        <v>0</v>
      </c>
      <c r="J42" s="273">
        <f t="shared" si="54"/>
        <v>0</v>
      </c>
      <c r="K42" s="265"/>
      <c r="L42" s="253">
        <f t="shared" si="55"/>
        <v>0</v>
      </c>
      <c r="M42" s="126"/>
      <c r="N42" s="127">
        <f t="shared" si="56"/>
        <v>0</v>
      </c>
      <c r="O42" s="126"/>
      <c r="P42" s="248">
        <f t="shared" si="57"/>
        <v>0</v>
      </c>
      <c r="Q42" s="248">
        <f t="shared" si="58"/>
        <v>0</v>
      </c>
      <c r="R42" s="249">
        <f t="shared" si="59"/>
        <v>0</v>
      </c>
      <c r="S42" s="128"/>
      <c r="T42" s="129"/>
      <c r="U42" s="130">
        <f t="shared" si="60"/>
        <v>0</v>
      </c>
      <c r="V42" s="233"/>
      <c r="W42" s="131"/>
      <c r="X42" s="129"/>
      <c r="Y42" s="130">
        <f t="shared" si="61"/>
        <v>0</v>
      </c>
      <c r="Z42" s="126"/>
      <c r="AA42" s="234"/>
      <c r="AB42" s="132">
        <f t="shared" si="62"/>
        <v>0</v>
      </c>
      <c r="AC42" s="133">
        <f t="shared" si="63"/>
        <v>0</v>
      </c>
    </row>
    <row r="43" spans="1:31" x14ac:dyDescent="0.2">
      <c r="A43" s="134"/>
      <c r="B43" s="124"/>
      <c r="C43" s="124"/>
      <c r="D43" s="124"/>
      <c r="E43" s="125"/>
      <c r="F43" s="125"/>
      <c r="G43" s="228"/>
      <c r="H43" s="272">
        <f t="shared" si="52"/>
        <v>0</v>
      </c>
      <c r="I43" s="272">
        <f t="shared" si="53"/>
        <v>0</v>
      </c>
      <c r="J43" s="273">
        <f t="shared" si="54"/>
        <v>0</v>
      </c>
      <c r="K43" s="265"/>
      <c r="L43" s="253">
        <f t="shared" si="55"/>
        <v>0</v>
      </c>
      <c r="M43" s="126"/>
      <c r="N43" s="127">
        <f t="shared" si="56"/>
        <v>0</v>
      </c>
      <c r="O43" s="126"/>
      <c r="P43" s="248">
        <f t="shared" si="57"/>
        <v>0</v>
      </c>
      <c r="Q43" s="248">
        <f t="shared" si="58"/>
        <v>0</v>
      </c>
      <c r="R43" s="249">
        <f t="shared" si="59"/>
        <v>0</v>
      </c>
      <c r="S43" s="128"/>
      <c r="T43" s="129"/>
      <c r="U43" s="130">
        <f t="shared" si="60"/>
        <v>0</v>
      </c>
      <c r="V43" s="233"/>
      <c r="W43" s="131"/>
      <c r="X43" s="129"/>
      <c r="Y43" s="130">
        <f t="shared" si="61"/>
        <v>0</v>
      </c>
      <c r="Z43" s="126"/>
      <c r="AA43" s="234"/>
      <c r="AB43" s="132">
        <f t="shared" si="62"/>
        <v>0</v>
      </c>
      <c r="AC43" s="133">
        <f t="shared" si="63"/>
        <v>0</v>
      </c>
    </row>
    <row r="44" spans="1:31" x14ac:dyDescent="0.2">
      <c r="A44" s="134"/>
      <c r="B44" s="124"/>
      <c r="C44" s="124"/>
      <c r="D44" s="124"/>
      <c r="E44" s="125"/>
      <c r="F44" s="125"/>
      <c r="G44" s="228"/>
      <c r="H44" s="272">
        <f t="shared" si="52"/>
        <v>0</v>
      </c>
      <c r="I44" s="272">
        <f t="shared" si="53"/>
        <v>0</v>
      </c>
      <c r="J44" s="273">
        <f t="shared" si="54"/>
        <v>0</v>
      </c>
      <c r="K44" s="265"/>
      <c r="L44" s="253">
        <f t="shared" si="55"/>
        <v>0</v>
      </c>
      <c r="M44" s="126"/>
      <c r="N44" s="127">
        <f t="shared" si="56"/>
        <v>0</v>
      </c>
      <c r="O44" s="126"/>
      <c r="P44" s="248">
        <f t="shared" si="57"/>
        <v>0</v>
      </c>
      <c r="Q44" s="248">
        <f t="shared" si="58"/>
        <v>0</v>
      </c>
      <c r="R44" s="249">
        <f t="shared" si="59"/>
        <v>0</v>
      </c>
      <c r="S44" s="128"/>
      <c r="T44" s="129"/>
      <c r="U44" s="130">
        <f>T44*S44*H44</f>
        <v>0</v>
      </c>
      <c r="V44" s="233"/>
      <c r="W44" s="131"/>
      <c r="X44" s="129"/>
      <c r="Y44" s="130">
        <f>W44*V44*X44</f>
        <v>0</v>
      </c>
      <c r="Z44" s="126"/>
      <c r="AA44" s="234"/>
      <c r="AB44" s="132">
        <f t="shared" si="62"/>
        <v>0</v>
      </c>
      <c r="AC44" s="133">
        <f t="shared" si="63"/>
        <v>0</v>
      </c>
    </row>
    <row r="45" spans="1:31" x14ac:dyDescent="0.2">
      <c r="A45" s="134"/>
      <c r="B45" s="124"/>
      <c r="C45" s="124"/>
      <c r="D45" s="124"/>
      <c r="E45" s="125"/>
      <c r="F45" s="125"/>
      <c r="G45" s="228"/>
      <c r="H45" s="272">
        <f t="shared" si="52"/>
        <v>0</v>
      </c>
      <c r="I45" s="272">
        <f t="shared" si="53"/>
        <v>0</v>
      </c>
      <c r="J45" s="273">
        <f t="shared" si="54"/>
        <v>0</v>
      </c>
      <c r="K45" s="265"/>
      <c r="L45" s="253">
        <f t="shared" si="55"/>
        <v>0</v>
      </c>
      <c r="M45" s="126"/>
      <c r="N45" s="127">
        <f t="shared" si="56"/>
        <v>0</v>
      </c>
      <c r="O45" s="126"/>
      <c r="P45" s="248">
        <f t="shared" si="57"/>
        <v>0</v>
      </c>
      <c r="Q45" s="248">
        <f t="shared" si="58"/>
        <v>0</v>
      </c>
      <c r="R45" s="249">
        <f t="shared" si="59"/>
        <v>0</v>
      </c>
      <c r="S45" s="128"/>
      <c r="T45" s="129"/>
      <c r="U45" s="130">
        <f t="shared" ref="U45:U47" si="64">T45*S45*H45</f>
        <v>0</v>
      </c>
      <c r="V45" s="233"/>
      <c r="W45" s="131"/>
      <c r="X45" s="129"/>
      <c r="Y45" s="130">
        <f t="shared" ref="Y45:Y47" si="65">W45*V45*X45</f>
        <v>0</v>
      </c>
      <c r="Z45" s="126"/>
      <c r="AA45" s="234"/>
      <c r="AB45" s="132">
        <f t="shared" si="62"/>
        <v>0</v>
      </c>
      <c r="AC45" s="133">
        <f t="shared" si="63"/>
        <v>0</v>
      </c>
    </row>
    <row r="46" spans="1:31" x14ac:dyDescent="0.2">
      <c r="A46" s="134"/>
      <c r="B46" s="124"/>
      <c r="C46" s="124"/>
      <c r="D46" s="124"/>
      <c r="E46" s="125"/>
      <c r="F46" s="125"/>
      <c r="G46" s="228"/>
      <c r="H46" s="272">
        <f t="shared" si="52"/>
        <v>0</v>
      </c>
      <c r="I46" s="272">
        <f t="shared" si="53"/>
        <v>0</v>
      </c>
      <c r="J46" s="273">
        <f t="shared" si="54"/>
        <v>0</v>
      </c>
      <c r="K46" s="265"/>
      <c r="L46" s="253">
        <f t="shared" si="55"/>
        <v>0</v>
      </c>
      <c r="M46" s="126"/>
      <c r="N46" s="127">
        <f t="shared" si="56"/>
        <v>0</v>
      </c>
      <c r="O46" s="126"/>
      <c r="P46" s="248">
        <f t="shared" si="57"/>
        <v>0</v>
      </c>
      <c r="Q46" s="248">
        <f t="shared" si="58"/>
        <v>0</v>
      </c>
      <c r="R46" s="249">
        <f t="shared" si="59"/>
        <v>0</v>
      </c>
      <c r="S46" s="128"/>
      <c r="T46" s="129"/>
      <c r="U46" s="130">
        <f t="shared" si="64"/>
        <v>0</v>
      </c>
      <c r="V46" s="233"/>
      <c r="W46" s="131"/>
      <c r="X46" s="129"/>
      <c r="Y46" s="130">
        <f t="shared" si="65"/>
        <v>0</v>
      </c>
      <c r="Z46" s="126"/>
      <c r="AA46" s="234"/>
      <c r="AB46" s="132">
        <f t="shared" si="62"/>
        <v>0</v>
      </c>
      <c r="AC46" s="133">
        <f t="shared" si="63"/>
        <v>0</v>
      </c>
    </row>
    <row r="47" spans="1:31" x14ac:dyDescent="0.2">
      <c r="A47" s="134"/>
      <c r="B47" s="124"/>
      <c r="C47" s="124"/>
      <c r="D47" s="124"/>
      <c r="E47" s="125"/>
      <c r="F47" s="125"/>
      <c r="G47" s="228"/>
      <c r="H47" s="272">
        <f t="shared" si="52"/>
        <v>0</v>
      </c>
      <c r="I47" s="272">
        <f t="shared" si="53"/>
        <v>0</v>
      </c>
      <c r="J47" s="273">
        <f t="shared" si="54"/>
        <v>0</v>
      </c>
      <c r="K47" s="265"/>
      <c r="L47" s="253">
        <f t="shared" si="55"/>
        <v>0</v>
      </c>
      <c r="M47" s="126"/>
      <c r="N47" s="127">
        <f t="shared" si="56"/>
        <v>0</v>
      </c>
      <c r="O47" s="126"/>
      <c r="P47" s="248">
        <f t="shared" si="57"/>
        <v>0</v>
      </c>
      <c r="Q47" s="248">
        <f t="shared" si="58"/>
        <v>0</v>
      </c>
      <c r="R47" s="249">
        <f t="shared" si="59"/>
        <v>0</v>
      </c>
      <c r="S47" s="128"/>
      <c r="T47" s="129"/>
      <c r="U47" s="130">
        <f t="shared" si="64"/>
        <v>0</v>
      </c>
      <c r="V47" s="233"/>
      <c r="W47" s="131"/>
      <c r="X47" s="129"/>
      <c r="Y47" s="130">
        <f t="shared" si="65"/>
        <v>0</v>
      </c>
      <c r="Z47" s="126"/>
      <c r="AA47" s="234"/>
      <c r="AB47" s="132">
        <f t="shared" si="62"/>
        <v>0</v>
      </c>
      <c r="AC47" s="133">
        <f t="shared" si="63"/>
        <v>0</v>
      </c>
    </row>
    <row r="48" spans="1:31" x14ac:dyDescent="0.2">
      <c r="A48" s="134"/>
      <c r="B48" s="124"/>
      <c r="C48" s="124"/>
      <c r="D48" s="124"/>
      <c r="E48" s="125"/>
      <c r="F48" s="125"/>
      <c r="G48" s="228"/>
      <c r="H48" s="272">
        <f t="shared" si="52"/>
        <v>0</v>
      </c>
      <c r="I48" s="272">
        <f t="shared" si="53"/>
        <v>0</v>
      </c>
      <c r="J48" s="273">
        <f t="shared" si="54"/>
        <v>0</v>
      </c>
      <c r="K48" s="265"/>
      <c r="L48" s="253">
        <f t="shared" si="55"/>
        <v>0</v>
      </c>
      <c r="M48" s="126"/>
      <c r="N48" s="127">
        <f t="shared" si="56"/>
        <v>0</v>
      </c>
      <c r="O48" s="126"/>
      <c r="P48" s="248">
        <f t="shared" si="57"/>
        <v>0</v>
      </c>
      <c r="Q48" s="248">
        <f t="shared" si="58"/>
        <v>0</v>
      </c>
      <c r="R48" s="249">
        <f t="shared" si="59"/>
        <v>0</v>
      </c>
      <c r="S48" s="128"/>
      <c r="T48" s="129"/>
      <c r="U48" s="130">
        <f>T48*S48*H48</f>
        <v>0</v>
      </c>
      <c r="V48" s="233"/>
      <c r="W48" s="131"/>
      <c r="X48" s="129"/>
      <c r="Y48" s="130">
        <f>W48*V48*X48</f>
        <v>0</v>
      </c>
      <c r="Z48" s="126"/>
      <c r="AA48" s="234"/>
      <c r="AB48" s="132">
        <f t="shared" si="62"/>
        <v>0</v>
      </c>
      <c r="AC48" s="133">
        <f t="shared" si="63"/>
        <v>0</v>
      </c>
    </row>
    <row r="49" spans="1:31" x14ac:dyDescent="0.2">
      <c r="A49" s="134"/>
      <c r="B49" s="124"/>
      <c r="C49" s="124"/>
      <c r="D49" s="124"/>
      <c r="E49" s="125"/>
      <c r="F49" s="125"/>
      <c r="G49" s="228"/>
      <c r="H49" s="272">
        <f t="shared" si="52"/>
        <v>0</v>
      </c>
      <c r="I49" s="272">
        <f t="shared" si="53"/>
        <v>0</v>
      </c>
      <c r="J49" s="273">
        <f t="shared" si="54"/>
        <v>0</v>
      </c>
      <c r="K49" s="265"/>
      <c r="L49" s="253">
        <f t="shared" si="55"/>
        <v>0</v>
      </c>
      <c r="M49" s="126"/>
      <c r="N49" s="127">
        <f t="shared" si="56"/>
        <v>0</v>
      </c>
      <c r="O49" s="120"/>
      <c r="P49" s="248">
        <f t="shared" si="57"/>
        <v>0</v>
      </c>
      <c r="Q49" s="248">
        <f t="shared" si="58"/>
        <v>0</v>
      </c>
      <c r="R49" s="249">
        <f t="shared" si="59"/>
        <v>0</v>
      </c>
      <c r="S49" s="128"/>
      <c r="T49" s="129"/>
      <c r="U49" s="130">
        <f t="shared" ref="U49:U51" si="66">T49*S49*H49</f>
        <v>0</v>
      </c>
      <c r="V49" s="233"/>
      <c r="W49" s="131"/>
      <c r="X49" s="129"/>
      <c r="Y49" s="130">
        <f t="shared" ref="Y49:Y51" si="67">W49*V49*X49</f>
        <v>0</v>
      </c>
      <c r="Z49" s="126"/>
      <c r="AA49" s="234"/>
      <c r="AB49" s="132">
        <f t="shared" si="62"/>
        <v>0</v>
      </c>
      <c r="AC49" s="133">
        <f t="shared" si="63"/>
        <v>0</v>
      </c>
    </row>
    <row r="50" spans="1:31" x14ac:dyDescent="0.2">
      <c r="A50" s="134"/>
      <c r="B50" s="124"/>
      <c r="C50" s="124"/>
      <c r="D50" s="124"/>
      <c r="E50" s="125"/>
      <c r="F50" s="125"/>
      <c r="G50" s="228"/>
      <c r="H50" s="272">
        <f t="shared" si="52"/>
        <v>0</v>
      </c>
      <c r="I50" s="272">
        <f t="shared" si="53"/>
        <v>0</v>
      </c>
      <c r="J50" s="273">
        <f t="shared" si="54"/>
        <v>0</v>
      </c>
      <c r="K50" s="265"/>
      <c r="L50" s="253">
        <f t="shared" si="55"/>
        <v>0</v>
      </c>
      <c r="M50" s="126"/>
      <c r="N50" s="127">
        <f t="shared" si="56"/>
        <v>0</v>
      </c>
      <c r="O50" s="126"/>
      <c r="P50" s="248">
        <f t="shared" si="57"/>
        <v>0</v>
      </c>
      <c r="Q50" s="248">
        <f t="shared" si="58"/>
        <v>0</v>
      </c>
      <c r="R50" s="249">
        <f t="shared" si="59"/>
        <v>0</v>
      </c>
      <c r="S50" s="128"/>
      <c r="T50" s="129"/>
      <c r="U50" s="130">
        <f t="shared" si="66"/>
        <v>0</v>
      </c>
      <c r="V50" s="233"/>
      <c r="W50" s="131"/>
      <c r="X50" s="129"/>
      <c r="Y50" s="130">
        <f t="shared" si="67"/>
        <v>0</v>
      </c>
      <c r="Z50" s="126"/>
      <c r="AA50" s="234"/>
      <c r="AB50" s="132">
        <f t="shared" si="62"/>
        <v>0</v>
      </c>
      <c r="AC50" s="133">
        <f t="shared" si="63"/>
        <v>0</v>
      </c>
    </row>
    <row r="51" spans="1:31" x14ac:dyDescent="0.2">
      <c r="A51" s="134"/>
      <c r="B51" s="124"/>
      <c r="C51" s="124"/>
      <c r="D51" s="124"/>
      <c r="E51" s="125"/>
      <c r="F51" s="125"/>
      <c r="G51" s="228"/>
      <c r="H51" s="272">
        <f t="shared" si="52"/>
        <v>0</v>
      </c>
      <c r="I51" s="272">
        <f t="shared" si="53"/>
        <v>0</v>
      </c>
      <c r="J51" s="273">
        <f t="shared" si="54"/>
        <v>0</v>
      </c>
      <c r="K51" s="265"/>
      <c r="L51" s="253">
        <f t="shared" si="55"/>
        <v>0</v>
      </c>
      <c r="M51" s="259"/>
      <c r="N51" s="127">
        <f t="shared" si="56"/>
        <v>0</v>
      </c>
      <c r="O51" s="259"/>
      <c r="P51" s="248">
        <f t="shared" si="57"/>
        <v>0</v>
      </c>
      <c r="Q51" s="248">
        <f t="shared" si="58"/>
        <v>0</v>
      </c>
      <c r="R51" s="249">
        <f t="shared" si="59"/>
        <v>0</v>
      </c>
      <c r="S51" s="260"/>
      <c r="T51" s="129"/>
      <c r="U51" s="130">
        <f t="shared" si="66"/>
        <v>0</v>
      </c>
      <c r="V51" s="261"/>
      <c r="W51" s="131"/>
      <c r="X51" s="129"/>
      <c r="Y51" s="130">
        <f t="shared" si="67"/>
        <v>0</v>
      </c>
      <c r="Z51" s="259"/>
      <c r="AA51" s="263"/>
      <c r="AB51" s="262">
        <f t="shared" si="62"/>
        <v>0</v>
      </c>
      <c r="AC51" s="133">
        <f t="shared" si="63"/>
        <v>0</v>
      </c>
    </row>
    <row r="52" spans="1:31" x14ac:dyDescent="0.2">
      <c r="A52" s="466"/>
      <c r="B52" s="467"/>
      <c r="C52" s="134"/>
      <c r="D52" s="134"/>
      <c r="E52" s="135"/>
      <c r="F52" s="135"/>
      <c r="G52" s="271">
        <f>SUM(G40:G51)</f>
        <v>0</v>
      </c>
      <c r="H52" s="135"/>
      <c r="I52" s="135"/>
      <c r="J52" s="250"/>
      <c r="K52" s="235"/>
      <c r="L52" s="254"/>
      <c r="M52" s="266"/>
      <c r="N52" s="254"/>
      <c r="O52" s="266"/>
      <c r="P52" s="255"/>
      <c r="Q52" s="235"/>
      <c r="R52" s="252"/>
      <c r="S52" s="267"/>
      <c r="T52" s="256"/>
      <c r="U52" s="251"/>
      <c r="V52" s="268"/>
      <c r="W52" s="257"/>
      <c r="X52" s="136"/>
      <c r="Y52" s="251"/>
      <c r="Z52" s="266"/>
      <c r="AA52" s="270"/>
      <c r="AB52" s="269"/>
      <c r="AC52" s="133">
        <f>SUM(AC40:AC51)</f>
        <v>0</v>
      </c>
    </row>
    <row r="53" spans="1:31" s="236" customFormat="1" x14ac:dyDescent="0.2">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row>
    <row r="54" spans="1:31" ht="12.75" thickBot="1" x14ac:dyDescent="0.25">
      <c r="A54" s="318" t="s">
        <v>230</v>
      </c>
    </row>
    <row r="55" spans="1:31" ht="72.75" thickBot="1" x14ac:dyDescent="0.25">
      <c r="A55" s="238" t="str">
        <f>'Proposal Data'!P45</f>
        <v/>
      </c>
      <c r="B55" s="239" t="s">
        <v>32</v>
      </c>
      <c r="C55" s="238" t="s">
        <v>33</v>
      </c>
      <c r="D55" s="238" t="s">
        <v>34</v>
      </c>
      <c r="E55" s="238" t="s">
        <v>35</v>
      </c>
      <c r="F55" s="238" t="s">
        <v>36</v>
      </c>
      <c r="G55" s="240" t="s">
        <v>37</v>
      </c>
      <c r="H55" s="238" t="s">
        <v>38</v>
      </c>
      <c r="I55" s="238" t="s">
        <v>39</v>
      </c>
      <c r="J55" s="238" t="s">
        <v>40</v>
      </c>
      <c r="K55" s="258" t="s">
        <v>41</v>
      </c>
      <c r="L55" s="242" t="s">
        <v>42</v>
      </c>
      <c r="M55" s="241" t="s">
        <v>43</v>
      </c>
      <c r="N55" s="242" t="s">
        <v>44</v>
      </c>
      <c r="O55" s="241" t="s">
        <v>45</v>
      </c>
      <c r="P55" s="238" t="s">
        <v>46</v>
      </c>
      <c r="Q55" s="238" t="s">
        <v>47</v>
      </c>
      <c r="R55" s="242" t="s">
        <v>48</v>
      </c>
      <c r="S55" s="241" t="s">
        <v>49</v>
      </c>
      <c r="T55" s="238" t="s">
        <v>50</v>
      </c>
      <c r="U55" s="242" t="s">
        <v>51</v>
      </c>
      <c r="V55" s="241" t="s">
        <v>52</v>
      </c>
      <c r="W55" s="243" t="s">
        <v>53</v>
      </c>
      <c r="X55" s="243" t="s">
        <v>54</v>
      </c>
      <c r="Y55" s="244" t="s">
        <v>55</v>
      </c>
      <c r="Z55" s="241" t="s">
        <v>56</v>
      </c>
      <c r="AA55" s="245" t="s">
        <v>57</v>
      </c>
      <c r="AB55" s="246" t="s">
        <v>58</v>
      </c>
      <c r="AC55" s="247" t="s">
        <v>59</v>
      </c>
    </row>
    <row r="56" spans="1:31" x14ac:dyDescent="0.2">
      <c r="A56" s="123"/>
      <c r="B56" s="124"/>
      <c r="C56" s="124"/>
      <c r="D56" s="124"/>
      <c r="E56" s="125"/>
      <c r="F56" s="125"/>
      <c r="G56" s="229"/>
      <c r="H56" s="272">
        <f t="shared" ref="H56" si="68">IF((F56&gt;0),F56-1,0)</f>
        <v>0</v>
      </c>
      <c r="I56" s="272">
        <f t="shared" ref="I56" si="69">IF(F56&gt;2,F56-2,0)</f>
        <v>0</v>
      </c>
      <c r="J56" s="273">
        <f t="shared" ref="J56" si="70">IF(F56&lt;=2,F56,F56-I56)</f>
        <v>0</v>
      </c>
      <c r="K56" s="264"/>
      <c r="L56" s="253">
        <f t="shared" ref="L56" si="71">+K56*E56</f>
        <v>0</v>
      </c>
      <c r="M56" s="126"/>
      <c r="N56" s="127">
        <f t="shared" ref="N56" si="72">M56*E56*H56</f>
        <v>0</v>
      </c>
      <c r="O56" s="126"/>
      <c r="P56" s="248">
        <f t="shared" ref="P56" si="73">+O56*E56*I56</f>
        <v>0</v>
      </c>
      <c r="Q56" s="248">
        <f t="shared" ref="Q56" si="74">(+O56*E56*J56)*0.75</f>
        <v>0</v>
      </c>
      <c r="R56" s="249">
        <f t="shared" ref="R56" si="75">SUM(P56:Q56)</f>
        <v>0</v>
      </c>
      <c r="S56" s="128"/>
      <c r="T56" s="129"/>
      <c r="U56" s="130">
        <f>T56*S56*F56</f>
        <v>0</v>
      </c>
      <c r="V56" s="233"/>
      <c r="W56" s="230"/>
      <c r="X56" s="231"/>
      <c r="Y56" s="130">
        <f>W56*V56*X56</f>
        <v>0</v>
      </c>
      <c r="Z56" s="126"/>
      <c r="AA56" s="234"/>
      <c r="AB56" s="132">
        <f t="shared" ref="AB56" si="76">+Y56+U56+R56+N56+L56+Z56+AA56</f>
        <v>0</v>
      </c>
      <c r="AC56" s="133">
        <f t="shared" ref="AC56" si="77">+AB56*G56</f>
        <v>0</v>
      </c>
    </row>
    <row r="57" spans="1:31" x14ac:dyDescent="0.2">
      <c r="A57" s="134"/>
      <c r="B57" s="124"/>
      <c r="C57" s="124"/>
      <c r="D57" s="124"/>
      <c r="E57" s="125"/>
      <c r="F57" s="125"/>
      <c r="G57" s="228"/>
      <c r="H57" s="272">
        <f t="shared" ref="H57:H67" si="78">IF((F57&gt;0),F57-1,0)</f>
        <v>0</v>
      </c>
      <c r="I57" s="272">
        <f t="shared" ref="I57:I67" si="79">IF(F57&gt;2,F57-2,0)</f>
        <v>0</v>
      </c>
      <c r="J57" s="273">
        <f t="shared" ref="J57:J67" si="80">IF(F57&lt;=2,F57,F57-I57)</f>
        <v>0</v>
      </c>
      <c r="K57" s="265"/>
      <c r="L57" s="253">
        <f t="shared" ref="L57:L67" si="81">+K57*E57</f>
        <v>0</v>
      </c>
      <c r="M57" s="126"/>
      <c r="N57" s="127">
        <f t="shared" ref="N57:N67" si="82">M57*E57*H57</f>
        <v>0</v>
      </c>
      <c r="O57" s="126"/>
      <c r="P57" s="248">
        <f t="shared" ref="P57:P67" si="83">+O57*E57*I57</f>
        <v>0</v>
      </c>
      <c r="Q57" s="248">
        <f t="shared" ref="Q57:Q67" si="84">(+O57*E57*J57)*0.75</f>
        <v>0</v>
      </c>
      <c r="R57" s="249">
        <f t="shared" ref="R57:R67" si="85">SUM(P57:Q57)</f>
        <v>0</v>
      </c>
      <c r="S57" s="128"/>
      <c r="T57" s="129"/>
      <c r="U57" s="130">
        <f t="shared" ref="U57:U59" si="86">T57*S57*H57</f>
        <v>0</v>
      </c>
      <c r="V57" s="233"/>
      <c r="W57" s="131"/>
      <c r="X57" s="129"/>
      <c r="Y57" s="130">
        <f t="shared" ref="Y57:Y59" si="87">W57*V57*X57</f>
        <v>0</v>
      </c>
      <c r="Z57" s="126"/>
      <c r="AA57" s="234"/>
      <c r="AB57" s="132">
        <f t="shared" ref="AB57:AB67" si="88">+Y57+U57+R57+N57+L57+Z57+AA57</f>
        <v>0</v>
      </c>
      <c r="AC57" s="133">
        <f t="shared" ref="AC57:AC67" si="89">+AB57*G57</f>
        <v>0</v>
      </c>
    </row>
    <row r="58" spans="1:31" x14ac:dyDescent="0.2">
      <c r="A58" s="134"/>
      <c r="B58" s="124"/>
      <c r="C58" s="124"/>
      <c r="D58" s="124"/>
      <c r="E58" s="125"/>
      <c r="F58" s="125"/>
      <c r="G58" s="228"/>
      <c r="H58" s="272">
        <f t="shared" si="78"/>
        <v>0</v>
      </c>
      <c r="I58" s="272">
        <f t="shared" si="79"/>
        <v>0</v>
      </c>
      <c r="J58" s="273">
        <f t="shared" si="80"/>
        <v>0</v>
      </c>
      <c r="K58" s="265"/>
      <c r="L58" s="253">
        <f t="shared" si="81"/>
        <v>0</v>
      </c>
      <c r="M58" s="126"/>
      <c r="N58" s="127">
        <f t="shared" si="82"/>
        <v>0</v>
      </c>
      <c r="O58" s="126"/>
      <c r="P58" s="248">
        <f t="shared" si="83"/>
        <v>0</v>
      </c>
      <c r="Q58" s="248">
        <f t="shared" si="84"/>
        <v>0</v>
      </c>
      <c r="R58" s="249">
        <f t="shared" si="85"/>
        <v>0</v>
      </c>
      <c r="S58" s="128"/>
      <c r="T58" s="129"/>
      <c r="U58" s="130">
        <f t="shared" si="86"/>
        <v>0</v>
      </c>
      <c r="V58" s="233"/>
      <c r="W58" s="131"/>
      <c r="X58" s="129"/>
      <c r="Y58" s="130">
        <f t="shared" si="87"/>
        <v>0</v>
      </c>
      <c r="Z58" s="126"/>
      <c r="AA58" s="234"/>
      <c r="AB58" s="132">
        <f t="shared" si="88"/>
        <v>0</v>
      </c>
      <c r="AC58" s="133">
        <f t="shared" si="89"/>
        <v>0</v>
      </c>
    </row>
    <row r="59" spans="1:31" x14ac:dyDescent="0.2">
      <c r="A59" s="134"/>
      <c r="B59" s="124"/>
      <c r="C59" s="124"/>
      <c r="D59" s="124"/>
      <c r="E59" s="125"/>
      <c r="F59" s="125"/>
      <c r="G59" s="228"/>
      <c r="H59" s="272">
        <f t="shared" si="78"/>
        <v>0</v>
      </c>
      <c r="I59" s="272">
        <f t="shared" si="79"/>
        <v>0</v>
      </c>
      <c r="J59" s="273">
        <f t="shared" si="80"/>
        <v>0</v>
      </c>
      <c r="K59" s="265"/>
      <c r="L59" s="253">
        <f t="shared" si="81"/>
        <v>0</v>
      </c>
      <c r="M59" s="126"/>
      <c r="N59" s="127">
        <f t="shared" si="82"/>
        <v>0</v>
      </c>
      <c r="O59" s="126"/>
      <c r="P59" s="248">
        <f t="shared" si="83"/>
        <v>0</v>
      </c>
      <c r="Q59" s="248">
        <f t="shared" si="84"/>
        <v>0</v>
      </c>
      <c r="R59" s="249">
        <f t="shared" si="85"/>
        <v>0</v>
      </c>
      <c r="S59" s="128"/>
      <c r="T59" s="129"/>
      <c r="U59" s="130">
        <f t="shared" si="86"/>
        <v>0</v>
      </c>
      <c r="V59" s="233"/>
      <c r="W59" s="131"/>
      <c r="X59" s="129"/>
      <c r="Y59" s="130">
        <f t="shared" si="87"/>
        <v>0</v>
      </c>
      <c r="Z59" s="126"/>
      <c r="AA59" s="234"/>
      <c r="AB59" s="132">
        <f t="shared" si="88"/>
        <v>0</v>
      </c>
      <c r="AC59" s="133">
        <f t="shared" si="89"/>
        <v>0</v>
      </c>
    </row>
    <row r="60" spans="1:31" x14ac:dyDescent="0.2">
      <c r="A60" s="134"/>
      <c r="B60" s="124"/>
      <c r="C60" s="124"/>
      <c r="D60" s="124"/>
      <c r="E60" s="125"/>
      <c r="F60" s="125"/>
      <c r="G60" s="228"/>
      <c r="H60" s="272">
        <f t="shared" si="78"/>
        <v>0</v>
      </c>
      <c r="I60" s="272">
        <f t="shared" si="79"/>
        <v>0</v>
      </c>
      <c r="J60" s="273">
        <f t="shared" si="80"/>
        <v>0</v>
      </c>
      <c r="K60" s="265"/>
      <c r="L60" s="253">
        <f t="shared" si="81"/>
        <v>0</v>
      </c>
      <c r="M60" s="126"/>
      <c r="N60" s="127">
        <f t="shared" si="82"/>
        <v>0</v>
      </c>
      <c r="O60" s="126"/>
      <c r="P60" s="248">
        <f t="shared" si="83"/>
        <v>0</v>
      </c>
      <c r="Q60" s="248">
        <f t="shared" si="84"/>
        <v>0</v>
      </c>
      <c r="R60" s="249">
        <f t="shared" si="85"/>
        <v>0</v>
      </c>
      <c r="S60" s="128"/>
      <c r="T60" s="129"/>
      <c r="U60" s="130">
        <f>T60*S60*H60</f>
        <v>0</v>
      </c>
      <c r="V60" s="233"/>
      <c r="W60" s="131"/>
      <c r="X60" s="129"/>
      <c r="Y60" s="130">
        <f>W60*V60*X60</f>
        <v>0</v>
      </c>
      <c r="Z60" s="126"/>
      <c r="AA60" s="234"/>
      <c r="AB60" s="132">
        <f t="shared" si="88"/>
        <v>0</v>
      </c>
      <c r="AC60" s="133">
        <f t="shared" si="89"/>
        <v>0</v>
      </c>
    </row>
    <row r="61" spans="1:31" x14ac:dyDescent="0.2">
      <c r="A61" s="134"/>
      <c r="B61" s="124"/>
      <c r="C61" s="124"/>
      <c r="D61" s="124"/>
      <c r="E61" s="125"/>
      <c r="F61" s="125"/>
      <c r="G61" s="228"/>
      <c r="H61" s="272">
        <f t="shared" si="78"/>
        <v>0</v>
      </c>
      <c r="I61" s="272">
        <f t="shared" si="79"/>
        <v>0</v>
      </c>
      <c r="J61" s="273">
        <f t="shared" si="80"/>
        <v>0</v>
      </c>
      <c r="K61" s="265"/>
      <c r="L61" s="253">
        <f t="shared" si="81"/>
        <v>0</v>
      </c>
      <c r="M61" s="126"/>
      <c r="N61" s="127">
        <f t="shared" si="82"/>
        <v>0</v>
      </c>
      <c r="O61" s="126"/>
      <c r="P61" s="248">
        <f t="shared" si="83"/>
        <v>0</v>
      </c>
      <c r="Q61" s="248">
        <f t="shared" si="84"/>
        <v>0</v>
      </c>
      <c r="R61" s="249">
        <f t="shared" si="85"/>
        <v>0</v>
      </c>
      <c r="S61" s="128"/>
      <c r="T61" s="129"/>
      <c r="U61" s="130">
        <f t="shared" ref="U61:U63" si="90">T61*S61*H61</f>
        <v>0</v>
      </c>
      <c r="V61" s="233"/>
      <c r="W61" s="131"/>
      <c r="X61" s="129"/>
      <c r="Y61" s="130">
        <f t="shared" ref="Y61:Y63" si="91">W61*V61*X61</f>
        <v>0</v>
      </c>
      <c r="Z61" s="126"/>
      <c r="AA61" s="234"/>
      <c r="AB61" s="132">
        <f t="shared" si="88"/>
        <v>0</v>
      </c>
      <c r="AC61" s="133">
        <f t="shared" si="89"/>
        <v>0</v>
      </c>
    </row>
    <row r="62" spans="1:31" x14ac:dyDescent="0.2">
      <c r="A62" s="134"/>
      <c r="B62" s="124"/>
      <c r="C62" s="124"/>
      <c r="D62" s="124"/>
      <c r="E62" s="125"/>
      <c r="F62" s="125"/>
      <c r="G62" s="228"/>
      <c r="H62" s="272">
        <f t="shared" si="78"/>
        <v>0</v>
      </c>
      <c r="I62" s="272">
        <f t="shared" si="79"/>
        <v>0</v>
      </c>
      <c r="J62" s="273">
        <f t="shared" si="80"/>
        <v>0</v>
      </c>
      <c r="K62" s="265"/>
      <c r="L62" s="253">
        <f t="shared" si="81"/>
        <v>0</v>
      </c>
      <c r="M62" s="126"/>
      <c r="N62" s="127">
        <f t="shared" si="82"/>
        <v>0</v>
      </c>
      <c r="O62" s="126"/>
      <c r="P62" s="248">
        <f t="shared" si="83"/>
        <v>0</v>
      </c>
      <c r="Q62" s="248">
        <f t="shared" si="84"/>
        <v>0</v>
      </c>
      <c r="R62" s="249">
        <f t="shared" si="85"/>
        <v>0</v>
      </c>
      <c r="S62" s="128"/>
      <c r="T62" s="129"/>
      <c r="U62" s="130">
        <f t="shared" si="90"/>
        <v>0</v>
      </c>
      <c r="V62" s="233"/>
      <c r="W62" s="131"/>
      <c r="X62" s="129"/>
      <c r="Y62" s="130">
        <f t="shared" si="91"/>
        <v>0</v>
      </c>
      <c r="Z62" s="126"/>
      <c r="AA62" s="234"/>
      <c r="AB62" s="132">
        <f t="shared" si="88"/>
        <v>0</v>
      </c>
      <c r="AC62" s="133">
        <f t="shared" si="89"/>
        <v>0</v>
      </c>
    </row>
    <row r="63" spans="1:31" x14ac:dyDescent="0.2">
      <c r="A63" s="134"/>
      <c r="B63" s="124"/>
      <c r="C63" s="124"/>
      <c r="D63" s="124"/>
      <c r="E63" s="125"/>
      <c r="F63" s="125"/>
      <c r="G63" s="228"/>
      <c r="H63" s="272">
        <f t="shared" si="78"/>
        <v>0</v>
      </c>
      <c r="I63" s="272">
        <f t="shared" si="79"/>
        <v>0</v>
      </c>
      <c r="J63" s="273">
        <f t="shared" si="80"/>
        <v>0</v>
      </c>
      <c r="K63" s="265"/>
      <c r="L63" s="253">
        <f t="shared" si="81"/>
        <v>0</v>
      </c>
      <c r="M63" s="126"/>
      <c r="N63" s="127">
        <f t="shared" si="82"/>
        <v>0</v>
      </c>
      <c r="O63" s="126"/>
      <c r="P63" s="248">
        <f t="shared" si="83"/>
        <v>0</v>
      </c>
      <c r="Q63" s="248">
        <f t="shared" si="84"/>
        <v>0</v>
      </c>
      <c r="R63" s="249">
        <f t="shared" si="85"/>
        <v>0</v>
      </c>
      <c r="S63" s="128"/>
      <c r="T63" s="129"/>
      <c r="U63" s="130">
        <f t="shared" si="90"/>
        <v>0</v>
      </c>
      <c r="V63" s="233"/>
      <c r="W63" s="131"/>
      <c r="X63" s="129"/>
      <c r="Y63" s="130">
        <f t="shared" si="91"/>
        <v>0</v>
      </c>
      <c r="Z63" s="126"/>
      <c r="AA63" s="234"/>
      <c r="AB63" s="132">
        <f t="shared" si="88"/>
        <v>0</v>
      </c>
      <c r="AC63" s="133">
        <f t="shared" si="89"/>
        <v>0</v>
      </c>
    </row>
    <row r="64" spans="1:31" x14ac:dyDescent="0.2">
      <c r="A64" s="134"/>
      <c r="B64" s="124"/>
      <c r="C64" s="124"/>
      <c r="D64" s="124"/>
      <c r="E64" s="125"/>
      <c r="F64" s="125"/>
      <c r="G64" s="228"/>
      <c r="H64" s="272">
        <f t="shared" si="78"/>
        <v>0</v>
      </c>
      <c r="I64" s="272">
        <f t="shared" si="79"/>
        <v>0</v>
      </c>
      <c r="J64" s="273">
        <f t="shared" si="80"/>
        <v>0</v>
      </c>
      <c r="K64" s="265"/>
      <c r="L64" s="253">
        <f t="shared" si="81"/>
        <v>0</v>
      </c>
      <c r="M64" s="126"/>
      <c r="N64" s="127">
        <f t="shared" si="82"/>
        <v>0</v>
      </c>
      <c r="O64" s="126"/>
      <c r="P64" s="248">
        <f t="shared" si="83"/>
        <v>0</v>
      </c>
      <c r="Q64" s="248">
        <f t="shared" si="84"/>
        <v>0</v>
      </c>
      <c r="R64" s="249">
        <f t="shared" si="85"/>
        <v>0</v>
      </c>
      <c r="S64" s="128"/>
      <c r="T64" s="129"/>
      <c r="U64" s="130">
        <f>T64*S64*H64</f>
        <v>0</v>
      </c>
      <c r="V64" s="233"/>
      <c r="W64" s="131"/>
      <c r="X64" s="129"/>
      <c r="Y64" s="130">
        <f>W64*V64*X64</f>
        <v>0</v>
      </c>
      <c r="Z64" s="126"/>
      <c r="AA64" s="234"/>
      <c r="AB64" s="132">
        <f t="shared" si="88"/>
        <v>0</v>
      </c>
      <c r="AC64" s="133">
        <f t="shared" si="89"/>
        <v>0</v>
      </c>
    </row>
    <row r="65" spans="1:31" x14ac:dyDescent="0.2">
      <c r="A65" s="134"/>
      <c r="B65" s="124"/>
      <c r="C65" s="124"/>
      <c r="D65" s="124"/>
      <c r="E65" s="125"/>
      <c r="F65" s="125"/>
      <c r="G65" s="228"/>
      <c r="H65" s="272">
        <f t="shared" si="78"/>
        <v>0</v>
      </c>
      <c r="I65" s="272">
        <f t="shared" si="79"/>
        <v>0</v>
      </c>
      <c r="J65" s="273">
        <f t="shared" si="80"/>
        <v>0</v>
      </c>
      <c r="K65" s="265"/>
      <c r="L65" s="253">
        <f t="shared" si="81"/>
        <v>0</v>
      </c>
      <c r="M65" s="126"/>
      <c r="N65" s="127">
        <f t="shared" si="82"/>
        <v>0</v>
      </c>
      <c r="O65" s="120"/>
      <c r="P65" s="248">
        <f t="shared" si="83"/>
        <v>0</v>
      </c>
      <c r="Q65" s="248">
        <f t="shared" si="84"/>
        <v>0</v>
      </c>
      <c r="R65" s="249">
        <f t="shared" si="85"/>
        <v>0</v>
      </c>
      <c r="S65" s="128"/>
      <c r="T65" s="129"/>
      <c r="U65" s="130">
        <f t="shared" ref="U65:U67" si="92">T65*S65*H65</f>
        <v>0</v>
      </c>
      <c r="V65" s="233"/>
      <c r="W65" s="131"/>
      <c r="X65" s="129"/>
      <c r="Y65" s="130">
        <f t="shared" ref="Y65:Y67" si="93">W65*V65*X65</f>
        <v>0</v>
      </c>
      <c r="Z65" s="126"/>
      <c r="AA65" s="234"/>
      <c r="AB65" s="132">
        <f t="shared" si="88"/>
        <v>0</v>
      </c>
      <c r="AC65" s="133">
        <f t="shared" si="89"/>
        <v>0</v>
      </c>
    </row>
    <row r="66" spans="1:31" x14ac:dyDescent="0.2">
      <c r="A66" s="134"/>
      <c r="B66" s="124"/>
      <c r="C66" s="124"/>
      <c r="D66" s="124"/>
      <c r="E66" s="125"/>
      <c r="F66" s="125"/>
      <c r="G66" s="228"/>
      <c r="H66" s="272">
        <f t="shared" si="78"/>
        <v>0</v>
      </c>
      <c r="I66" s="272">
        <f t="shared" si="79"/>
        <v>0</v>
      </c>
      <c r="J66" s="273">
        <f t="shared" si="80"/>
        <v>0</v>
      </c>
      <c r="K66" s="265"/>
      <c r="L66" s="253">
        <f t="shared" si="81"/>
        <v>0</v>
      </c>
      <c r="M66" s="126"/>
      <c r="N66" s="127">
        <f t="shared" si="82"/>
        <v>0</v>
      </c>
      <c r="O66" s="126"/>
      <c r="P66" s="248">
        <f t="shared" si="83"/>
        <v>0</v>
      </c>
      <c r="Q66" s="248">
        <f t="shared" si="84"/>
        <v>0</v>
      </c>
      <c r="R66" s="249">
        <f t="shared" si="85"/>
        <v>0</v>
      </c>
      <c r="S66" s="128"/>
      <c r="T66" s="129"/>
      <c r="U66" s="130">
        <f t="shared" si="92"/>
        <v>0</v>
      </c>
      <c r="V66" s="233"/>
      <c r="W66" s="131"/>
      <c r="X66" s="129"/>
      <c r="Y66" s="130">
        <f t="shared" si="93"/>
        <v>0</v>
      </c>
      <c r="Z66" s="126"/>
      <c r="AA66" s="234"/>
      <c r="AB66" s="132">
        <f t="shared" si="88"/>
        <v>0</v>
      </c>
      <c r="AC66" s="133">
        <f t="shared" si="89"/>
        <v>0</v>
      </c>
    </row>
    <row r="67" spans="1:31" x14ac:dyDescent="0.2">
      <c r="A67" s="134"/>
      <c r="B67" s="124"/>
      <c r="C67" s="124"/>
      <c r="D67" s="124"/>
      <c r="E67" s="125"/>
      <c r="F67" s="125"/>
      <c r="G67" s="228"/>
      <c r="H67" s="272">
        <f t="shared" si="78"/>
        <v>0</v>
      </c>
      <c r="I67" s="272">
        <f t="shared" si="79"/>
        <v>0</v>
      </c>
      <c r="J67" s="273">
        <f t="shared" si="80"/>
        <v>0</v>
      </c>
      <c r="K67" s="265"/>
      <c r="L67" s="253">
        <f t="shared" si="81"/>
        <v>0</v>
      </c>
      <c r="M67" s="259"/>
      <c r="N67" s="127">
        <f t="shared" si="82"/>
        <v>0</v>
      </c>
      <c r="O67" s="259"/>
      <c r="P67" s="248">
        <f t="shared" si="83"/>
        <v>0</v>
      </c>
      <c r="Q67" s="248">
        <f t="shared" si="84"/>
        <v>0</v>
      </c>
      <c r="R67" s="249">
        <f t="shared" si="85"/>
        <v>0</v>
      </c>
      <c r="S67" s="260"/>
      <c r="T67" s="129"/>
      <c r="U67" s="130">
        <f t="shared" si="92"/>
        <v>0</v>
      </c>
      <c r="V67" s="261"/>
      <c r="W67" s="131"/>
      <c r="X67" s="129"/>
      <c r="Y67" s="130">
        <f t="shared" si="93"/>
        <v>0</v>
      </c>
      <c r="Z67" s="259"/>
      <c r="AA67" s="263"/>
      <c r="AB67" s="262">
        <f t="shared" si="88"/>
        <v>0</v>
      </c>
      <c r="AC67" s="133">
        <f t="shared" si="89"/>
        <v>0</v>
      </c>
    </row>
    <row r="68" spans="1:31" x14ac:dyDescent="0.2">
      <c r="A68" s="466"/>
      <c r="B68" s="467"/>
      <c r="C68" s="134"/>
      <c r="D68" s="134"/>
      <c r="E68" s="135"/>
      <c r="F68" s="135"/>
      <c r="G68" s="271">
        <f>SUM(G56:G67)</f>
        <v>0</v>
      </c>
      <c r="H68" s="135"/>
      <c r="I68" s="135"/>
      <c r="J68" s="250"/>
      <c r="K68" s="235"/>
      <c r="L68" s="254"/>
      <c r="M68" s="266"/>
      <c r="N68" s="254"/>
      <c r="O68" s="266"/>
      <c r="P68" s="255"/>
      <c r="Q68" s="235"/>
      <c r="R68" s="252"/>
      <c r="S68" s="267"/>
      <c r="T68" s="256"/>
      <c r="U68" s="251"/>
      <c r="V68" s="268"/>
      <c r="W68" s="257"/>
      <c r="X68" s="136"/>
      <c r="Y68" s="251"/>
      <c r="Z68" s="266"/>
      <c r="AA68" s="270"/>
      <c r="AB68" s="269"/>
      <c r="AC68" s="133">
        <f>SUM(AC56:AC67)</f>
        <v>0</v>
      </c>
    </row>
    <row r="69" spans="1:31" s="236" customFormat="1" x14ac:dyDescent="0.2">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row>
    <row r="70" spans="1:31" ht="12.75" thickBot="1" x14ac:dyDescent="0.25">
      <c r="A70" s="318" t="s">
        <v>231</v>
      </c>
    </row>
    <row r="71" spans="1:31" ht="72.75" thickBot="1" x14ac:dyDescent="0.25">
      <c r="A71" s="238" t="str">
        <f>'Proposal Data'!Q45</f>
        <v/>
      </c>
      <c r="B71" s="239" t="s">
        <v>32</v>
      </c>
      <c r="C71" s="238" t="s">
        <v>33</v>
      </c>
      <c r="D71" s="238" t="s">
        <v>34</v>
      </c>
      <c r="E71" s="238" t="s">
        <v>35</v>
      </c>
      <c r="F71" s="238" t="s">
        <v>36</v>
      </c>
      <c r="G71" s="240" t="s">
        <v>37</v>
      </c>
      <c r="H71" s="238" t="s">
        <v>38</v>
      </c>
      <c r="I71" s="238" t="s">
        <v>39</v>
      </c>
      <c r="J71" s="238" t="s">
        <v>40</v>
      </c>
      <c r="K71" s="258" t="s">
        <v>41</v>
      </c>
      <c r="L71" s="242" t="s">
        <v>42</v>
      </c>
      <c r="M71" s="241" t="s">
        <v>43</v>
      </c>
      <c r="N71" s="242" t="s">
        <v>44</v>
      </c>
      <c r="O71" s="241" t="s">
        <v>45</v>
      </c>
      <c r="P71" s="238" t="s">
        <v>46</v>
      </c>
      <c r="Q71" s="238" t="s">
        <v>47</v>
      </c>
      <c r="R71" s="242" t="s">
        <v>48</v>
      </c>
      <c r="S71" s="241" t="s">
        <v>49</v>
      </c>
      <c r="T71" s="238" t="s">
        <v>50</v>
      </c>
      <c r="U71" s="242" t="s">
        <v>51</v>
      </c>
      <c r="V71" s="241" t="s">
        <v>52</v>
      </c>
      <c r="W71" s="243" t="s">
        <v>53</v>
      </c>
      <c r="X71" s="243" t="s">
        <v>54</v>
      </c>
      <c r="Y71" s="244" t="s">
        <v>55</v>
      </c>
      <c r="Z71" s="241" t="s">
        <v>56</v>
      </c>
      <c r="AA71" s="245" t="s">
        <v>57</v>
      </c>
      <c r="AB71" s="246" t="s">
        <v>58</v>
      </c>
      <c r="AC71" s="247" t="s">
        <v>59</v>
      </c>
    </row>
    <row r="72" spans="1:31" x14ac:dyDescent="0.2">
      <c r="A72" s="123"/>
      <c r="B72" s="124"/>
      <c r="C72" s="124"/>
      <c r="D72" s="124"/>
      <c r="E72" s="125"/>
      <c r="F72" s="125"/>
      <c r="G72" s="229"/>
      <c r="H72" s="272">
        <f t="shared" ref="H72" si="94">IF((F72&gt;0),F72-1,0)</f>
        <v>0</v>
      </c>
      <c r="I72" s="272">
        <f t="shared" ref="I72" si="95">IF(F72&gt;2,F72-2,0)</f>
        <v>0</v>
      </c>
      <c r="J72" s="273">
        <f t="shared" ref="J72" si="96">IF(F72&lt;=2,F72,F72-I72)</f>
        <v>0</v>
      </c>
      <c r="K72" s="264"/>
      <c r="L72" s="253">
        <f t="shared" ref="L72" si="97">+K72*E72</f>
        <v>0</v>
      </c>
      <c r="M72" s="126"/>
      <c r="N72" s="127">
        <f t="shared" ref="N72" si="98">M72*E72*H72</f>
        <v>0</v>
      </c>
      <c r="O72" s="126"/>
      <c r="P72" s="248">
        <f t="shared" ref="P72" si="99">+O72*E72*I72</f>
        <v>0</v>
      </c>
      <c r="Q72" s="248">
        <f t="shared" ref="Q72" si="100">(+O72*E72*J72)*0.75</f>
        <v>0</v>
      </c>
      <c r="R72" s="249">
        <f t="shared" ref="R72" si="101">SUM(P72:Q72)</f>
        <v>0</v>
      </c>
      <c r="S72" s="128"/>
      <c r="T72" s="129"/>
      <c r="U72" s="130">
        <f>T72*S72*F72</f>
        <v>0</v>
      </c>
      <c r="V72" s="233"/>
      <c r="W72" s="230"/>
      <c r="X72" s="231"/>
      <c r="Y72" s="130">
        <f>W72*V72*X72</f>
        <v>0</v>
      </c>
      <c r="Z72" s="126"/>
      <c r="AA72" s="234"/>
      <c r="AB72" s="132">
        <f t="shared" ref="AB72" si="102">+Y72+U72+R72+N72+L72+Z72+AA72</f>
        <v>0</v>
      </c>
      <c r="AC72" s="133">
        <f t="shared" ref="AC72" si="103">+AB72*G72</f>
        <v>0</v>
      </c>
    </row>
    <row r="73" spans="1:31" x14ac:dyDescent="0.2">
      <c r="A73" s="134"/>
      <c r="B73" s="124"/>
      <c r="C73" s="124"/>
      <c r="D73" s="124"/>
      <c r="E73" s="125"/>
      <c r="F73" s="125"/>
      <c r="G73" s="228"/>
      <c r="H73" s="272">
        <f t="shared" ref="H73:H83" si="104">IF((F73&gt;0),F73-1,0)</f>
        <v>0</v>
      </c>
      <c r="I73" s="272">
        <f t="shared" ref="I73:I83" si="105">IF(F73&gt;2,F73-2,0)</f>
        <v>0</v>
      </c>
      <c r="J73" s="273">
        <f t="shared" ref="J73:J83" si="106">IF(F73&lt;=2,F73,F73-I73)</f>
        <v>0</v>
      </c>
      <c r="K73" s="265"/>
      <c r="L73" s="253">
        <f t="shared" ref="L73:L83" si="107">+K73*E73</f>
        <v>0</v>
      </c>
      <c r="M73" s="126"/>
      <c r="N73" s="127">
        <f t="shared" ref="N73:N83" si="108">M73*E73*H73</f>
        <v>0</v>
      </c>
      <c r="O73" s="126"/>
      <c r="P73" s="248">
        <f t="shared" ref="P73:P83" si="109">+O73*E73*I73</f>
        <v>0</v>
      </c>
      <c r="Q73" s="248">
        <f t="shared" ref="Q73:Q83" si="110">(+O73*E73*J73)*0.75</f>
        <v>0</v>
      </c>
      <c r="R73" s="249">
        <f t="shared" ref="R73:R83" si="111">SUM(P73:Q73)</f>
        <v>0</v>
      </c>
      <c r="S73" s="128"/>
      <c r="T73" s="129"/>
      <c r="U73" s="130">
        <f t="shared" ref="U73:U75" si="112">T73*S73*H73</f>
        <v>0</v>
      </c>
      <c r="V73" s="233"/>
      <c r="W73" s="131"/>
      <c r="X73" s="129"/>
      <c r="Y73" s="130">
        <f t="shared" ref="Y73:Y75" si="113">W73*V73*X73</f>
        <v>0</v>
      </c>
      <c r="Z73" s="126"/>
      <c r="AA73" s="234"/>
      <c r="AB73" s="132">
        <f t="shared" ref="AB73:AB83" si="114">+Y73+U73+R73+N73+L73+Z73+AA73</f>
        <v>0</v>
      </c>
      <c r="AC73" s="133">
        <f t="shared" ref="AC73:AC83" si="115">+AB73*G73</f>
        <v>0</v>
      </c>
    </row>
    <row r="74" spans="1:31" x14ac:dyDescent="0.2">
      <c r="A74" s="134"/>
      <c r="B74" s="124"/>
      <c r="C74" s="124"/>
      <c r="D74" s="124"/>
      <c r="E74" s="125"/>
      <c r="F74" s="125"/>
      <c r="G74" s="228"/>
      <c r="H74" s="272">
        <f t="shared" si="104"/>
        <v>0</v>
      </c>
      <c r="I74" s="272">
        <f t="shared" si="105"/>
        <v>0</v>
      </c>
      <c r="J74" s="273">
        <f t="shared" si="106"/>
        <v>0</v>
      </c>
      <c r="K74" s="265"/>
      <c r="L74" s="253">
        <f t="shared" si="107"/>
        <v>0</v>
      </c>
      <c r="M74" s="126"/>
      <c r="N74" s="127">
        <f t="shared" si="108"/>
        <v>0</v>
      </c>
      <c r="O74" s="126"/>
      <c r="P74" s="248">
        <f t="shared" si="109"/>
        <v>0</v>
      </c>
      <c r="Q74" s="248">
        <f t="shared" si="110"/>
        <v>0</v>
      </c>
      <c r="R74" s="249">
        <f t="shared" si="111"/>
        <v>0</v>
      </c>
      <c r="S74" s="128"/>
      <c r="T74" s="129"/>
      <c r="U74" s="130">
        <f t="shared" si="112"/>
        <v>0</v>
      </c>
      <c r="V74" s="233"/>
      <c r="W74" s="131"/>
      <c r="X74" s="129"/>
      <c r="Y74" s="130">
        <f t="shared" si="113"/>
        <v>0</v>
      </c>
      <c r="Z74" s="126"/>
      <c r="AA74" s="234"/>
      <c r="AB74" s="132">
        <f t="shared" si="114"/>
        <v>0</v>
      </c>
      <c r="AC74" s="133">
        <f t="shared" si="115"/>
        <v>0</v>
      </c>
    </row>
    <row r="75" spans="1:31" x14ac:dyDescent="0.2">
      <c r="A75" s="134"/>
      <c r="B75" s="124"/>
      <c r="C75" s="124"/>
      <c r="D75" s="124"/>
      <c r="E75" s="125"/>
      <c r="F75" s="125"/>
      <c r="G75" s="228"/>
      <c r="H75" s="272">
        <f t="shared" si="104"/>
        <v>0</v>
      </c>
      <c r="I75" s="272">
        <f t="shared" si="105"/>
        <v>0</v>
      </c>
      <c r="J75" s="273">
        <f t="shared" si="106"/>
        <v>0</v>
      </c>
      <c r="K75" s="265"/>
      <c r="L75" s="253">
        <f t="shared" si="107"/>
        <v>0</v>
      </c>
      <c r="M75" s="126"/>
      <c r="N75" s="127">
        <f t="shared" si="108"/>
        <v>0</v>
      </c>
      <c r="O75" s="126"/>
      <c r="P75" s="248">
        <f t="shared" si="109"/>
        <v>0</v>
      </c>
      <c r="Q75" s="248">
        <f t="shared" si="110"/>
        <v>0</v>
      </c>
      <c r="R75" s="249">
        <f t="shared" si="111"/>
        <v>0</v>
      </c>
      <c r="S75" s="128"/>
      <c r="T75" s="129"/>
      <c r="U75" s="130">
        <f t="shared" si="112"/>
        <v>0</v>
      </c>
      <c r="V75" s="233"/>
      <c r="W75" s="131"/>
      <c r="X75" s="129"/>
      <c r="Y75" s="130">
        <f t="shared" si="113"/>
        <v>0</v>
      </c>
      <c r="Z75" s="126"/>
      <c r="AA75" s="234"/>
      <c r="AB75" s="132">
        <f t="shared" si="114"/>
        <v>0</v>
      </c>
      <c r="AC75" s="133">
        <f t="shared" si="115"/>
        <v>0</v>
      </c>
    </row>
    <row r="76" spans="1:31" x14ac:dyDescent="0.2">
      <c r="A76" s="134"/>
      <c r="B76" s="124"/>
      <c r="C76" s="124"/>
      <c r="D76" s="124"/>
      <c r="E76" s="125"/>
      <c r="F76" s="125"/>
      <c r="G76" s="228"/>
      <c r="H76" s="272">
        <f t="shared" si="104"/>
        <v>0</v>
      </c>
      <c r="I76" s="272">
        <f t="shared" si="105"/>
        <v>0</v>
      </c>
      <c r="J76" s="273">
        <f t="shared" si="106"/>
        <v>0</v>
      </c>
      <c r="K76" s="265"/>
      <c r="L76" s="253">
        <f t="shared" si="107"/>
        <v>0</v>
      </c>
      <c r="M76" s="126"/>
      <c r="N76" s="127">
        <f t="shared" si="108"/>
        <v>0</v>
      </c>
      <c r="O76" s="126"/>
      <c r="P76" s="248">
        <f t="shared" si="109"/>
        <v>0</v>
      </c>
      <c r="Q76" s="248">
        <f t="shared" si="110"/>
        <v>0</v>
      </c>
      <c r="R76" s="249">
        <f t="shared" si="111"/>
        <v>0</v>
      </c>
      <c r="S76" s="128"/>
      <c r="T76" s="129"/>
      <c r="U76" s="130">
        <f>T76*S76*H76</f>
        <v>0</v>
      </c>
      <c r="V76" s="233"/>
      <c r="W76" s="131"/>
      <c r="X76" s="129"/>
      <c r="Y76" s="130">
        <f>W76*V76*X76</f>
        <v>0</v>
      </c>
      <c r="Z76" s="126"/>
      <c r="AA76" s="234"/>
      <c r="AB76" s="132">
        <f t="shared" si="114"/>
        <v>0</v>
      </c>
      <c r="AC76" s="133">
        <f t="shared" si="115"/>
        <v>0</v>
      </c>
    </row>
    <row r="77" spans="1:31" x14ac:dyDescent="0.2">
      <c r="A77" s="134"/>
      <c r="B77" s="124"/>
      <c r="C77" s="124"/>
      <c r="D77" s="124"/>
      <c r="E77" s="125"/>
      <c r="F77" s="125"/>
      <c r="G77" s="228"/>
      <c r="H77" s="272">
        <f t="shared" si="104"/>
        <v>0</v>
      </c>
      <c r="I77" s="272">
        <f t="shared" si="105"/>
        <v>0</v>
      </c>
      <c r="J77" s="273">
        <f t="shared" si="106"/>
        <v>0</v>
      </c>
      <c r="K77" s="265"/>
      <c r="L77" s="253">
        <f t="shared" si="107"/>
        <v>0</v>
      </c>
      <c r="M77" s="126"/>
      <c r="N77" s="127">
        <f t="shared" si="108"/>
        <v>0</v>
      </c>
      <c r="O77" s="126"/>
      <c r="P77" s="248">
        <f t="shared" si="109"/>
        <v>0</v>
      </c>
      <c r="Q77" s="248">
        <f t="shared" si="110"/>
        <v>0</v>
      </c>
      <c r="R77" s="249">
        <f t="shared" si="111"/>
        <v>0</v>
      </c>
      <c r="S77" s="128"/>
      <c r="T77" s="129"/>
      <c r="U77" s="130">
        <f t="shared" ref="U77:U79" si="116">T77*S77*H77</f>
        <v>0</v>
      </c>
      <c r="V77" s="233"/>
      <c r="W77" s="131"/>
      <c r="X77" s="129"/>
      <c r="Y77" s="130">
        <f t="shared" ref="Y77:Y79" si="117">W77*V77*X77</f>
        <v>0</v>
      </c>
      <c r="Z77" s="126"/>
      <c r="AA77" s="234"/>
      <c r="AB77" s="132">
        <f t="shared" si="114"/>
        <v>0</v>
      </c>
      <c r="AC77" s="133">
        <f t="shared" si="115"/>
        <v>0</v>
      </c>
    </row>
    <row r="78" spans="1:31" x14ac:dyDescent="0.2">
      <c r="A78" s="134"/>
      <c r="B78" s="124"/>
      <c r="C78" s="124"/>
      <c r="D78" s="124"/>
      <c r="E78" s="125"/>
      <c r="F78" s="125"/>
      <c r="G78" s="228"/>
      <c r="H78" s="272">
        <f t="shared" si="104"/>
        <v>0</v>
      </c>
      <c r="I78" s="272">
        <f t="shared" si="105"/>
        <v>0</v>
      </c>
      <c r="J78" s="273">
        <f t="shared" si="106"/>
        <v>0</v>
      </c>
      <c r="K78" s="265"/>
      <c r="L78" s="253">
        <f t="shared" si="107"/>
        <v>0</v>
      </c>
      <c r="M78" s="126"/>
      <c r="N78" s="127">
        <f t="shared" si="108"/>
        <v>0</v>
      </c>
      <c r="O78" s="126"/>
      <c r="P78" s="248">
        <f t="shared" si="109"/>
        <v>0</v>
      </c>
      <c r="Q78" s="248">
        <f t="shared" si="110"/>
        <v>0</v>
      </c>
      <c r="R78" s="249">
        <f t="shared" si="111"/>
        <v>0</v>
      </c>
      <c r="S78" s="128"/>
      <c r="T78" s="129"/>
      <c r="U78" s="130">
        <f t="shared" si="116"/>
        <v>0</v>
      </c>
      <c r="V78" s="233"/>
      <c r="W78" s="131"/>
      <c r="X78" s="129"/>
      <c r="Y78" s="130">
        <f t="shared" si="117"/>
        <v>0</v>
      </c>
      <c r="Z78" s="126"/>
      <c r="AA78" s="234"/>
      <c r="AB78" s="132">
        <f t="shared" si="114"/>
        <v>0</v>
      </c>
      <c r="AC78" s="133">
        <f t="shared" si="115"/>
        <v>0</v>
      </c>
    </row>
    <row r="79" spans="1:31" x14ac:dyDescent="0.2">
      <c r="A79" s="134"/>
      <c r="B79" s="124"/>
      <c r="C79" s="124"/>
      <c r="D79" s="124"/>
      <c r="E79" s="125"/>
      <c r="F79" s="125"/>
      <c r="G79" s="228"/>
      <c r="H79" s="272">
        <f t="shared" si="104"/>
        <v>0</v>
      </c>
      <c r="I79" s="272">
        <f t="shared" si="105"/>
        <v>0</v>
      </c>
      <c r="J79" s="273">
        <f t="shared" si="106"/>
        <v>0</v>
      </c>
      <c r="K79" s="265"/>
      <c r="L79" s="253">
        <f t="shared" si="107"/>
        <v>0</v>
      </c>
      <c r="M79" s="126"/>
      <c r="N79" s="127">
        <f t="shared" si="108"/>
        <v>0</v>
      </c>
      <c r="O79" s="126"/>
      <c r="P79" s="248">
        <f t="shared" si="109"/>
        <v>0</v>
      </c>
      <c r="Q79" s="248">
        <f t="shared" si="110"/>
        <v>0</v>
      </c>
      <c r="R79" s="249">
        <f t="shared" si="111"/>
        <v>0</v>
      </c>
      <c r="S79" s="128"/>
      <c r="T79" s="129"/>
      <c r="U79" s="130">
        <f t="shared" si="116"/>
        <v>0</v>
      </c>
      <c r="V79" s="233"/>
      <c r="W79" s="131"/>
      <c r="X79" s="129"/>
      <c r="Y79" s="130">
        <f t="shared" si="117"/>
        <v>0</v>
      </c>
      <c r="Z79" s="126"/>
      <c r="AA79" s="234"/>
      <c r="AB79" s="132">
        <f t="shared" si="114"/>
        <v>0</v>
      </c>
      <c r="AC79" s="133">
        <f t="shared" si="115"/>
        <v>0</v>
      </c>
    </row>
    <row r="80" spans="1:31" x14ac:dyDescent="0.2">
      <c r="A80" s="134"/>
      <c r="B80" s="124"/>
      <c r="C80" s="124"/>
      <c r="D80" s="124"/>
      <c r="E80" s="125"/>
      <c r="F80" s="125"/>
      <c r="G80" s="228"/>
      <c r="H80" s="272">
        <f t="shared" si="104"/>
        <v>0</v>
      </c>
      <c r="I80" s="272">
        <f t="shared" si="105"/>
        <v>0</v>
      </c>
      <c r="J80" s="273">
        <f t="shared" si="106"/>
        <v>0</v>
      </c>
      <c r="K80" s="265"/>
      <c r="L80" s="253">
        <f t="shared" si="107"/>
        <v>0</v>
      </c>
      <c r="M80" s="126"/>
      <c r="N80" s="127">
        <f t="shared" si="108"/>
        <v>0</v>
      </c>
      <c r="O80" s="126"/>
      <c r="P80" s="248">
        <f t="shared" si="109"/>
        <v>0</v>
      </c>
      <c r="Q80" s="248">
        <f t="shared" si="110"/>
        <v>0</v>
      </c>
      <c r="R80" s="249">
        <f t="shared" si="111"/>
        <v>0</v>
      </c>
      <c r="S80" s="128"/>
      <c r="T80" s="129"/>
      <c r="U80" s="130">
        <f>T80*S80*H80</f>
        <v>0</v>
      </c>
      <c r="V80" s="233"/>
      <c r="W80" s="131"/>
      <c r="X80" s="129"/>
      <c r="Y80" s="130">
        <f>W80*V80*X80</f>
        <v>0</v>
      </c>
      <c r="Z80" s="126"/>
      <c r="AA80" s="234"/>
      <c r="AB80" s="132">
        <f t="shared" si="114"/>
        <v>0</v>
      </c>
      <c r="AC80" s="133">
        <f t="shared" si="115"/>
        <v>0</v>
      </c>
    </row>
    <row r="81" spans="1:31" x14ac:dyDescent="0.2">
      <c r="A81" s="134"/>
      <c r="B81" s="124"/>
      <c r="C81" s="124"/>
      <c r="D81" s="124"/>
      <c r="E81" s="125"/>
      <c r="F81" s="125"/>
      <c r="G81" s="228"/>
      <c r="H81" s="272">
        <f t="shared" si="104"/>
        <v>0</v>
      </c>
      <c r="I81" s="272">
        <f t="shared" si="105"/>
        <v>0</v>
      </c>
      <c r="J81" s="273">
        <f t="shared" si="106"/>
        <v>0</v>
      </c>
      <c r="K81" s="265"/>
      <c r="L81" s="253">
        <f t="shared" si="107"/>
        <v>0</v>
      </c>
      <c r="M81" s="126"/>
      <c r="N81" s="127">
        <f t="shared" si="108"/>
        <v>0</v>
      </c>
      <c r="O81" s="120"/>
      <c r="P81" s="248">
        <f t="shared" si="109"/>
        <v>0</v>
      </c>
      <c r="Q81" s="248">
        <f t="shared" si="110"/>
        <v>0</v>
      </c>
      <c r="R81" s="249">
        <f t="shared" si="111"/>
        <v>0</v>
      </c>
      <c r="S81" s="128"/>
      <c r="T81" s="129"/>
      <c r="U81" s="130">
        <f t="shared" ref="U81:U83" si="118">T81*S81*H81</f>
        <v>0</v>
      </c>
      <c r="V81" s="233"/>
      <c r="W81" s="131"/>
      <c r="X81" s="129"/>
      <c r="Y81" s="130">
        <f t="shared" ref="Y81:Y83" si="119">W81*V81*X81</f>
        <v>0</v>
      </c>
      <c r="Z81" s="126"/>
      <c r="AA81" s="234"/>
      <c r="AB81" s="132">
        <f t="shared" si="114"/>
        <v>0</v>
      </c>
      <c r="AC81" s="133">
        <f t="shared" si="115"/>
        <v>0</v>
      </c>
    </row>
    <row r="82" spans="1:31" x14ac:dyDescent="0.2">
      <c r="A82" s="134"/>
      <c r="B82" s="124"/>
      <c r="C82" s="124"/>
      <c r="D82" s="124"/>
      <c r="E82" s="125"/>
      <c r="F82" s="125"/>
      <c r="G82" s="228"/>
      <c r="H82" s="272">
        <f t="shared" si="104"/>
        <v>0</v>
      </c>
      <c r="I82" s="272">
        <f t="shared" si="105"/>
        <v>0</v>
      </c>
      <c r="J82" s="273">
        <f t="shared" si="106"/>
        <v>0</v>
      </c>
      <c r="K82" s="265"/>
      <c r="L82" s="253">
        <f t="shared" si="107"/>
        <v>0</v>
      </c>
      <c r="M82" s="126"/>
      <c r="N82" s="127">
        <f t="shared" si="108"/>
        <v>0</v>
      </c>
      <c r="O82" s="126"/>
      <c r="P82" s="248">
        <f t="shared" si="109"/>
        <v>0</v>
      </c>
      <c r="Q82" s="248">
        <f t="shared" si="110"/>
        <v>0</v>
      </c>
      <c r="R82" s="249">
        <f t="shared" si="111"/>
        <v>0</v>
      </c>
      <c r="S82" s="128"/>
      <c r="T82" s="129"/>
      <c r="U82" s="130">
        <f t="shared" si="118"/>
        <v>0</v>
      </c>
      <c r="V82" s="233"/>
      <c r="W82" s="131"/>
      <c r="X82" s="129"/>
      <c r="Y82" s="130">
        <f t="shared" si="119"/>
        <v>0</v>
      </c>
      <c r="Z82" s="126"/>
      <c r="AA82" s="234"/>
      <c r="AB82" s="132">
        <f t="shared" si="114"/>
        <v>0</v>
      </c>
      <c r="AC82" s="133">
        <f t="shared" si="115"/>
        <v>0</v>
      </c>
    </row>
    <row r="83" spans="1:31" x14ac:dyDescent="0.2">
      <c r="A83" s="134"/>
      <c r="B83" s="124"/>
      <c r="C83" s="124"/>
      <c r="D83" s="124"/>
      <c r="E83" s="125"/>
      <c r="F83" s="125"/>
      <c r="G83" s="228"/>
      <c r="H83" s="272">
        <f t="shared" si="104"/>
        <v>0</v>
      </c>
      <c r="I83" s="272">
        <f t="shared" si="105"/>
        <v>0</v>
      </c>
      <c r="J83" s="273">
        <f t="shared" si="106"/>
        <v>0</v>
      </c>
      <c r="K83" s="265"/>
      <c r="L83" s="253">
        <f t="shared" si="107"/>
        <v>0</v>
      </c>
      <c r="M83" s="259"/>
      <c r="N83" s="127">
        <f t="shared" si="108"/>
        <v>0</v>
      </c>
      <c r="O83" s="259"/>
      <c r="P83" s="248">
        <f t="shared" si="109"/>
        <v>0</v>
      </c>
      <c r="Q83" s="248">
        <f t="shared" si="110"/>
        <v>0</v>
      </c>
      <c r="R83" s="249">
        <f t="shared" si="111"/>
        <v>0</v>
      </c>
      <c r="S83" s="260"/>
      <c r="T83" s="129"/>
      <c r="U83" s="130">
        <f t="shared" si="118"/>
        <v>0</v>
      </c>
      <c r="V83" s="261"/>
      <c r="W83" s="131"/>
      <c r="X83" s="129"/>
      <c r="Y83" s="130">
        <f t="shared" si="119"/>
        <v>0</v>
      </c>
      <c r="Z83" s="259"/>
      <c r="AA83" s="263"/>
      <c r="AB83" s="262">
        <f t="shared" si="114"/>
        <v>0</v>
      </c>
      <c r="AC83" s="133">
        <f t="shared" si="115"/>
        <v>0</v>
      </c>
    </row>
    <row r="84" spans="1:31" x14ac:dyDescent="0.2">
      <c r="A84" s="466"/>
      <c r="B84" s="467"/>
      <c r="C84" s="134"/>
      <c r="D84" s="134"/>
      <c r="E84" s="135"/>
      <c r="F84" s="135"/>
      <c r="G84" s="271">
        <f>SUM(G72:G83)</f>
        <v>0</v>
      </c>
      <c r="H84" s="135"/>
      <c r="I84" s="135"/>
      <c r="J84" s="250"/>
      <c r="K84" s="235"/>
      <c r="L84" s="254"/>
      <c r="M84" s="266"/>
      <c r="N84" s="254"/>
      <c r="O84" s="266"/>
      <c r="P84" s="255"/>
      <c r="Q84" s="235"/>
      <c r="R84" s="252"/>
      <c r="S84" s="267"/>
      <c r="T84" s="256"/>
      <c r="U84" s="251"/>
      <c r="V84" s="268"/>
      <c r="W84" s="257"/>
      <c r="X84" s="136"/>
      <c r="Y84" s="251"/>
      <c r="Z84" s="266"/>
      <c r="AA84" s="270"/>
      <c r="AB84" s="269"/>
      <c r="AC84" s="133">
        <f>SUM(AC72:AC83)</f>
        <v>0</v>
      </c>
    </row>
    <row r="85" spans="1:31" s="236" customFormat="1" x14ac:dyDescent="0.2">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row>
    <row r="86" spans="1:31" ht="12.75" thickBot="1" x14ac:dyDescent="0.25">
      <c r="A86" s="318" t="s">
        <v>232</v>
      </c>
    </row>
    <row r="87" spans="1:31" ht="72.75" thickBot="1" x14ac:dyDescent="0.25">
      <c r="A87" s="238" t="str">
        <f>'Proposal Data'!R45</f>
        <v/>
      </c>
      <c r="B87" s="239" t="s">
        <v>32</v>
      </c>
      <c r="C87" s="238" t="s">
        <v>33</v>
      </c>
      <c r="D87" s="238" t="s">
        <v>34</v>
      </c>
      <c r="E87" s="238" t="s">
        <v>35</v>
      </c>
      <c r="F87" s="238" t="s">
        <v>36</v>
      </c>
      <c r="G87" s="240" t="s">
        <v>37</v>
      </c>
      <c r="H87" s="238" t="s">
        <v>38</v>
      </c>
      <c r="I87" s="238" t="s">
        <v>39</v>
      </c>
      <c r="J87" s="238" t="s">
        <v>40</v>
      </c>
      <c r="K87" s="258" t="s">
        <v>41</v>
      </c>
      <c r="L87" s="242" t="s">
        <v>42</v>
      </c>
      <c r="M87" s="241" t="s">
        <v>43</v>
      </c>
      <c r="N87" s="242" t="s">
        <v>44</v>
      </c>
      <c r="O87" s="241" t="s">
        <v>45</v>
      </c>
      <c r="P87" s="238" t="s">
        <v>46</v>
      </c>
      <c r="Q87" s="238" t="s">
        <v>47</v>
      </c>
      <c r="R87" s="242" t="s">
        <v>48</v>
      </c>
      <c r="S87" s="241" t="s">
        <v>49</v>
      </c>
      <c r="T87" s="238" t="s">
        <v>50</v>
      </c>
      <c r="U87" s="242" t="s">
        <v>51</v>
      </c>
      <c r="V87" s="241" t="s">
        <v>52</v>
      </c>
      <c r="W87" s="243" t="s">
        <v>53</v>
      </c>
      <c r="X87" s="243" t="s">
        <v>54</v>
      </c>
      <c r="Y87" s="244" t="s">
        <v>55</v>
      </c>
      <c r="Z87" s="241" t="s">
        <v>56</v>
      </c>
      <c r="AA87" s="245" t="s">
        <v>57</v>
      </c>
      <c r="AB87" s="246" t="s">
        <v>58</v>
      </c>
      <c r="AC87" s="247" t="s">
        <v>59</v>
      </c>
    </row>
    <row r="88" spans="1:31" x14ac:dyDescent="0.2">
      <c r="A88" s="123"/>
      <c r="B88" s="124"/>
      <c r="C88" s="124"/>
      <c r="D88" s="124"/>
      <c r="E88" s="125"/>
      <c r="F88" s="125"/>
      <c r="G88" s="229"/>
      <c r="H88" s="272">
        <f t="shared" ref="H88" si="120">IF((F88&gt;0),F88-1,0)</f>
        <v>0</v>
      </c>
      <c r="I88" s="272">
        <f t="shared" ref="I88" si="121">IF(F88&gt;2,F88-2,0)</f>
        <v>0</v>
      </c>
      <c r="J88" s="273">
        <f t="shared" ref="J88" si="122">IF(F88&lt;=2,F88,F88-I88)</f>
        <v>0</v>
      </c>
      <c r="K88" s="264"/>
      <c r="L88" s="253">
        <f t="shared" ref="L88" si="123">+K88*E88</f>
        <v>0</v>
      </c>
      <c r="M88" s="126"/>
      <c r="N88" s="127">
        <f t="shared" ref="N88" si="124">M88*E88*H88</f>
        <v>0</v>
      </c>
      <c r="O88" s="126"/>
      <c r="P88" s="248">
        <f t="shared" ref="P88" si="125">+O88*E88*I88</f>
        <v>0</v>
      </c>
      <c r="Q88" s="248">
        <f t="shared" ref="Q88" si="126">(+O88*E88*J88)*0.75</f>
        <v>0</v>
      </c>
      <c r="R88" s="249">
        <f t="shared" ref="R88" si="127">SUM(P88:Q88)</f>
        <v>0</v>
      </c>
      <c r="S88" s="128"/>
      <c r="T88" s="129"/>
      <c r="U88" s="130">
        <f>T88*S88*F88</f>
        <v>0</v>
      </c>
      <c r="V88" s="233"/>
      <c r="W88" s="230"/>
      <c r="X88" s="231"/>
      <c r="Y88" s="130">
        <f>W88*V88*X88</f>
        <v>0</v>
      </c>
      <c r="Z88" s="126"/>
      <c r="AA88" s="234"/>
      <c r="AB88" s="132">
        <f t="shared" ref="AB88" si="128">+Y88+U88+R88+N88+L88+Z88+AA88</f>
        <v>0</v>
      </c>
      <c r="AC88" s="133">
        <f t="shared" ref="AC88" si="129">+AB88*G88</f>
        <v>0</v>
      </c>
    </row>
    <row r="89" spans="1:31" x14ac:dyDescent="0.2">
      <c r="A89" s="134"/>
      <c r="B89" s="124"/>
      <c r="C89" s="124"/>
      <c r="D89" s="124"/>
      <c r="E89" s="125"/>
      <c r="F89" s="125"/>
      <c r="G89" s="228"/>
      <c r="H89" s="272">
        <f t="shared" ref="H89:H99" si="130">IF((F89&gt;0),F89-1,0)</f>
        <v>0</v>
      </c>
      <c r="I89" s="272">
        <f t="shared" ref="I89:I99" si="131">IF(F89&gt;2,F89-2,0)</f>
        <v>0</v>
      </c>
      <c r="J89" s="273">
        <f t="shared" ref="J89:J99" si="132">IF(F89&lt;=2,F89,F89-I89)</f>
        <v>0</v>
      </c>
      <c r="K89" s="265"/>
      <c r="L89" s="253">
        <f t="shared" ref="L89:L99" si="133">+K89*E89</f>
        <v>0</v>
      </c>
      <c r="M89" s="126"/>
      <c r="N89" s="127">
        <f t="shared" ref="N89:N99" si="134">M89*E89*H89</f>
        <v>0</v>
      </c>
      <c r="O89" s="126"/>
      <c r="P89" s="248">
        <f t="shared" ref="P89:P99" si="135">+O89*E89*I89</f>
        <v>0</v>
      </c>
      <c r="Q89" s="248">
        <f t="shared" ref="Q89:Q99" si="136">(+O89*E89*J89)*0.75</f>
        <v>0</v>
      </c>
      <c r="R89" s="249">
        <f t="shared" ref="R89:R99" si="137">SUM(P89:Q89)</f>
        <v>0</v>
      </c>
      <c r="S89" s="128"/>
      <c r="T89" s="129"/>
      <c r="U89" s="130">
        <f t="shared" ref="U89:U91" si="138">T89*S89*H89</f>
        <v>0</v>
      </c>
      <c r="V89" s="233"/>
      <c r="W89" s="131"/>
      <c r="X89" s="129"/>
      <c r="Y89" s="130">
        <f t="shared" ref="Y89:Y91" si="139">W89*V89*X89</f>
        <v>0</v>
      </c>
      <c r="Z89" s="126"/>
      <c r="AA89" s="234"/>
      <c r="AB89" s="132">
        <f t="shared" ref="AB89:AB99" si="140">+Y89+U89+R89+N89+L89+Z89+AA89</f>
        <v>0</v>
      </c>
      <c r="AC89" s="133">
        <f t="shared" ref="AC89:AC99" si="141">+AB89*G89</f>
        <v>0</v>
      </c>
    </row>
    <row r="90" spans="1:31" x14ac:dyDescent="0.2">
      <c r="A90" s="134"/>
      <c r="B90" s="124"/>
      <c r="C90" s="124"/>
      <c r="D90" s="124"/>
      <c r="E90" s="125"/>
      <c r="F90" s="125"/>
      <c r="G90" s="228"/>
      <c r="H90" s="272">
        <f t="shared" si="130"/>
        <v>0</v>
      </c>
      <c r="I90" s="272">
        <f t="shared" si="131"/>
        <v>0</v>
      </c>
      <c r="J90" s="273">
        <f t="shared" si="132"/>
        <v>0</v>
      </c>
      <c r="K90" s="265"/>
      <c r="L90" s="253">
        <f t="shared" si="133"/>
        <v>0</v>
      </c>
      <c r="M90" s="126"/>
      <c r="N90" s="127">
        <f t="shared" si="134"/>
        <v>0</v>
      </c>
      <c r="O90" s="126"/>
      <c r="P90" s="248">
        <f t="shared" si="135"/>
        <v>0</v>
      </c>
      <c r="Q90" s="248">
        <f t="shared" si="136"/>
        <v>0</v>
      </c>
      <c r="R90" s="249">
        <f t="shared" si="137"/>
        <v>0</v>
      </c>
      <c r="S90" s="128"/>
      <c r="T90" s="129"/>
      <c r="U90" s="130">
        <f t="shared" si="138"/>
        <v>0</v>
      </c>
      <c r="V90" s="233"/>
      <c r="W90" s="131"/>
      <c r="X90" s="129"/>
      <c r="Y90" s="130">
        <f t="shared" si="139"/>
        <v>0</v>
      </c>
      <c r="Z90" s="126"/>
      <c r="AA90" s="234"/>
      <c r="AB90" s="132">
        <f t="shared" si="140"/>
        <v>0</v>
      </c>
      <c r="AC90" s="133">
        <f t="shared" si="141"/>
        <v>0</v>
      </c>
    </row>
    <row r="91" spans="1:31" x14ac:dyDescent="0.2">
      <c r="A91" s="134"/>
      <c r="B91" s="124"/>
      <c r="C91" s="124"/>
      <c r="D91" s="124"/>
      <c r="E91" s="125"/>
      <c r="F91" s="125"/>
      <c r="G91" s="228"/>
      <c r="H91" s="272">
        <f t="shared" si="130"/>
        <v>0</v>
      </c>
      <c r="I91" s="272">
        <f t="shared" si="131"/>
        <v>0</v>
      </c>
      <c r="J91" s="273">
        <f t="shared" si="132"/>
        <v>0</v>
      </c>
      <c r="K91" s="265"/>
      <c r="L91" s="253">
        <f t="shared" si="133"/>
        <v>0</v>
      </c>
      <c r="M91" s="126"/>
      <c r="N91" s="127">
        <f t="shared" si="134"/>
        <v>0</v>
      </c>
      <c r="O91" s="126"/>
      <c r="P91" s="248">
        <f t="shared" si="135"/>
        <v>0</v>
      </c>
      <c r="Q91" s="248">
        <f t="shared" si="136"/>
        <v>0</v>
      </c>
      <c r="R91" s="249">
        <f t="shared" si="137"/>
        <v>0</v>
      </c>
      <c r="S91" s="128"/>
      <c r="T91" s="129"/>
      <c r="U91" s="130">
        <f t="shared" si="138"/>
        <v>0</v>
      </c>
      <c r="V91" s="233"/>
      <c r="W91" s="131"/>
      <c r="X91" s="129"/>
      <c r="Y91" s="130">
        <f t="shared" si="139"/>
        <v>0</v>
      </c>
      <c r="Z91" s="126"/>
      <c r="AA91" s="234"/>
      <c r="AB91" s="132">
        <f t="shared" si="140"/>
        <v>0</v>
      </c>
      <c r="AC91" s="133">
        <f t="shared" si="141"/>
        <v>0</v>
      </c>
    </row>
    <row r="92" spans="1:31" x14ac:dyDescent="0.2">
      <c r="A92" s="134"/>
      <c r="B92" s="124"/>
      <c r="C92" s="124"/>
      <c r="D92" s="124"/>
      <c r="E92" s="125"/>
      <c r="F92" s="125"/>
      <c r="G92" s="228"/>
      <c r="H92" s="272">
        <f t="shared" si="130"/>
        <v>0</v>
      </c>
      <c r="I92" s="272">
        <f t="shared" si="131"/>
        <v>0</v>
      </c>
      <c r="J92" s="273">
        <f t="shared" si="132"/>
        <v>0</v>
      </c>
      <c r="K92" s="265"/>
      <c r="L92" s="253">
        <f t="shared" si="133"/>
        <v>0</v>
      </c>
      <c r="M92" s="126"/>
      <c r="N92" s="127">
        <f t="shared" si="134"/>
        <v>0</v>
      </c>
      <c r="O92" s="126"/>
      <c r="P92" s="248">
        <f t="shared" si="135"/>
        <v>0</v>
      </c>
      <c r="Q92" s="248">
        <f t="shared" si="136"/>
        <v>0</v>
      </c>
      <c r="R92" s="249">
        <f t="shared" si="137"/>
        <v>0</v>
      </c>
      <c r="S92" s="128"/>
      <c r="T92" s="129"/>
      <c r="U92" s="130">
        <f>T92*S92*H92</f>
        <v>0</v>
      </c>
      <c r="V92" s="233"/>
      <c r="W92" s="131"/>
      <c r="X92" s="129"/>
      <c r="Y92" s="130">
        <f>W92*V92*X92</f>
        <v>0</v>
      </c>
      <c r="Z92" s="126"/>
      <c r="AA92" s="234"/>
      <c r="AB92" s="132">
        <f t="shared" si="140"/>
        <v>0</v>
      </c>
      <c r="AC92" s="133">
        <f t="shared" si="141"/>
        <v>0</v>
      </c>
    </row>
    <row r="93" spans="1:31" x14ac:dyDescent="0.2">
      <c r="A93" s="134"/>
      <c r="B93" s="124"/>
      <c r="C93" s="124"/>
      <c r="D93" s="124"/>
      <c r="E93" s="125"/>
      <c r="F93" s="125"/>
      <c r="G93" s="228"/>
      <c r="H93" s="272">
        <f t="shared" si="130"/>
        <v>0</v>
      </c>
      <c r="I93" s="272">
        <f t="shared" si="131"/>
        <v>0</v>
      </c>
      <c r="J93" s="273">
        <f t="shared" si="132"/>
        <v>0</v>
      </c>
      <c r="K93" s="265"/>
      <c r="L93" s="253">
        <f t="shared" si="133"/>
        <v>0</v>
      </c>
      <c r="M93" s="126"/>
      <c r="N93" s="127">
        <f t="shared" si="134"/>
        <v>0</v>
      </c>
      <c r="O93" s="126"/>
      <c r="P93" s="248">
        <f t="shared" si="135"/>
        <v>0</v>
      </c>
      <c r="Q93" s="248">
        <f t="shared" si="136"/>
        <v>0</v>
      </c>
      <c r="R93" s="249">
        <f t="shared" si="137"/>
        <v>0</v>
      </c>
      <c r="S93" s="128"/>
      <c r="T93" s="129"/>
      <c r="U93" s="130">
        <f t="shared" ref="U93:U95" si="142">T93*S93*H93</f>
        <v>0</v>
      </c>
      <c r="V93" s="233"/>
      <c r="W93" s="131"/>
      <c r="X93" s="129"/>
      <c r="Y93" s="130">
        <f t="shared" ref="Y93:Y95" si="143">W93*V93*X93</f>
        <v>0</v>
      </c>
      <c r="Z93" s="126"/>
      <c r="AA93" s="234"/>
      <c r="AB93" s="132">
        <f t="shared" si="140"/>
        <v>0</v>
      </c>
      <c r="AC93" s="133">
        <f t="shared" si="141"/>
        <v>0</v>
      </c>
    </row>
    <row r="94" spans="1:31" x14ac:dyDescent="0.2">
      <c r="A94" s="134"/>
      <c r="B94" s="124"/>
      <c r="C94" s="124"/>
      <c r="D94" s="124"/>
      <c r="E94" s="125"/>
      <c r="F94" s="125"/>
      <c r="G94" s="228"/>
      <c r="H94" s="272">
        <f t="shared" si="130"/>
        <v>0</v>
      </c>
      <c r="I94" s="272">
        <f t="shared" si="131"/>
        <v>0</v>
      </c>
      <c r="J94" s="273">
        <f t="shared" si="132"/>
        <v>0</v>
      </c>
      <c r="K94" s="265"/>
      <c r="L94" s="253">
        <f t="shared" si="133"/>
        <v>0</v>
      </c>
      <c r="M94" s="126"/>
      <c r="N94" s="127">
        <f t="shared" si="134"/>
        <v>0</v>
      </c>
      <c r="O94" s="126"/>
      <c r="P94" s="248">
        <f t="shared" si="135"/>
        <v>0</v>
      </c>
      <c r="Q94" s="248">
        <f t="shared" si="136"/>
        <v>0</v>
      </c>
      <c r="R94" s="249">
        <f t="shared" si="137"/>
        <v>0</v>
      </c>
      <c r="S94" s="128"/>
      <c r="T94" s="129"/>
      <c r="U94" s="130">
        <f t="shared" si="142"/>
        <v>0</v>
      </c>
      <c r="V94" s="233"/>
      <c r="W94" s="131"/>
      <c r="X94" s="129"/>
      <c r="Y94" s="130">
        <f t="shared" si="143"/>
        <v>0</v>
      </c>
      <c r="Z94" s="126"/>
      <c r="AA94" s="234"/>
      <c r="AB94" s="132">
        <f t="shared" si="140"/>
        <v>0</v>
      </c>
      <c r="AC94" s="133">
        <f t="shared" si="141"/>
        <v>0</v>
      </c>
    </row>
    <row r="95" spans="1:31" x14ac:dyDescent="0.2">
      <c r="A95" s="134"/>
      <c r="B95" s="124"/>
      <c r="C95" s="124"/>
      <c r="D95" s="124"/>
      <c r="E95" s="125"/>
      <c r="F95" s="125"/>
      <c r="G95" s="228"/>
      <c r="H95" s="272">
        <f t="shared" si="130"/>
        <v>0</v>
      </c>
      <c r="I95" s="272">
        <f t="shared" si="131"/>
        <v>0</v>
      </c>
      <c r="J95" s="273">
        <f t="shared" si="132"/>
        <v>0</v>
      </c>
      <c r="K95" s="265"/>
      <c r="L95" s="253">
        <f t="shared" si="133"/>
        <v>0</v>
      </c>
      <c r="M95" s="126"/>
      <c r="N95" s="127">
        <f t="shared" si="134"/>
        <v>0</v>
      </c>
      <c r="O95" s="126"/>
      <c r="P95" s="248">
        <f t="shared" si="135"/>
        <v>0</v>
      </c>
      <c r="Q95" s="248">
        <f t="shared" si="136"/>
        <v>0</v>
      </c>
      <c r="R95" s="249">
        <f t="shared" si="137"/>
        <v>0</v>
      </c>
      <c r="S95" s="128"/>
      <c r="T95" s="129"/>
      <c r="U95" s="130">
        <f t="shared" si="142"/>
        <v>0</v>
      </c>
      <c r="V95" s="233"/>
      <c r="W95" s="131"/>
      <c r="X95" s="129"/>
      <c r="Y95" s="130">
        <f t="shared" si="143"/>
        <v>0</v>
      </c>
      <c r="Z95" s="126"/>
      <c r="AA95" s="234"/>
      <c r="AB95" s="132">
        <f t="shared" si="140"/>
        <v>0</v>
      </c>
      <c r="AC95" s="133">
        <f t="shared" si="141"/>
        <v>0</v>
      </c>
    </row>
    <row r="96" spans="1:31" x14ac:dyDescent="0.2">
      <c r="A96" s="134"/>
      <c r="B96" s="124"/>
      <c r="C96" s="124"/>
      <c r="D96" s="124"/>
      <c r="E96" s="125"/>
      <c r="F96" s="125"/>
      <c r="G96" s="228"/>
      <c r="H96" s="272">
        <f t="shared" si="130"/>
        <v>0</v>
      </c>
      <c r="I96" s="272">
        <f t="shared" si="131"/>
        <v>0</v>
      </c>
      <c r="J96" s="273">
        <f t="shared" si="132"/>
        <v>0</v>
      </c>
      <c r="K96" s="265"/>
      <c r="L96" s="253">
        <f t="shared" si="133"/>
        <v>0</v>
      </c>
      <c r="M96" s="126"/>
      <c r="N96" s="127">
        <f t="shared" si="134"/>
        <v>0</v>
      </c>
      <c r="O96" s="126"/>
      <c r="P96" s="248">
        <f t="shared" si="135"/>
        <v>0</v>
      </c>
      <c r="Q96" s="248">
        <f t="shared" si="136"/>
        <v>0</v>
      </c>
      <c r="R96" s="249">
        <f t="shared" si="137"/>
        <v>0</v>
      </c>
      <c r="S96" s="128"/>
      <c r="T96" s="129"/>
      <c r="U96" s="130">
        <f>T96*S96*H96</f>
        <v>0</v>
      </c>
      <c r="V96" s="233"/>
      <c r="W96" s="131"/>
      <c r="X96" s="129"/>
      <c r="Y96" s="130">
        <f>W96*V96*X96</f>
        <v>0</v>
      </c>
      <c r="Z96" s="126"/>
      <c r="AA96" s="234"/>
      <c r="AB96" s="132">
        <f t="shared" si="140"/>
        <v>0</v>
      </c>
      <c r="AC96" s="133">
        <f t="shared" si="141"/>
        <v>0</v>
      </c>
    </row>
    <row r="97" spans="1:29" x14ac:dyDescent="0.2">
      <c r="A97" s="134"/>
      <c r="B97" s="124"/>
      <c r="C97" s="124"/>
      <c r="D97" s="124"/>
      <c r="E97" s="125"/>
      <c r="F97" s="125"/>
      <c r="G97" s="228"/>
      <c r="H97" s="272">
        <f t="shared" si="130"/>
        <v>0</v>
      </c>
      <c r="I97" s="272">
        <f t="shared" si="131"/>
        <v>0</v>
      </c>
      <c r="J97" s="273">
        <f t="shared" si="132"/>
        <v>0</v>
      </c>
      <c r="K97" s="265"/>
      <c r="L97" s="253">
        <f t="shared" si="133"/>
        <v>0</v>
      </c>
      <c r="M97" s="126"/>
      <c r="N97" s="127">
        <f t="shared" si="134"/>
        <v>0</v>
      </c>
      <c r="O97" s="120"/>
      <c r="P97" s="248">
        <f t="shared" si="135"/>
        <v>0</v>
      </c>
      <c r="Q97" s="248">
        <f t="shared" si="136"/>
        <v>0</v>
      </c>
      <c r="R97" s="249">
        <f t="shared" si="137"/>
        <v>0</v>
      </c>
      <c r="S97" s="128"/>
      <c r="T97" s="129"/>
      <c r="U97" s="130">
        <f t="shared" ref="U97:U99" si="144">T97*S97*H97</f>
        <v>0</v>
      </c>
      <c r="V97" s="233"/>
      <c r="W97" s="131"/>
      <c r="X97" s="129"/>
      <c r="Y97" s="130">
        <f t="shared" ref="Y97:Y99" si="145">W97*V97*X97</f>
        <v>0</v>
      </c>
      <c r="Z97" s="126"/>
      <c r="AA97" s="234"/>
      <c r="AB97" s="132">
        <f t="shared" si="140"/>
        <v>0</v>
      </c>
      <c r="AC97" s="133">
        <f t="shared" si="141"/>
        <v>0</v>
      </c>
    </row>
    <row r="98" spans="1:29" x14ac:dyDescent="0.2">
      <c r="A98" s="134"/>
      <c r="B98" s="124"/>
      <c r="C98" s="124"/>
      <c r="D98" s="124"/>
      <c r="E98" s="125"/>
      <c r="F98" s="125"/>
      <c r="G98" s="228"/>
      <c r="H98" s="272">
        <f t="shared" si="130"/>
        <v>0</v>
      </c>
      <c r="I98" s="272">
        <f t="shared" si="131"/>
        <v>0</v>
      </c>
      <c r="J98" s="273">
        <f t="shared" si="132"/>
        <v>0</v>
      </c>
      <c r="K98" s="265"/>
      <c r="L98" s="253">
        <f t="shared" si="133"/>
        <v>0</v>
      </c>
      <c r="M98" s="126"/>
      <c r="N98" s="127">
        <f t="shared" si="134"/>
        <v>0</v>
      </c>
      <c r="O98" s="126"/>
      <c r="P98" s="248">
        <f t="shared" si="135"/>
        <v>0</v>
      </c>
      <c r="Q98" s="248">
        <f t="shared" si="136"/>
        <v>0</v>
      </c>
      <c r="R98" s="249">
        <f t="shared" si="137"/>
        <v>0</v>
      </c>
      <c r="S98" s="128"/>
      <c r="T98" s="129"/>
      <c r="U98" s="130">
        <f t="shared" si="144"/>
        <v>0</v>
      </c>
      <c r="V98" s="233"/>
      <c r="W98" s="131"/>
      <c r="X98" s="129"/>
      <c r="Y98" s="130">
        <f t="shared" si="145"/>
        <v>0</v>
      </c>
      <c r="Z98" s="126"/>
      <c r="AA98" s="234"/>
      <c r="AB98" s="132">
        <f t="shared" si="140"/>
        <v>0</v>
      </c>
      <c r="AC98" s="133">
        <f t="shared" si="141"/>
        <v>0</v>
      </c>
    </row>
    <row r="99" spans="1:29" x14ac:dyDescent="0.2">
      <c r="A99" s="134"/>
      <c r="B99" s="124"/>
      <c r="C99" s="124"/>
      <c r="D99" s="124"/>
      <c r="E99" s="125"/>
      <c r="F99" s="125"/>
      <c r="G99" s="228"/>
      <c r="H99" s="272">
        <f t="shared" si="130"/>
        <v>0</v>
      </c>
      <c r="I99" s="272">
        <f t="shared" si="131"/>
        <v>0</v>
      </c>
      <c r="J99" s="273">
        <f t="shared" si="132"/>
        <v>0</v>
      </c>
      <c r="K99" s="265"/>
      <c r="L99" s="253">
        <f t="shared" si="133"/>
        <v>0</v>
      </c>
      <c r="M99" s="259"/>
      <c r="N99" s="127">
        <f t="shared" si="134"/>
        <v>0</v>
      </c>
      <c r="O99" s="259"/>
      <c r="P99" s="248">
        <f t="shared" si="135"/>
        <v>0</v>
      </c>
      <c r="Q99" s="248">
        <f t="shared" si="136"/>
        <v>0</v>
      </c>
      <c r="R99" s="249">
        <f t="shared" si="137"/>
        <v>0</v>
      </c>
      <c r="S99" s="260"/>
      <c r="T99" s="129"/>
      <c r="U99" s="130">
        <f t="shared" si="144"/>
        <v>0</v>
      </c>
      <c r="V99" s="261"/>
      <c r="W99" s="131"/>
      <c r="X99" s="129"/>
      <c r="Y99" s="130">
        <f t="shared" si="145"/>
        <v>0</v>
      </c>
      <c r="Z99" s="259"/>
      <c r="AA99" s="263"/>
      <c r="AB99" s="262">
        <f t="shared" si="140"/>
        <v>0</v>
      </c>
      <c r="AC99" s="133">
        <f t="shared" si="141"/>
        <v>0</v>
      </c>
    </row>
    <row r="100" spans="1:29" x14ac:dyDescent="0.2">
      <c r="A100" s="466"/>
      <c r="B100" s="467"/>
      <c r="C100" s="134"/>
      <c r="D100" s="134"/>
      <c r="E100" s="135"/>
      <c r="F100" s="135"/>
      <c r="G100" s="271">
        <f>SUM(G88:G99)</f>
        <v>0</v>
      </c>
      <c r="H100" s="135"/>
      <c r="I100" s="135"/>
      <c r="J100" s="250"/>
      <c r="K100" s="235"/>
      <c r="L100" s="254"/>
      <c r="M100" s="266"/>
      <c r="N100" s="254"/>
      <c r="O100" s="266"/>
      <c r="P100" s="255"/>
      <c r="Q100" s="235"/>
      <c r="R100" s="252"/>
      <c r="S100" s="267"/>
      <c r="T100" s="256"/>
      <c r="U100" s="251"/>
      <c r="V100" s="268"/>
      <c r="W100" s="257"/>
      <c r="X100" s="136"/>
      <c r="Y100" s="251"/>
      <c r="Z100" s="266"/>
      <c r="AA100" s="270"/>
      <c r="AB100" s="269"/>
      <c r="AC100" s="133">
        <f>SUM(AC88:AC99)</f>
        <v>0</v>
      </c>
    </row>
    <row r="108" spans="1:29" ht="16.5" customHeight="1" x14ac:dyDescent="0.2">
      <c r="A108" s="469" t="s">
        <v>60</v>
      </c>
      <c r="B108" s="469"/>
      <c r="C108" s="469"/>
    </row>
    <row r="109" spans="1:29" x14ac:dyDescent="0.2">
      <c r="A109" s="336" t="s">
        <v>61</v>
      </c>
      <c r="B109" s="336" t="s">
        <v>37</v>
      </c>
      <c r="C109" s="335" t="s">
        <v>30</v>
      </c>
    </row>
    <row r="110" spans="1:29" x14ac:dyDescent="0.2">
      <c r="A110" s="290">
        <v>1</v>
      </c>
      <c r="B110" s="274">
        <f>G20</f>
        <v>0</v>
      </c>
      <c r="C110" s="275">
        <f>AC20</f>
        <v>0</v>
      </c>
    </row>
    <row r="111" spans="1:29" x14ac:dyDescent="0.2">
      <c r="A111" s="290">
        <v>2</v>
      </c>
      <c r="B111" s="274">
        <f>G36</f>
        <v>0</v>
      </c>
      <c r="C111" s="275">
        <f>AC36</f>
        <v>0</v>
      </c>
    </row>
    <row r="112" spans="1:29" x14ac:dyDescent="0.2">
      <c r="A112" s="290">
        <v>3</v>
      </c>
      <c r="B112" s="274">
        <f>G52</f>
        <v>0</v>
      </c>
      <c r="C112" s="275">
        <f>AC52</f>
        <v>0</v>
      </c>
    </row>
    <row r="113" spans="1:12" x14ac:dyDescent="0.2">
      <c r="A113" s="290">
        <v>4</v>
      </c>
      <c r="B113" s="274">
        <f>G68</f>
        <v>0</v>
      </c>
      <c r="C113" s="275">
        <f>AC68</f>
        <v>0</v>
      </c>
    </row>
    <row r="114" spans="1:12" x14ac:dyDescent="0.2">
      <c r="A114" s="290">
        <v>5</v>
      </c>
      <c r="B114" s="274">
        <f>G84</f>
        <v>0</v>
      </c>
      <c r="C114" s="275">
        <f>AC84</f>
        <v>0</v>
      </c>
    </row>
    <row r="115" spans="1:12" x14ac:dyDescent="0.2">
      <c r="A115" s="290">
        <v>6</v>
      </c>
      <c r="B115" s="274">
        <f>G100</f>
        <v>0</v>
      </c>
      <c r="C115" s="275">
        <f>AC100</f>
        <v>0</v>
      </c>
    </row>
    <row r="116" spans="1:12" x14ac:dyDescent="0.2">
      <c r="A116" s="276" t="s">
        <v>61</v>
      </c>
      <c r="B116" s="277">
        <f>SUM(B110:B115)</f>
        <v>0</v>
      </c>
      <c r="C116" s="278">
        <f>SUM(C110:C115)</f>
        <v>0</v>
      </c>
    </row>
    <row r="120" spans="1:12" x14ac:dyDescent="0.2">
      <c r="A120" s="106"/>
      <c r="B120" s="468"/>
      <c r="C120" s="468"/>
      <c r="D120" s="468"/>
      <c r="E120" s="468"/>
      <c r="F120" s="468"/>
      <c r="G120" s="468"/>
      <c r="H120" s="468"/>
      <c r="I120" s="468"/>
      <c r="J120" s="468"/>
      <c r="K120" s="468"/>
      <c r="L120" s="468"/>
    </row>
    <row r="121" spans="1:12" x14ac:dyDescent="0.2">
      <c r="A121" s="106"/>
      <c r="B121" s="237"/>
      <c r="C121" s="237"/>
    </row>
    <row r="122" spans="1:12" x14ac:dyDescent="0.2">
      <c r="A122" s="106"/>
      <c r="B122" s="237"/>
      <c r="C122" s="237"/>
    </row>
    <row r="123" spans="1:12" x14ac:dyDescent="0.2">
      <c r="A123" s="106"/>
      <c r="B123" s="106"/>
      <c r="C123" s="237"/>
    </row>
    <row r="124" spans="1:12" x14ac:dyDescent="0.2">
      <c r="A124" s="106"/>
      <c r="B124" s="106"/>
      <c r="C124" s="106"/>
    </row>
    <row r="125" spans="1:12" x14ac:dyDescent="0.2">
      <c r="A125" s="106"/>
      <c r="B125" s="106"/>
      <c r="C125" s="106"/>
    </row>
    <row r="126" spans="1:12" x14ac:dyDescent="0.2">
      <c r="A126" s="106"/>
      <c r="B126" s="106"/>
      <c r="C126" s="106"/>
    </row>
    <row r="127" spans="1:12" x14ac:dyDescent="0.2">
      <c r="A127" s="106"/>
      <c r="B127" s="106"/>
      <c r="C127" s="106"/>
    </row>
    <row r="130" spans="2:2" x14ac:dyDescent="0.2">
      <c r="B130" s="109"/>
    </row>
    <row r="131" spans="2:2" x14ac:dyDescent="0.2">
      <c r="B131" s="109"/>
    </row>
    <row r="132" spans="2:2" x14ac:dyDescent="0.2">
      <c r="B132" s="109"/>
    </row>
    <row r="133" spans="2:2" x14ac:dyDescent="0.2">
      <c r="B133" s="109"/>
    </row>
    <row r="134" spans="2:2" x14ac:dyDescent="0.2">
      <c r="B134" s="109"/>
    </row>
    <row r="135" spans="2:2" x14ac:dyDescent="0.2">
      <c r="B135" s="109"/>
    </row>
  </sheetData>
  <sheetProtection sheet="1" scenarios="1" formatColumns="0" formatRows="0"/>
  <mergeCells count="8">
    <mergeCell ref="A20:B20"/>
    <mergeCell ref="A52:B52"/>
    <mergeCell ref="B120:L120"/>
    <mergeCell ref="A108:C108"/>
    <mergeCell ref="A68:B68"/>
    <mergeCell ref="A84:B84"/>
    <mergeCell ref="A100:B100"/>
    <mergeCell ref="A36:B36"/>
  </mergeCells>
  <phoneticPr fontId="13" type="noConversion"/>
  <conditionalFormatting sqref="A1:XFD1048576">
    <cfRule type="expression" dxfId="15" priority="1">
      <formula>CELL("protect",A1)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EF1A-D33E-48F5-AEC3-4BCEA6926E06}">
  <dimension ref="A1:AE135"/>
  <sheetViews>
    <sheetView workbookViewId="0">
      <selection activeCell="C22" sqref="C22"/>
    </sheetView>
  </sheetViews>
  <sheetFormatPr defaultColWidth="8.85546875" defaultRowHeight="12" x14ac:dyDescent="0.2"/>
  <cols>
    <col min="1" max="1" width="18.28515625" style="101" customWidth="1"/>
    <col min="2" max="2" width="19.5703125" style="101" customWidth="1"/>
    <col min="3" max="3" width="11.5703125" style="101" customWidth="1"/>
    <col min="4" max="4" width="12.85546875" style="101" customWidth="1"/>
    <col min="5" max="7" width="8.85546875" style="101"/>
    <col min="8" max="9" width="8.85546875" style="101" customWidth="1"/>
    <col min="10" max="10" width="9.5703125" style="101" customWidth="1"/>
    <col min="11" max="11" width="12.5703125" style="101" customWidth="1"/>
    <col min="12" max="12" width="14.42578125" style="101" customWidth="1"/>
    <col min="13" max="13" width="9.140625" style="101" bestFit="1" customWidth="1"/>
    <col min="14" max="14" width="15.85546875" style="101" customWidth="1"/>
    <col min="15" max="15" width="15.28515625" style="101" customWidth="1"/>
    <col min="16" max="16" width="13.140625" style="101" customWidth="1"/>
    <col min="17" max="17" width="9.140625" style="101" bestFit="1" customWidth="1"/>
    <col min="18" max="18" width="14.42578125" style="101" customWidth="1"/>
    <col min="19" max="19" width="9.85546875" style="101" bestFit="1" customWidth="1"/>
    <col min="20" max="20" width="8.85546875" style="101"/>
    <col min="21" max="21" width="15.5703125" style="101" customWidth="1"/>
    <col min="22" max="22" width="8.85546875" style="101"/>
    <col min="23" max="23" width="10.140625" style="101" customWidth="1"/>
    <col min="24" max="24" width="8.5703125" style="101" customWidth="1"/>
    <col min="25" max="25" width="12" style="101" customWidth="1"/>
    <col min="26" max="26" width="14" style="101" customWidth="1"/>
    <col min="27" max="27" width="13.28515625" style="101" customWidth="1"/>
    <col min="28" max="28" width="12.7109375" style="101" customWidth="1"/>
    <col min="29" max="29" width="12.5703125" style="101" customWidth="1"/>
    <col min="30" max="16384" width="8.85546875" style="101"/>
  </cols>
  <sheetData>
    <row r="1" spans="1:29" s="110" customFormat="1" ht="18.75" x14ac:dyDescent="0.3">
      <c r="A1" s="161" t="s">
        <v>3</v>
      </c>
      <c r="B1" s="162"/>
      <c r="C1" s="162"/>
    </row>
    <row r="2" spans="1:29" s="110" customFormat="1" ht="16.5" customHeight="1" x14ac:dyDescent="0.2">
      <c r="A2" s="202"/>
      <c r="B2" s="202"/>
      <c r="C2" s="202"/>
      <c r="D2" s="137"/>
    </row>
    <row r="3" spans="1:29" s="110" customFormat="1" x14ac:dyDescent="0.2">
      <c r="A3" s="202" t="s">
        <v>225</v>
      </c>
      <c r="B3" s="202" t="s">
        <v>276</v>
      </c>
      <c r="C3" s="202"/>
      <c r="D3" s="137"/>
    </row>
    <row r="4" spans="1:29" s="110" customFormat="1" x14ac:dyDescent="0.2">
      <c r="A4" s="202"/>
      <c r="B4" s="202"/>
      <c r="C4" s="202"/>
      <c r="D4" s="137"/>
    </row>
    <row r="5" spans="1:29" s="110" customFormat="1" x14ac:dyDescent="0.2">
      <c r="A5" s="202"/>
      <c r="B5" s="202"/>
      <c r="C5" s="202"/>
      <c r="D5" s="137"/>
    </row>
    <row r="6" spans="1:29" ht="12.75" thickBot="1" x14ac:dyDescent="0.25">
      <c r="A6" s="317" t="s">
        <v>249</v>
      </c>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row>
    <row r="7" spans="1:29" ht="72.75" thickBot="1" x14ac:dyDescent="0.25">
      <c r="A7" s="238" t="str">
        <f>'Proposal Data'!M54</f>
        <v/>
      </c>
      <c r="B7" s="239" t="s">
        <v>32</v>
      </c>
      <c r="C7" s="238" t="s">
        <v>33</v>
      </c>
      <c r="D7" s="238" t="s">
        <v>34</v>
      </c>
      <c r="E7" s="238" t="s">
        <v>35</v>
      </c>
      <c r="F7" s="238" t="s">
        <v>36</v>
      </c>
      <c r="G7" s="240" t="s">
        <v>37</v>
      </c>
      <c r="H7" s="238" t="s">
        <v>38</v>
      </c>
      <c r="I7" s="238" t="s">
        <v>39</v>
      </c>
      <c r="J7" s="238" t="s">
        <v>40</v>
      </c>
      <c r="K7" s="258" t="s">
        <v>41</v>
      </c>
      <c r="L7" s="242" t="s">
        <v>42</v>
      </c>
      <c r="M7" s="241" t="s">
        <v>43</v>
      </c>
      <c r="N7" s="242" t="s">
        <v>44</v>
      </c>
      <c r="O7" s="241" t="s">
        <v>45</v>
      </c>
      <c r="P7" s="238" t="s">
        <v>46</v>
      </c>
      <c r="Q7" s="238" t="s">
        <v>47</v>
      </c>
      <c r="R7" s="242" t="s">
        <v>48</v>
      </c>
      <c r="S7" s="241" t="s">
        <v>49</v>
      </c>
      <c r="T7" s="238" t="s">
        <v>50</v>
      </c>
      <c r="U7" s="242" t="s">
        <v>51</v>
      </c>
      <c r="V7" s="241" t="s">
        <v>52</v>
      </c>
      <c r="W7" s="243" t="s">
        <v>53</v>
      </c>
      <c r="X7" s="243" t="s">
        <v>54</v>
      </c>
      <c r="Y7" s="244" t="s">
        <v>55</v>
      </c>
      <c r="Z7" s="241" t="s">
        <v>56</v>
      </c>
      <c r="AA7" s="245" t="s">
        <v>57</v>
      </c>
      <c r="AB7" s="246" t="s">
        <v>58</v>
      </c>
      <c r="AC7" s="247" t="s">
        <v>59</v>
      </c>
    </row>
    <row r="8" spans="1:29" x14ac:dyDescent="0.2">
      <c r="A8" s="123"/>
      <c r="B8" s="124"/>
      <c r="C8" s="124"/>
      <c r="D8" s="124"/>
      <c r="E8" s="125"/>
      <c r="F8" s="125"/>
      <c r="G8" s="229"/>
      <c r="H8" s="272">
        <f t="shared" ref="H8" si="0">IF((F8&gt;0),F8-1,0)</f>
        <v>0</v>
      </c>
      <c r="I8" s="272">
        <f t="shared" ref="I8" si="1">IF(F8&gt;2,F8-2,0)</f>
        <v>0</v>
      </c>
      <c r="J8" s="273">
        <f t="shared" ref="J8" si="2">IF(F8&lt;=2,F8,F8-I8)</f>
        <v>0</v>
      </c>
      <c r="K8" s="264"/>
      <c r="L8" s="253">
        <f t="shared" ref="L8" si="3">+K8*E8</f>
        <v>0</v>
      </c>
      <c r="M8" s="126"/>
      <c r="N8" s="127">
        <f t="shared" ref="N8" si="4">M8*E8*H8</f>
        <v>0</v>
      </c>
      <c r="O8" s="126"/>
      <c r="P8" s="248">
        <f t="shared" ref="P8" si="5">+O8*E8*I8</f>
        <v>0</v>
      </c>
      <c r="Q8" s="248">
        <f t="shared" ref="Q8" si="6">(+O8*E8*J8)*0.75</f>
        <v>0</v>
      </c>
      <c r="R8" s="249">
        <f t="shared" ref="R8" si="7">SUM(P8:Q8)</f>
        <v>0</v>
      </c>
      <c r="S8" s="128"/>
      <c r="T8" s="129"/>
      <c r="U8" s="130">
        <f>T8*S8*F8</f>
        <v>0</v>
      </c>
      <c r="V8" s="233"/>
      <c r="W8" s="230"/>
      <c r="X8" s="231"/>
      <c r="Y8" s="130">
        <f>W8*V8*X8</f>
        <v>0</v>
      </c>
      <c r="Z8" s="126"/>
      <c r="AA8" s="234"/>
      <c r="AB8" s="132">
        <f t="shared" ref="AB8" si="8">+Y8+U8+R8+N8+L8+Z8+AA8</f>
        <v>0</v>
      </c>
      <c r="AC8" s="133">
        <f t="shared" ref="AC8" si="9">+AB8*G8</f>
        <v>0</v>
      </c>
    </row>
    <row r="9" spans="1:29" x14ac:dyDescent="0.2">
      <c r="A9" s="134"/>
      <c r="B9" s="124"/>
      <c r="C9" s="124"/>
      <c r="D9" s="124"/>
      <c r="E9" s="125"/>
      <c r="F9" s="125"/>
      <c r="G9" s="228"/>
      <c r="H9" s="272">
        <f t="shared" ref="H9:H19" si="10">IF((F9&gt;0),F9-1,0)</f>
        <v>0</v>
      </c>
      <c r="I9" s="272">
        <f t="shared" ref="I9:I19" si="11">IF(F9&gt;2,F9-2,0)</f>
        <v>0</v>
      </c>
      <c r="J9" s="273">
        <f t="shared" ref="J9:J19" si="12">IF(F9&lt;=2,F9,F9-I9)</f>
        <v>0</v>
      </c>
      <c r="K9" s="265"/>
      <c r="L9" s="253">
        <f t="shared" ref="L9:L19" si="13">+K9*E9</f>
        <v>0</v>
      </c>
      <c r="M9" s="126"/>
      <c r="N9" s="127">
        <f t="shared" ref="N9:N19" si="14">M9*E9*H9</f>
        <v>0</v>
      </c>
      <c r="O9" s="126"/>
      <c r="P9" s="248">
        <f t="shared" ref="P9:P19" si="15">+O9*E9*I9</f>
        <v>0</v>
      </c>
      <c r="Q9" s="248">
        <f t="shared" ref="Q9:Q19" si="16">(+O9*E9*J9)*0.75</f>
        <v>0</v>
      </c>
      <c r="R9" s="249">
        <f t="shared" ref="R9:R19" si="17">SUM(P9:Q9)</f>
        <v>0</v>
      </c>
      <c r="S9" s="128"/>
      <c r="T9" s="129"/>
      <c r="U9" s="130">
        <f t="shared" ref="U9:U11" si="18">T9*S9*H9</f>
        <v>0</v>
      </c>
      <c r="V9" s="233"/>
      <c r="W9" s="131"/>
      <c r="X9" s="129"/>
      <c r="Y9" s="130">
        <f t="shared" ref="Y9:Y11" si="19">W9*V9*X9</f>
        <v>0</v>
      </c>
      <c r="Z9" s="126"/>
      <c r="AA9" s="234"/>
      <c r="AB9" s="132">
        <f t="shared" ref="AB9:AB19" si="20">+Y9+U9+R9+N9+L9+Z9+AA9</f>
        <v>0</v>
      </c>
      <c r="AC9" s="133">
        <f t="shared" ref="AC9:AC19" si="21">+AB9*G9</f>
        <v>0</v>
      </c>
    </row>
    <row r="10" spans="1:29" x14ac:dyDescent="0.2">
      <c r="A10" s="134"/>
      <c r="B10" s="124"/>
      <c r="C10" s="124"/>
      <c r="D10" s="124"/>
      <c r="E10" s="125"/>
      <c r="F10" s="125"/>
      <c r="G10" s="228"/>
      <c r="H10" s="272">
        <f t="shared" si="10"/>
        <v>0</v>
      </c>
      <c r="I10" s="272">
        <f t="shared" si="11"/>
        <v>0</v>
      </c>
      <c r="J10" s="273">
        <f t="shared" si="12"/>
        <v>0</v>
      </c>
      <c r="K10" s="265"/>
      <c r="L10" s="253">
        <f t="shared" si="13"/>
        <v>0</v>
      </c>
      <c r="M10" s="126"/>
      <c r="N10" s="127">
        <f t="shared" si="14"/>
        <v>0</v>
      </c>
      <c r="O10" s="126"/>
      <c r="P10" s="248">
        <f t="shared" si="15"/>
        <v>0</v>
      </c>
      <c r="Q10" s="248">
        <f t="shared" si="16"/>
        <v>0</v>
      </c>
      <c r="R10" s="249">
        <f t="shared" si="17"/>
        <v>0</v>
      </c>
      <c r="S10" s="128"/>
      <c r="T10" s="129"/>
      <c r="U10" s="130">
        <f t="shared" si="18"/>
        <v>0</v>
      </c>
      <c r="V10" s="233"/>
      <c r="W10" s="131"/>
      <c r="X10" s="129"/>
      <c r="Y10" s="130">
        <f t="shared" si="19"/>
        <v>0</v>
      </c>
      <c r="Z10" s="126"/>
      <c r="AA10" s="234"/>
      <c r="AB10" s="132">
        <f t="shared" si="20"/>
        <v>0</v>
      </c>
      <c r="AC10" s="133">
        <f t="shared" si="21"/>
        <v>0</v>
      </c>
    </row>
    <row r="11" spans="1:29" x14ac:dyDescent="0.2">
      <c r="A11" s="134"/>
      <c r="B11" s="124"/>
      <c r="C11" s="124"/>
      <c r="D11" s="124"/>
      <c r="E11" s="125"/>
      <c r="F11" s="125"/>
      <c r="G11" s="228"/>
      <c r="H11" s="272">
        <f t="shared" si="10"/>
        <v>0</v>
      </c>
      <c r="I11" s="272">
        <f t="shared" si="11"/>
        <v>0</v>
      </c>
      <c r="J11" s="273">
        <f t="shared" si="12"/>
        <v>0</v>
      </c>
      <c r="K11" s="265"/>
      <c r="L11" s="253">
        <f t="shared" si="13"/>
        <v>0</v>
      </c>
      <c r="M11" s="126"/>
      <c r="N11" s="127">
        <f t="shared" si="14"/>
        <v>0</v>
      </c>
      <c r="O11" s="126"/>
      <c r="P11" s="248">
        <f t="shared" si="15"/>
        <v>0</v>
      </c>
      <c r="Q11" s="248">
        <f t="shared" si="16"/>
        <v>0</v>
      </c>
      <c r="R11" s="249">
        <f t="shared" si="17"/>
        <v>0</v>
      </c>
      <c r="S11" s="128"/>
      <c r="T11" s="129"/>
      <c r="U11" s="130">
        <f t="shared" si="18"/>
        <v>0</v>
      </c>
      <c r="V11" s="233"/>
      <c r="W11" s="131"/>
      <c r="X11" s="129"/>
      <c r="Y11" s="130">
        <f t="shared" si="19"/>
        <v>0</v>
      </c>
      <c r="Z11" s="126"/>
      <c r="AA11" s="234"/>
      <c r="AB11" s="132">
        <f t="shared" si="20"/>
        <v>0</v>
      </c>
      <c r="AC11" s="133">
        <f t="shared" si="21"/>
        <v>0</v>
      </c>
    </row>
    <row r="12" spans="1:29" x14ac:dyDescent="0.2">
      <c r="A12" s="134"/>
      <c r="B12" s="124"/>
      <c r="C12" s="124"/>
      <c r="D12" s="124"/>
      <c r="E12" s="125"/>
      <c r="F12" s="125"/>
      <c r="G12" s="228"/>
      <c r="H12" s="272">
        <f t="shared" si="10"/>
        <v>0</v>
      </c>
      <c r="I12" s="272">
        <f t="shared" si="11"/>
        <v>0</v>
      </c>
      <c r="J12" s="273">
        <f t="shared" si="12"/>
        <v>0</v>
      </c>
      <c r="K12" s="265"/>
      <c r="L12" s="253">
        <f t="shared" si="13"/>
        <v>0</v>
      </c>
      <c r="M12" s="126"/>
      <c r="N12" s="127">
        <f t="shared" si="14"/>
        <v>0</v>
      </c>
      <c r="O12" s="126"/>
      <c r="P12" s="248">
        <f t="shared" si="15"/>
        <v>0</v>
      </c>
      <c r="Q12" s="248">
        <f t="shared" si="16"/>
        <v>0</v>
      </c>
      <c r="R12" s="249">
        <f t="shared" si="17"/>
        <v>0</v>
      </c>
      <c r="S12" s="128"/>
      <c r="T12" s="129"/>
      <c r="U12" s="130">
        <f>T12*S12*H12</f>
        <v>0</v>
      </c>
      <c r="V12" s="233"/>
      <c r="W12" s="131"/>
      <c r="X12" s="129"/>
      <c r="Y12" s="130">
        <f>W12*V12*X12</f>
        <v>0</v>
      </c>
      <c r="Z12" s="126"/>
      <c r="AA12" s="234"/>
      <c r="AB12" s="132">
        <f t="shared" si="20"/>
        <v>0</v>
      </c>
      <c r="AC12" s="133">
        <f t="shared" si="21"/>
        <v>0</v>
      </c>
    </row>
    <row r="13" spans="1:29" x14ac:dyDescent="0.2">
      <c r="A13" s="134"/>
      <c r="B13" s="124"/>
      <c r="C13" s="124"/>
      <c r="D13" s="124"/>
      <c r="E13" s="125"/>
      <c r="F13" s="125"/>
      <c r="G13" s="228"/>
      <c r="H13" s="272">
        <f t="shared" si="10"/>
        <v>0</v>
      </c>
      <c r="I13" s="272">
        <f t="shared" si="11"/>
        <v>0</v>
      </c>
      <c r="J13" s="273">
        <f t="shared" si="12"/>
        <v>0</v>
      </c>
      <c r="K13" s="265"/>
      <c r="L13" s="253">
        <f t="shared" si="13"/>
        <v>0</v>
      </c>
      <c r="M13" s="126"/>
      <c r="N13" s="127">
        <f t="shared" si="14"/>
        <v>0</v>
      </c>
      <c r="O13" s="126"/>
      <c r="P13" s="248">
        <f t="shared" si="15"/>
        <v>0</v>
      </c>
      <c r="Q13" s="248">
        <f t="shared" si="16"/>
        <v>0</v>
      </c>
      <c r="R13" s="249">
        <f t="shared" si="17"/>
        <v>0</v>
      </c>
      <c r="S13" s="128"/>
      <c r="T13" s="129"/>
      <c r="U13" s="130">
        <f t="shared" ref="U13:U15" si="22">T13*S13*H13</f>
        <v>0</v>
      </c>
      <c r="V13" s="233"/>
      <c r="W13" s="131"/>
      <c r="X13" s="129"/>
      <c r="Y13" s="130">
        <f t="shared" ref="Y13:Y15" si="23">W13*V13*X13</f>
        <v>0</v>
      </c>
      <c r="Z13" s="126"/>
      <c r="AA13" s="234"/>
      <c r="AB13" s="132">
        <f t="shared" si="20"/>
        <v>0</v>
      </c>
      <c r="AC13" s="133">
        <f t="shared" si="21"/>
        <v>0</v>
      </c>
    </row>
    <row r="14" spans="1:29" x14ac:dyDescent="0.2">
      <c r="A14" s="134"/>
      <c r="B14" s="124"/>
      <c r="C14" s="124"/>
      <c r="D14" s="124"/>
      <c r="E14" s="125"/>
      <c r="F14" s="125"/>
      <c r="G14" s="228"/>
      <c r="H14" s="272">
        <f t="shared" si="10"/>
        <v>0</v>
      </c>
      <c r="I14" s="272">
        <f t="shared" si="11"/>
        <v>0</v>
      </c>
      <c r="J14" s="273">
        <f t="shared" si="12"/>
        <v>0</v>
      </c>
      <c r="K14" s="265"/>
      <c r="L14" s="253">
        <f t="shared" si="13"/>
        <v>0</v>
      </c>
      <c r="M14" s="126"/>
      <c r="N14" s="127">
        <f t="shared" si="14"/>
        <v>0</v>
      </c>
      <c r="O14" s="126"/>
      <c r="P14" s="248">
        <f t="shared" si="15"/>
        <v>0</v>
      </c>
      <c r="Q14" s="248">
        <f t="shared" si="16"/>
        <v>0</v>
      </c>
      <c r="R14" s="249">
        <f t="shared" si="17"/>
        <v>0</v>
      </c>
      <c r="S14" s="128"/>
      <c r="T14" s="129"/>
      <c r="U14" s="130">
        <f t="shared" si="22"/>
        <v>0</v>
      </c>
      <c r="V14" s="233"/>
      <c r="W14" s="131"/>
      <c r="X14" s="129"/>
      <c r="Y14" s="130">
        <f t="shared" si="23"/>
        <v>0</v>
      </c>
      <c r="Z14" s="126"/>
      <c r="AA14" s="234"/>
      <c r="AB14" s="132">
        <f t="shared" si="20"/>
        <v>0</v>
      </c>
      <c r="AC14" s="133">
        <f t="shared" si="21"/>
        <v>0</v>
      </c>
    </row>
    <row r="15" spans="1:29" x14ac:dyDescent="0.2">
      <c r="A15" s="134"/>
      <c r="B15" s="124"/>
      <c r="C15" s="124"/>
      <c r="D15" s="124"/>
      <c r="E15" s="125"/>
      <c r="F15" s="125"/>
      <c r="G15" s="228"/>
      <c r="H15" s="272">
        <f t="shared" si="10"/>
        <v>0</v>
      </c>
      <c r="I15" s="272">
        <f t="shared" si="11"/>
        <v>0</v>
      </c>
      <c r="J15" s="273">
        <f t="shared" si="12"/>
        <v>0</v>
      </c>
      <c r="K15" s="265"/>
      <c r="L15" s="253">
        <f t="shared" si="13"/>
        <v>0</v>
      </c>
      <c r="M15" s="126"/>
      <c r="N15" s="127">
        <f t="shared" si="14"/>
        <v>0</v>
      </c>
      <c r="O15" s="126"/>
      <c r="P15" s="248">
        <f t="shared" si="15"/>
        <v>0</v>
      </c>
      <c r="Q15" s="248">
        <f t="shared" si="16"/>
        <v>0</v>
      </c>
      <c r="R15" s="249">
        <f t="shared" si="17"/>
        <v>0</v>
      </c>
      <c r="S15" s="128"/>
      <c r="T15" s="129"/>
      <c r="U15" s="130">
        <f t="shared" si="22"/>
        <v>0</v>
      </c>
      <c r="V15" s="233"/>
      <c r="W15" s="131"/>
      <c r="X15" s="129"/>
      <c r="Y15" s="130">
        <f t="shared" si="23"/>
        <v>0</v>
      </c>
      <c r="Z15" s="126"/>
      <c r="AA15" s="234"/>
      <c r="AB15" s="132">
        <f t="shared" si="20"/>
        <v>0</v>
      </c>
      <c r="AC15" s="133">
        <f t="shared" si="21"/>
        <v>0</v>
      </c>
    </row>
    <row r="16" spans="1:29" x14ac:dyDescent="0.2">
      <c r="A16" s="134"/>
      <c r="B16" s="124"/>
      <c r="C16" s="124"/>
      <c r="D16" s="124"/>
      <c r="E16" s="125"/>
      <c r="F16" s="125"/>
      <c r="G16" s="228"/>
      <c r="H16" s="272">
        <f t="shared" si="10"/>
        <v>0</v>
      </c>
      <c r="I16" s="272">
        <f t="shared" si="11"/>
        <v>0</v>
      </c>
      <c r="J16" s="273">
        <f t="shared" si="12"/>
        <v>0</v>
      </c>
      <c r="K16" s="265"/>
      <c r="L16" s="253">
        <f t="shared" si="13"/>
        <v>0</v>
      </c>
      <c r="M16" s="126"/>
      <c r="N16" s="127">
        <f t="shared" si="14"/>
        <v>0</v>
      </c>
      <c r="O16" s="126"/>
      <c r="P16" s="248">
        <f t="shared" si="15"/>
        <v>0</v>
      </c>
      <c r="Q16" s="248">
        <f t="shared" si="16"/>
        <v>0</v>
      </c>
      <c r="R16" s="249">
        <f t="shared" si="17"/>
        <v>0</v>
      </c>
      <c r="S16" s="128"/>
      <c r="T16" s="129"/>
      <c r="U16" s="130">
        <f>T16*S16*H16</f>
        <v>0</v>
      </c>
      <c r="V16" s="233"/>
      <c r="W16" s="131"/>
      <c r="X16" s="129"/>
      <c r="Y16" s="130">
        <f>W16*V16*X16</f>
        <v>0</v>
      </c>
      <c r="Z16" s="126"/>
      <c r="AA16" s="234"/>
      <c r="AB16" s="132">
        <f t="shared" si="20"/>
        <v>0</v>
      </c>
      <c r="AC16" s="133">
        <f t="shared" si="21"/>
        <v>0</v>
      </c>
    </row>
    <row r="17" spans="1:31" x14ac:dyDescent="0.2">
      <c r="A17" s="134"/>
      <c r="B17" s="124"/>
      <c r="C17" s="124"/>
      <c r="D17" s="124"/>
      <c r="E17" s="125"/>
      <c r="F17" s="125"/>
      <c r="G17" s="228"/>
      <c r="H17" s="272">
        <f t="shared" si="10"/>
        <v>0</v>
      </c>
      <c r="I17" s="272">
        <f t="shared" si="11"/>
        <v>0</v>
      </c>
      <c r="J17" s="273">
        <f t="shared" si="12"/>
        <v>0</v>
      </c>
      <c r="K17" s="265"/>
      <c r="L17" s="253">
        <f t="shared" si="13"/>
        <v>0</v>
      </c>
      <c r="M17" s="126"/>
      <c r="N17" s="127">
        <f t="shared" si="14"/>
        <v>0</v>
      </c>
      <c r="O17" s="120"/>
      <c r="P17" s="248">
        <f t="shared" si="15"/>
        <v>0</v>
      </c>
      <c r="Q17" s="248">
        <f t="shared" si="16"/>
        <v>0</v>
      </c>
      <c r="R17" s="249">
        <f t="shared" si="17"/>
        <v>0</v>
      </c>
      <c r="S17" s="128"/>
      <c r="T17" s="129"/>
      <c r="U17" s="130">
        <f t="shared" ref="U17:U19" si="24">T17*S17*H17</f>
        <v>0</v>
      </c>
      <c r="V17" s="233"/>
      <c r="W17" s="131"/>
      <c r="X17" s="129"/>
      <c r="Y17" s="130">
        <f t="shared" ref="Y17:Y19" si="25">W17*V17*X17</f>
        <v>0</v>
      </c>
      <c r="Z17" s="126"/>
      <c r="AA17" s="234"/>
      <c r="AB17" s="132">
        <f t="shared" si="20"/>
        <v>0</v>
      </c>
      <c r="AC17" s="133">
        <f t="shared" si="21"/>
        <v>0</v>
      </c>
    </row>
    <row r="18" spans="1:31" x14ac:dyDescent="0.2">
      <c r="A18" s="134"/>
      <c r="B18" s="124"/>
      <c r="C18" s="124"/>
      <c r="D18" s="124"/>
      <c r="E18" s="125"/>
      <c r="F18" s="125"/>
      <c r="G18" s="228"/>
      <c r="H18" s="272">
        <f t="shared" si="10"/>
        <v>0</v>
      </c>
      <c r="I18" s="272">
        <f t="shared" si="11"/>
        <v>0</v>
      </c>
      <c r="J18" s="273">
        <f t="shared" si="12"/>
        <v>0</v>
      </c>
      <c r="K18" s="265"/>
      <c r="L18" s="253">
        <f t="shared" si="13"/>
        <v>0</v>
      </c>
      <c r="M18" s="126"/>
      <c r="N18" s="127">
        <f t="shared" si="14"/>
        <v>0</v>
      </c>
      <c r="O18" s="126"/>
      <c r="P18" s="248">
        <f t="shared" si="15"/>
        <v>0</v>
      </c>
      <c r="Q18" s="248">
        <f t="shared" si="16"/>
        <v>0</v>
      </c>
      <c r="R18" s="249">
        <f t="shared" si="17"/>
        <v>0</v>
      </c>
      <c r="S18" s="128"/>
      <c r="T18" s="129"/>
      <c r="U18" s="130">
        <f t="shared" si="24"/>
        <v>0</v>
      </c>
      <c r="V18" s="233"/>
      <c r="W18" s="131"/>
      <c r="X18" s="129"/>
      <c r="Y18" s="130">
        <f t="shared" si="25"/>
        <v>0</v>
      </c>
      <c r="Z18" s="126"/>
      <c r="AA18" s="234"/>
      <c r="AB18" s="132">
        <f t="shared" si="20"/>
        <v>0</v>
      </c>
      <c r="AC18" s="133">
        <f t="shared" si="21"/>
        <v>0</v>
      </c>
    </row>
    <row r="19" spans="1:31" x14ac:dyDescent="0.2">
      <c r="A19" s="134"/>
      <c r="B19" s="124"/>
      <c r="C19" s="124"/>
      <c r="D19" s="124"/>
      <c r="E19" s="125"/>
      <c r="F19" s="125"/>
      <c r="G19" s="228"/>
      <c r="H19" s="272">
        <f t="shared" si="10"/>
        <v>0</v>
      </c>
      <c r="I19" s="272">
        <f t="shared" si="11"/>
        <v>0</v>
      </c>
      <c r="J19" s="273">
        <f t="shared" si="12"/>
        <v>0</v>
      </c>
      <c r="K19" s="265"/>
      <c r="L19" s="253">
        <f t="shared" si="13"/>
        <v>0</v>
      </c>
      <c r="M19" s="259"/>
      <c r="N19" s="127">
        <f t="shared" si="14"/>
        <v>0</v>
      </c>
      <c r="O19" s="259"/>
      <c r="P19" s="248">
        <f t="shared" si="15"/>
        <v>0</v>
      </c>
      <c r="Q19" s="248">
        <f t="shared" si="16"/>
        <v>0</v>
      </c>
      <c r="R19" s="249">
        <f t="shared" si="17"/>
        <v>0</v>
      </c>
      <c r="S19" s="260"/>
      <c r="T19" s="129"/>
      <c r="U19" s="130">
        <f t="shared" si="24"/>
        <v>0</v>
      </c>
      <c r="V19" s="261"/>
      <c r="W19" s="131"/>
      <c r="X19" s="129"/>
      <c r="Y19" s="130">
        <f t="shared" si="25"/>
        <v>0</v>
      </c>
      <c r="Z19" s="259"/>
      <c r="AA19" s="263"/>
      <c r="AB19" s="262">
        <f t="shared" si="20"/>
        <v>0</v>
      </c>
      <c r="AC19" s="133">
        <f t="shared" si="21"/>
        <v>0</v>
      </c>
    </row>
    <row r="20" spans="1:31" x14ac:dyDescent="0.2">
      <c r="A20" s="466"/>
      <c r="B20" s="467"/>
      <c r="C20" s="134"/>
      <c r="D20" s="134"/>
      <c r="E20" s="135"/>
      <c r="F20" s="135"/>
      <c r="G20" s="271">
        <f>SUM(G8:G19)</f>
        <v>0</v>
      </c>
      <c r="H20" s="135"/>
      <c r="I20" s="135"/>
      <c r="J20" s="250"/>
      <c r="K20" s="235"/>
      <c r="L20" s="254"/>
      <c r="M20" s="266"/>
      <c r="N20" s="254"/>
      <c r="O20" s="266"/>
      <c r="P20" s="255"/>
      <c r="Q20" s="235"/>
      <c r="R20" s="252"/>
      <c r="S20" s="267"/>
      <c r="T20" s="256"/>
      <c r="U20" s="251"/>
      <c r="V20" s="268"/>
      <c r="W20" s="257"/>
      <c r="X20" s="136"/>
      <c r="Y20" s="251"/>
      <c r="Z20" s="266"/>
      <c r="AA20" s="270"/>
      <c r="AB20" s="269"/>
      <c r="AC20" s="133">
        <f>SUM(AC8:AC19)</f>
        <v>0</v>
      </c>
    </row>
    <row r="21" spans="1:31" s="236" customFormat="1" x14ac:dyDescent="0.2">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row>
    <row r="22" spans="1:31" ht="12.75" thickBot="1" x14ac:dyDescent="0.25">
      <c r="A22" s="318" t="s">
        <v>250</v>
      </c>
    </row>
    <row r="23" spans="1:31" ht="72.75" thickBot="1" x14ac:dyDescent="0.25">
      <c r="A23" s="238" t="str">
        <f>'Proposal Data'!N54</f>
        <v/>
      </c>
      <c r="B23" s="239" t="s">
        <v>32</v>
      </c>
      <c r="C23" s="238" t="s">
        <v>33</v>
      </c>
      <c r="D23" s="238" t="s">
        <v>34</v>
      </c>
      <c r="E23" s="238" t="s">
        <v>35</v>
      </c>
      <c r="F23" s="238" t="s">
        <v>36</v>
      </c>
      <c r="G23" s="240" t="s">
        <v>37</v>
      </c>
      <c r="H23" s="238" t="s">
        <v>38</v>
      </c>
      <c r="I23" s="238" t="s">
        <v>39</v>
      </c>
      <c r="J23" s="238" t="s">
        <v>40</v>
      </c>
      <c r="K23" s="258" t="s">
        <v>41</v>
      </c>
      <c r="L23" s="242" t="s">
        <v>42</v>
      </c>
      <c r="M23" s="241" t="s">
        <v>43</v>
      </c>
      <c r="N23" s="242" t="s">
        <v>44</v>
      </c>
      <c r="O23" s="241" t="s">
        <v>45</v>
      </c>
      <c r="P23" s="238" t="s">
        <v>46</v>
      </c>
      <c r="Q23" s="238" t="s">
        <v>47</v>
      </c>
      <c r="R23" s="242" t="s">
        <v>48</v>
      </c>
      <c r="S23" s="241" t="s">
        <v>49</v>
      </c>
      <c r="T23" s="238" t="s">
        <v>50</v>
      </c>
      <c r="U23" s="242" t="s">
        <v>51</v>
      </c>
      <c r="V23" s="241" t="s">
        <v>52</v>
      </c>
      <c r="W23" s="243" t="s">
        <v>53</v>
      </c>
      <c r="X23" s="243" t="s">
        <v>54</v>
      </c>
      <c r="Y23" s="244" t="s">
        <v>55</v>
      </c>
      <c r="Z23" s="241" t="s">
        <v>56</v>
      </c>
      <c r="AA23" s="245" t="s">
        <v>57</v>
      </c>
      <c r="AB23" s="246" t="s">
        <v>58</v>
      </c>
      <c r="AC23" s="247" t="s">
        <v>59</v>
      </c>
    </row>
    <row r="24" spans="1:31" x14ac:dyDescent="0.2">
      <c r="A24" s="123"/>
      <c r="B24" s="124"/>
      <c r="C24" s="124"/>
      <c r="D24" s="124"/>
      <c r="E24" s="125"/>
      <c r="F24" s="125"/>
      <c r="G24" s="229"/>
      <c r="H24" s="272">
        <f t="shared" ref="H24" si="26">IF((F24&gt;0),F24-1,0)</f>
        <v>0</v>
      </c>
      <c r="I24" s="272">
        <f t="shared" ref="I24" si="27">IF(F24&gt;2,F24-2,0)</f>
        <v>0</v>
      </c>
      <c r="J24" s="273">
        <f t="shared" ref="J24" si="28">IF(F24&lt;=2,F24,F24-I24)</f>
        <v>0</v>
      </c>
      <c r="K24" s="264"/>
      <c r="L24" s="253">
        <f t="shared" ref="L24" si="29">+K24*E24</f>
        <v>0</v>
      </c>
      <c r="M24" s="126"/>
      <c r="N24" s="127">
        <f t="shared" ref="N24" si="30">M24*E24*H24</f>
        <v>0</v>
      </c>
      <c r="O24" s="126"/>
      <c r="P24" s="248">
        <f t="shared" ref="P24" si="31">+O24*E24*I24</f>
        <v>0</v>
      </c>
      <c r="Q24" s="248">
        <f t="shared" ref="Q24" si="32">(+O24*E24*J24)*0.75</f>
        <v>0</v>
      </c>
      <c r="R24" s="249">
        <f t="shared" ref="R24" si="33">SUM(P24:Q24)</f>
        <v>0</v>
      </c>
      <c r="S24" s="128"/>
      <c r="T24" s="129"/>
      <c r="U24" s="130">
        <f>T24*S24*F24</f>
        <v>0</v>
      </c>
      <c r="V24" s="233"/>
      <c r="W24" s="230"/>
      <c r="X24" s="231"/>
      <c r="Y24" s="130">
        <f>W24*V24*X24</f>
        <v>0</v>
      </c>
      <c r="Z24" s="126"/>
      <c r="AA24" s="234"/>
      <c r="AB24" s="132">
        <f t="shared" ref="AB24" si="34">+Y24+U24+R24+N24+L24+Z24+AA24</f>
        <v>0</v>
      </c>
      <c r="AC24" s="133">
        <f t="shared" ref="AC24" si="35">+AB24*G24</f>
        <v>0</v>
      </c>
    </row>
    <row r="25" spans="1:31" x14ac:dyDescent="0.2">
      <c r="A25" s="134"/>
      <c r="B25" s="124"/>
      <c r="C25" s="124"/>
      <c r="D25" s="124"/>
      <c r="E25" s="125"/>
      <c r="F25" s="125"/>
      <c r="G25" s="228"/>
      <c r="H25" s="272">
        <f t="shared" ref="H25:H35" si="36">IF((F25&gt;0),F25-1,0)</f>
        <v>0</v>
      </c>
      <c r="I25" s="272">
        <f t="shared" ref="I25:I35" si="37">IF(F25&gt;2,F25-2,0)</f>
        <v>0</v>
      </c>
      <c r="J25" s="273">
        <f t="shared" ref="J25:J35" si="38">IF(F25&lt;=2,F25,F25-I25)</f>
        <v>0</v>
      </c>
      <c r="K25" s="265"/>
      <c r="L25" s="253">
        <f t="shared" ref="L25:L35" si="39">+K25*E25</f>
        <v>0</v>
      </c>
      <c r="M25" s="126"/>
      <c r="N25" s="127">
        <f t="shared" ref="N25:N35" si="40">M25*E25*H25</f>
        <v>0</v>
      </c>
      <c r="O25" s="126"/>
      <c r="P25" s="248">
        <f t="shared" ref="P25:P35" si="41">+O25*E25*I25</f>
        <v>0</v>
      </c>
      <c r="Q25" s="248">
        <f t="shared" ref="Q25:Q35" si="42">(+O25*E25*J25)*0.75</f>
        <v>0</v>
      </c>
      <c r="R25" s="249">
        <f t="shared" ref="R25:R35" si="43">SUM(P25:Q25)</f>
        <v>0</v>
      </c>
      <c r="S25" s="128"/>
      <c r="T25" s="129"/>
      <c r="U25" s="130">
        <f t="shared" ref="U25:U27" si="44">T25*S25*H25</f>
        <v>0</v>
      </c>
      <c r="V25" s="233"/>
      <c r="W25" s="131"/>
      <c r="X25" s="129"/>
      <c r="Y25" s="130">
        <f t="shared" ref="Y25:Y27" si="45">W25*V25*X25</f>
        <v>0</v>
      </c>
      <c r="Z25" s="126"/>
      <c r="AA25" s="234"/>
      <c r="AB25" s="132">
        <f t="shared" ref="AB25:AB35" si="46">+Y25+U25+R25+N25+L25+Z25+AA25</f>
        <v>0</v>
      </c>
      <c r="AC25" s="133">
        <f t="shared" ref="AC25:AC35" si="47">+AB25*G25</f>
        <v>0</v>
      </c>
    </row>
    <row r="26" spans="1:31" x14ac:dyDescent="0.2">
      <c r="A26" s="134"/>
      <c r="B26" s="124"/>
      <c r="C26" s="124"/>
      <c r="D26" s="124"/>
      <c r="E26" s="125"/>
      <c r="F26" s="125"/>
      <c r="G26" s="228"/>
      <c r="H26" s="272">
        <f t="shared" si="36"/>
        <v>0</v>
      </c>
      <c r="I26" s="272">
        <f t="shared" si="37"/>
        <v>0</v>
      </c>
      <c r="J26" s="273">
        <f t="shared" si="38"/>
        <v>0</v>
      </c>
      <c r="K26" s="265"/>
      <c r="L26" s="253">
        <f t="shared" si="39"/>
        <v>0</v>
      </c>
      <c r="M26" s="126"/>
      <c r="N26" s="127">
        <f t="shared" si="40"/>
        <v>0</v>
      </c>
      <c r="O26" s="126"/>
      <c r="P26" s="248">
        <f t="shared" si="41"/>
        <v>0</v>
      </c>
      <c r="Q26" s="248">
        <f t="shared" si="42"/>
        <v>0</v>
      </c>
      <c r="R26" s="249">
        <f t="shared" si="43"/>
        <v>0</v>
      </c>
      <c r="S26" s="128"/>
      <c r="T26" s="129"/>
      <c r="U26" s="130">
        <f t="shared" si="44"/>
        <v>0</v>
      </c>
      <c r="V26" s="233"/>
      <c r="W26" s="131"/>
      <c r="X26" s="129"/>
      <c r="Y26" s="130">
        <f t="shared" si="45"/>
        <v>0</v>
      </c>
      <c r="Z26" s="126"/>
      <c r="AA26" s="234"/>
      <c r="AB26" s="132">
        <f t="shared" si="46"/>
        <v>0</v>
      </c>
      <c r="AC26" s="133">
        <f t="shared" si="47"/>
        <v>0</v>
      </c>
    </row>
    <row r="27" spans="1:31" x14ac:dyDescent="0.2">
      <c r="A27" s="134"/>
      <c r="B27" s="124"/>
      <c r="C27" s="124"/>
      <c r="D27" s="124"/>
      <c r="E27" s="125"/>
      <c r="F27" s="125"/>
      <c r="G27" s="228"/>
      <c r="H27" s="272">
        <f t="shared" si="36"/>
        <v>0</v>
      </c>
      <c r="I27" s="272">
        <f t="shared" si="37"/>
        <v>0</v>
      </c>
      <c r="J27" s="273">
        <f t="shared" si="38"/>
        <v>0</v>
      </c>
      <c r="K27" s="265"/>
      <c r="L27" s="253">
        <f t="shared" si="39"/>
        <v>0</v>
      </c>
      <c r="M27" s="126"/>
      <c r="N27" s="127">
        <f t="shared" si="40"/>
        <v>0</v>
      </c>
      <c r="O27" s="126"/>
      <c r="P27" s="248">
        <f t="shared" si="41"/>
        <v>0</v>
      </c>
      <c r="Q27" s="248">
        <f t="shared" si="42"/>
        <v>0</v>
      </c>
      <c r="R27" s="249">
        <f t="shared" si="43"/>
        <v>0</v>
      </c>
      <c r="S27" s="128"/>
      <c r="T27" s="129"/>
      <c r="U27" s="130">
        <f t="shared" si="44"/>
        <v>0</v>
      </c>
      <c r="V27" s="233"/>
      <c r="W27" s="131"/>
      <c r="X27" s="129"/>
      <c r="Y27" s="130">
        <f t="shared" si="45"/>
        <v>0</v>
      </c>
      <c r="Z27" s="126"/>
      <c r="AA27" s="234"/>
      <c r="AB27" s="132">
        <f t="shared" si="46"/>
        <v>0</v>
      </c>
      <c r="AC27" s="133">
        <f t="shared" si="47"/>
        <v>0</v>
      </c>
    </row>
    <row r="28" spans="1:31" x14ac:dyDescent="0.2">
      <c r="A28" s="134"/>
      <c r="B28" s="124"/>
      <c r="C28" s="124"/>
      <c r="D28" s="124"/>
      <c r="E28" s="125"/>
      <c r="F28" s="125"/>
      <c r="G28" s="228"/>
      <c r="H28" s="272">
        <f t="shared" si="36"/>
        <v>0</v>
      </c>
      <c r="I28" s="272">
        <f t="shared" si="37"/>
        <v>0</v>
      </c>
      <c r="J28" s="273">
        <f t="shared" si="38"/>
        <v>0</v>
      </c>
      <c r="K28" s="265"/>
      <c r="L28" s="253">
        <f t="shared" si="39"/>
        <v>0</v>
      </c>
      <c r="M28" s="126"/>
      <c r="N28" s="127">
        <f t="shared" si="40"/>
        <v>0</v>
      </c>
      <c r="O28" s="126"/>
      <c r="P28" s="248">
        <f t="shared" si="41"/>
        <v>0</v>
      </c>
      <c r="Q28" s="248">
        <f t="shared" si="42"/>
        <v>0</v>
      </c>
      <c r="R28" s="249">
        <f t="shared" si="43"/>
        <v>0</v>
      </c>
      <c r="S28" s="128"/>
      <c r="T28" s="129"/>
      <c r="U28" s="130">
        <f>T28*S28*H28</f>
        <v>0</v>
      </c>
      <c r="V28" s="233"/>
      <c r="W28" s="131"/>
      <c r="X28" s="129"/>
      <c r="Y28" s="130">
        <f>W28*V28*X28</f>
        <v>0</v>
      </c>
      <c r="Z28" s="126"/>
      <c r="AA28" s="234"/>
      <c r="AB28" s="132">
        <f t="shared" si="46"/>
        <v>0</v>
      </c>
      <c r="AC28" s="133">
        <f t="shared" si="47"/>
        <v>0</v>
      </c>
    </row>
    <row r="29" spans="1:31" x14ac:dyDescent="0.2">
      <c r="A29" s="134"/>
      <c r="B29" s="124"/>
      <c r="C29" s="124"/>
      <c r="D29" s="124"/>
      <c r="E29" s="125"/>
      <c r="F29" s="125"/>
      <c r="G29" s="228"/>
      <c r="H29" s="272">
        <f t="shared" si="36"/>
        <v>0</v>
      </c>
      <c r="I29" s="272">
        <f t="shared" si="37"/>
        <v>0</v>
      </c>
      <c r="J29" s="273">
        <f t="shared" si="38"/>
        <v>0</v>
      </c>
      <c r="K29" s="265"/>
      <c r="L29" s="253">
        <f t="shared" si="39"/>
        <v>0</v>
      </c>
      <c r="M29" s="126"/>
      <c r="N29" s="127">
        <f t="shared" si="40"/>
        <v>0</v>
      </c>
      <c r="O29" s="126"/>
      <c r="P29" s="248">
        <f t="shared" si="41"/>
        <v>0</v>
      </c>
      <c r="Q29" s="248">
        <f t="shared" si="42"/>
        <v>0</v>
      </c>
      <c r="R29" s="249">
        <f t="shared" si="43"/>
        <v>0</v>
      </c>
      <c r="S29" s="128"/>
      <c r="T29" s="129"/>
      <c r="U29" s="130">
        <f t="shared" ref="U29:U31" si="48">T29*S29*H29</f>
        <v>0</v>
      </c>
      <c r="V29" s="233"/>
      <c r="W29" s="131"/>
      <c r="X29" s="129"/>
      <c r="Y29" s="130">
        <f t="shared" ref="Y29:Y31" si="49">W29*V29*X29</f>
        <v>0</v>
      </c>
      <c r="Z29" s="126"/>
      <c r="AA29" s="234"/>
      <c r="AB29" s="132">
        <f t="shared" si="46"/>
        <v>0</v>
      </c>
      <c r="AC29" s="133">
        <f t="shared" si="47"/>
        <v>0</v>
      </c>
    </row>
    <row r="30" spans="1:31" x14ac:dyDescent="0.2">
      <c r="A30" s="134"/>
      <c r="B30" s="124"/>
      <c r="C30" s="124"/>
      <c r="D30" s="124"/>
      <c r="E30" s="125"/>
      <c r="F30" s="125"/>
      <c r="G30" s="228"/>
      <c r="H30" s="272">
        <f t="shared" si="36"/>
        <v>0</v>
      </c>
      <c r="I30" s="272">
        <f t="shared" si="37"/>
        <v>0</v>
      </c>
      <c r="J30" s="273">
        <f t="shared" si="38"/>
        <v>0</v>
      </c>
      <c r="K30" s="265"/>
      <c r="L30" s="253">
        <f t="shared" si="39"/>
        <v>0</v>
      </c>
      <c r="M30" s="126"/>
      <c r="N30" s="127">
        <f t="shared" si="40"/>
        <v>0</v>
      </c>
      <c r="O30" s="126"/>
      <c r="P30" s="248">
        <f t="shared" si="41"/>
        <v>0</v>
      </c>
      <c r="Q30" s="248">
        <f t="shared" si="42"/>
        <v>0</v>
      </c>
      <c r="R30" s="249">
        <f t="shared" si="43"/>
        <v>0</v>
      </c>
      <c r="S30" s="128"/>
      <c r="T30" s="129"/>
      <c r="U30" s="130">
        <f t="shared" si="48"/>
        <v>0</v>
      </c>
      <c r="V30" s="233"/>
      <c r="W30" s="131"/>
      <c r="X30" s="129"/>
      <c r="Y30" s="130">
        <f t="shared" si="49"/>
        <v>0</v>
      </c>
      <c r="Z30" s="126"/>
      <c r="AA30" s="234"/>
      <c r="AB30" s="132">
        <f t="shared" si="46"/>
        <v>0</v>
      </c>
      <c r="AC30" s="133">
        <f t="shared" si="47"/>
        <v>0</v>
      </c>
    </row>
    <row r="31" spans="1:31" x14ac:dyDescent="0.2">
      <c r="A31" s="134"/>
      <c r="B31" s="124"/>
      <c r="C31" s="124"/>
      <c r="D31" s="124"/>
      <c r="E31" s="125"/>
      <c r="F31" s="125"/>
      <c r="G31" s="228"/>
      <c r="H31" s="272">
        <f t="shared" si="36"/>
        <v>0</v>
      </c>
      <c r="I31" s="272">
        <f t="shared" si="37"/>
        <v>0</v>
      </c>
      <c r="J31" s="273">
        <f t="shared" si="38"/>
        <v>0</v>
      </c>
      <c r="K31" s="265"/>
      <c r="L31" s="253">
        <f t="shared" si="39"/>
        <v>0</v>
      </c>
      <c r="M31" s="126"/>
      <c r="N31" s="127">
        <f t="shared" si="40"/>
        <v>0</v>
      </c>
      <c r="O31" s="126"/>
      <c r="P31" s="248">
        <f t="shared" si="41"/>
        <v>0</v>
      </c>
      <c r="Q31" s="248">
        <f t="shared" si="42"/>
        <v>0</v>
      </c>
      <c r="R31" s="249">
        <f t="shared" si="43"/>
        <v>0</v>
      </c>
      <c r="S31" s="128"/>
      <c r="T31" s="129"/>
      <c r="U31" s="130">
        <f t="shared" si="48"/>
        <v>0</v>
      </c>
      <c r="V31" s="233"/>
      <c r="W31" s="131"/>
      <c r="X31" s="129"/>
      <c r="Y31" s="130">
        <f t="shared" si="49"/>
        <v>0</v>
      </c>
      <c r="Z31" s="126"/>
      <c r="AA31" s="234"/>
      <c r="AB31" s="132">
        <f t="shared" si="46"/>
        <v>0</v>
      </c>
      <c r="AC31" s="133">
        <f t="shared" si="47"/>
        <v>0</v>
      </c>
    </row>
    <row r="32" spans="1:31" x14ac:dyDescent="0.2">
      <c r="A32" s="134"/>
      <c r="B32" s="124"/>
      <c r="C32" s="124"/>
      <c r="D32" s="124"/>
      <c r="E32" s="125"/>
      <c r="F32" s="125"/>
      <c r="G32" s="228"/>
      <c r="H32" s="272">
        <f t="shared" si="36"/>
        <v>0</v>
      </c>
      <c r="I32" s="272">
        <f t="shared" si="37"/>
        <v>0</v>
      </c>
      <c r="J32" s="273">
        <f t="shared" si="38"/>
        <v>0</v>
      </c>
      <c r="K32" s="265"/>
      <c r="L32" s="253">
        <f t="shared" si="39"/>
        <v>0</v>
      </c>
      <c r="M32" s="126"/>
      <c r="N32" s="127">
        <f t="shared" si="40"/>
        <v>0</v>
      </c>
      <c r="O32" s="126"/>
      <c r="P32" s="248">
        <f t="shared" si="41"/>
        <v>0</v>
      </c>
      <c r="Q32" s="248">
        <f t="shared" si="42"/>
        <v>0</v>
      </c>
      <c r="R32" s="249">
        <f t="shared" si="43"/>
        <v>0</v>
      </c>
      <c r="S32" s="128"/>
      <c r="T32" s="129"/>
      <c r="U32" s="130">
        <f>T32*S32*H32</f>
        <v>0</v>
      </c>
      <c r="V32" s="233"/>
      <c r="W32" s="131"/>
      <c r="X32" s="129"/>
      <c r="Y32" s="130">
        <f>W32*V32*X32</f>
        <v>0</v>
      </c>
      <c r="Z32" s="126"/>
      <c r="AA32" s="234"/>
      <c r="AB32" s="132">
        <f t="shared" si="46"/>
        <v>0</v>
      </c>
      <c r="AC32" s="133">
        <f t="shared" si="47"/>
        <v>0</v>
      </c>
    </row>
    <row r="33" spans="1:31" x14ac:dyDescent="0.2">
      <c r="A33" s="134"/>
      <c r="B33" s="124"/>
      <c r="C33" s="124"/>
      <c r="D33" s="124"/>
      <c r="E33" s="125"/>
      <c r="F33" s="125"/>
      <c r="G33" s="228"/>
      <c r="H33" s="272">
        <f t="shared" si="36"/>
        <v>0</v>
      </c>
      <c r="I33" s="272">
        <f t="shared" si="37"/>
        <v>0</v>
      </c>
      <c r="J33" s="273">
        <f t="shared" si="38"/>
        <v>0</v>
      </c>
      <c r="K33" s="265"/>
      <c r="L33" s="253">
        <f t="shared" si="39"/>
        <v>0</v>
      </c>
      <c r="M33" s="126"/>
      <c r="N33" s="127">
        <f t="shared" si="40"/>
        <v>0</v>
      </c>
      <c r="O33" s="120"/>
      <c r="P33" s="248">
        <f t="shared" si="41"/>
        <v>0</v>
      </c>
      <c r="Q33" s="248">
        <f t="shared" si="42"/>
        <v>0</v>
      </c>
      <c r="R33" s="249">
        <f t="shared" si="43"/>
        <v>0</v>
      </c>
      <c r="S33" s="128"/>
      <c r="T33" s="129"/>
      <c r="U33" s="130">
        <f t="shared" ref="U33:U35" si="50">T33*S33*H33</f>
        <v>0</v>
      </c>
      <c r="V33" s="233"/>
      <c r="W33" s="131"/>
      <c r="X33" s="129"/>
      <c r="Y33" s="130">
        <f t="shared" ref="Y33:Y35" si="51">W33*V33*X33</f>
        <v>0</v>
      </c>
      <c r="Z33" s="126"/>
      <c r="AA33" s="234"/>
      <c r="AB33" s="132">
        <f t="shared" si="46"/>
        <v>0</v>
      </c>
      <c r="AC33" s="133">
        <f t="shared" si="47"/>
        <v>0</v>
      </c>
    </row>
    <row r="34" spans="1:31" x14ac:dyDescent="0.2">
      <c r="A34" s="134"/>
      <c r="B34" s="124"/>
      <c r="C34" s="124"/>
      <c r="D34" s="124"/>
      <c r="E34" s="125"/>
      <c r="F34" s="125"/>
      <c r="G34" s="228"/>
      <c r="H34" s="272">
        <f t="shared" si="36"/>
        <v>0</v>
      </c>
      <c r="I34" s="272">
        <f t="shared" si="37"/>
        <v>0</v>
      </c>
      <c r="J34" s="273">
        <f t="shared" si="38"/>
        <v>0</v>
      </c>
      <c r="K34" s="265"/>
      <c r="L34" s="253">
        <f t="shared" si="39"/>
        <v>0</v>
      </c>
      <c r="M34" s="126"/>
      <c r="N34" s="127">
        <f t="shared" si="40"/>
        <v>0</v>
      </c>
      <c r="O34" s="126"/>
      <c r="P34" s="248">
        <f t="shared" si="41"/>
        <v>0</v>
      </c>
      <c r="Q34" s="248">
        <f t="shared" si="42"/>
        <v>0</v>
      </c>
      <c r="R34" s="249">
        <f t="shared" si="43"/>
        <v>0</v>
      </c>
      <c r="S34" s="128"/>
      <c r="T34" s="129"/>
      <c r="U34" s="130">
        <f t="shared" si="50"/>
        <v>0</v>
      </c>
      <c r="V34" s="233"/>
      <c r="W34" s="131"/>
      <c r="X34" s="129"/>
      <c r="Y34" s="130">
        <f t="shared" si="51"/>
        <v>0</v>
      </c>
      <c r="Z34" s="126"/>
      <c r="AA34" s="234"/>
      <c r="AB34" s="132">
        <f t="shared" si="46"/>
        <v>0</v>
      </c>
      <c r="AC34" s="133">
        <f t="shared" si="47"/>
        <v>0</v>
      </c>
    </row>
    <row r="35" spans="1:31" x14ac:dyDescent="0.2">
      <c r="A35" s="134"/>
      <c r="B35" s="124"/>
      <c r="C35" s="124"/>
      <c r="D35" s="124"/>
      <c r="E35" s="125"/>
      <c r="F35" s="125"/>
      <c r="G35" s="228"/>
      <c r="H35" s="272">
        <f t="shared" si="36"/>
        <v>0</v>
      </c>
      <c r="I35" s="272">
        <f t="shared" si="37"/>
        <v>0</v>
      </c>
      <c r="J35" s="273">
        <f t="shared" si="38"/>
        <v>0</v>
      </c>
      <c r="K35" s="265"/>
      <c r="L35" s="253">
        <f t="shared" si="39"/>
        <v>0</v>
      </c>
      <c r="M35" s="259"/>
      <c r="N35" s="127">
        <f t="shared" si="40"/>
        <v>0</v>
      </c>
      <c r="O35" s="259"/>
      <c r="P35" s="248">
        <f t="shared" si="41"/>
        <v>0</v>
      </c>
      <c r="Q35" s="248">
        <f t="shared" si="42"/>
        <v>0</v>
      </c>
      <c r="R35" s="249">
        <f t="shared" si="43"/>
        <v>0</v>
      </c>
      <c r="S35" s="260"/>
      <c r="T35" s="129"/>
      <c r="U35" s="130">
        <f t="shared" si="50"/>
        <v>0</v>
      </c>
      <c r="V35" s="261"/>
      <c r="W35" s="131"/>
      <c r="X35" s="129"/>
      <c r="Y35" s="130">
        <f t="shared" si="51"/>
        <v>0</v>
      </c>
      <c r="Z35" s="259"/>
      <c r="AA35" s="263"/>
      <c r="AB35" s="262">
        <f t="shared" si="46"/>
        <v>0</v>
      </c>
      <c r="AC35" s="133">
        <f t="shared" si="47"/>
        <v>0</v>
      </c>
    </row>
    <row r="36" spans="1:31" x14ac:dyDescent="0.2">
      <c r="A36" s="466"/>
      <c r="B36" s="467"/>
      <c r="C36" s="134"/>
      <c r="D36" s="134"/>
      <c r="E36" s="135"/>
      <c r="F36" s="135"/>
      <c r="G36" s="271">
        <f>SUM(G24:G35)</f>
        <v>0</v>
      </c>
      <c r="H36" s="135"/>
      <c r="I36" s="135"/>
      <c r="J36" s="250"/>
      <c r="K36" s="235"/>
      <c r="L36" s="254"/>
      <c r="M36" s="266"/>
      <c r="N36" s="254"/>
      <c r="O36" s="266"/>
      <c r="P36" s="255"/>
      <c r="Q36" s="235"/>
      <c r="R36" s="252"/>
      <c r="S36" s="267"/>
      <c r="T36" s="256"/>
      <c r="U36" s="251"/>
      <c r="V36" s="268"/>
      <c r="W36" s="257"/>
      <c r="X36" s="136"/>
      <c r="Y36" s="251"/>
      <c r="Z36" s="266"/>
      <c r="AA36" s="270"/>
      <c r="AB36" s="269"/>
      <c r="AC36" s="133">
        <f>SUM(AC24:AC35)</f>
        <v>0</v>
      </c>
    </row>
    <row r="37" spans="1:31" s="236" customFormat="1" x14ac:dyDescent="0.2">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row>
    <row r="38" spans="1:31" ht="12.75" thickBot="1" x14ac:dyDescent="0.25">
      <c r="A38" s="318" t="s">
        <v>251</v>
      </c>
    </row>
    <row r="39" spans="1:31" ht="72.75" thickBot="1" x14ac:dyDescent="0.25">
      <c r="A39" s="238" t="str">
        <f>'Proposal Data'!O54</f>
        <v/>
      </c>
      <c r="B39" s="239" t="s">
        <v>32</v>
      </c>
      <c r="C39" s="238" t="s">
        <v>33</v>
      </c>
      <c r="D39" s="238" t="s">
        <v>34</v>
      </c>
      <c r="E39" s="238" t="s">
        <v>35</v>
      </c>
      <c r="F39" s="238" t="s">
        <v>36</v>
      </c>
      <c r="G39" s="240" t="s">
        <v>37</v>
      </c>
      <c r="H39" s="238" t="s">
        <v>38</v>
      </c>
      <c r="I39" s="238" t="s">
        <v>39</v>
      </c>
      <c r="J39" s="238" t="s">
        <v>40</v>
      </c>
      <c r="K39" s="258" t="s">
        <v>41</v>
      </c>
      <c r="L39" s="242" t="s">
        <v>42</v>
      </c>
      <c r="M39" s="241" t="s">
        <v>43</v>
      </c>
      <c r="N39" s="242" t="s">
        <v>44</v>
      </c>
      <c r="O39" s="241" t="s">
        <v>45</v>
      </c>
      <c r="P39" s="238" t="s">
        <v>46</v>
      </c>
      <c r="Q39" s="238" t="s">
        <v>47</v>
      </c>
      <c r="R39" s="242" t="s">
        <v>48</v>
      </c>
      <c r="S39" s="241" t="s">
        <v>49</v>
      </c>
      <c r="T39" s="238" t="s">
        <v>50</v>
      </c>
      <c r="U39" s="242" t="s">
        <v>51</v>
      </c>
      <c r="V39" s="241" t="s">
        <v>52</v>
      </c>
      <c r="W39" s="243" t="s">
        <v>53</v>
      </c>
      <c r="X39" s="243" t="s">
        <v>54</v>
      </c>
      <c r="Y39" s="244" t="s">
        <v>55</v>
      </c>
      <c r="Z39" s="241" t="s">
        <v>56</v>
      </c>
      <c r="AA39" s="245" t="s">
        <v>57</v>
      </c>
      <c r="AB39" s="246" t="s">
        <v>58</v>
      </c>
      <c r="AC39" s="247" t="s">
        <v>59</v>
      </c>
    </row>
    <row r="40" spans="1:31" x14ac:dyDescent="0.2">
      <c r="A40" s="123"/>
      <c r="B40" s="124"/>
      <c r="C40" s="124"/>
      <c r="D40" s="124"/>
      <c r="E40" s="125"/>
      <c r="F40" s="125"/>
      <c r="G40" s="229"/>
      <c r="H40" s="272">
        <f t="shared" ref="H40" si="52">IF((F40&gt;0),F40-1,0)</f>
        <v>0</v>
      </c>
      <c r="I40" s="272">
        <f t="shared" ref="I40" si="53">IF(F40&gt;2,F40-2,0)</f>
        <v>0</v>
      </c>
      <c r="J40" s="273">
        <f t="shared" ref="J40" si="54">IF(F40&lt;=2,F40,F40-I40)</f>
        <v>0</v>
      </c>
      <c r="K40" s="264"/>
      <c r="L40" s="253">
        <f t="shared" ref="L40" si="55">+K40*E40</f>
        <v>0</v>
      </c>
      <c r="M40" s="126"/>
      <c r="N40" s="127">
        <f t="shared" ref="N40" si="56">M40*E40*H40</f>
        <v>0</v>
      </c>
      <c r="O40" s="126"/>
      <c r="P40" s="248">
        <f t="shared" ref="P40" si="57">+O40*E40*I40</f>
        <v>0</v>
      </c>
      <c r="Q40" s="248">
        <f t="shared" ref="Q40" si="58">(+O40*E40*J40)*0.75</f>
        <v>0</v>
      </c>
      <c r="R40" s="249">
        <f t="shared" ref="R40" si="59">SUM(P40:Q40)</f>
        <v>0</v>
      </c>
      <c r="S40" s="128"/>
      <c r="T40" s="129"/>
      <c r="U40" s="130">
        <f>T40*S40*F40</f>
        <v>0</v>
      </c>
      <c r="V40" s="233"/>
      <c r="W40" s="230"/>
      <c r="X40" s="231"/>
      <c r="Y40" s="130">
        <f>W40*V40*X40</f>
        <v>0</v>
      </c>
      <c r="Z40" s="126"/>
      <c r="AA40" s="234"/>
      <c r="AB40" s="132">
        <f t="shared" ref="AB40" si="60">+Y40+U40+R40+N40+L40+Z40+AA40</f>
        <v>0</v>
      </c>
      <c r="AC40" s="133">
        <f t="shared" ref="AC40" si="61">+AB40*G40</f>
        <v>0</v>
      </c>
    </row>
    <row r="41" spans="1:31" x14ac:dyDescent="0.2">
      <c r="A41" s="134"/>
      <c r="B41" s="124"/>
      <c r="C41" s="124"/>
      <c r="D41" s="124"/>
      <c r="E41" s="125"/>
      <c r="F41" s="125"/>
      <c r="G41" s="228"/>
      <c r="H41" s="272">
        <f t="shared" ref="H41:H51" si="62">IF((F41&gt;0),F41-1,0)</f>
        <v>0</v>
      </c>
      <c r="I41" s="272">
        <f t="shared" ref="I41:I51" si="63">IF(F41&gt;2,F41-2,0)</f>
        <v>0</v>
      </c>
      <c r="J41" s="273">
        <f t="shared" ref="J41:J51" si="64">IF(F41&lt;=2,F41,F41-I41)</f>
        <v>0</v>
      </c>
      <c r="K41" s="265"/>
      <c r="L41" s="253">
        <f t="shared" ref="L41:L51" si="65">+K41*E41</f>
        <v>0</v>
      </c>
      <c r="M41" s="126"/>
      <c r="N41" s="127">
        <f t="shared" ref="N41:N51" si="66">M41*E41*H41</f>
        <v>0</v>
      </c>
      <c r="O41" s="126"/>
      <c r="P41" s="248">
        <f t="shared" ref="P41:P51" si="67">+O41*E41*I41</f>
        <v>0</v>
      </c>
      <c r="Q41" s="248">
        <f t="shared" ref="Q41:Q51" si="68">(+O41*E41*J41)*0.75</f>
        <v>0</v>
      </c>
      <c r="R41" s="249">
        <f t="shared" ref="R41:R51" si="69">SUM(P41:Q41)</f>
        <v>0</v>
      </c>
      <c r="S41" s="128"/>
      <c r="T41" s="129"/>
      <c r="U41" s="130">
        <f t="shared" ref="U41:U43" si="70">T41*S41*H41</f>
        <v>0</v>
      </c>
      <c r="V41" s="233"/>
      <c r="W41" s="131"/>
      <c r="X41" s="129"/>
      <c r="Y41" s="130">
        <f t="shared" ref="Y41:Y43" si="71">W41*V41*X41</f>
        <v>0</v>
      </c>
      <c r="Z41" s="126"/>
      <c r="AA41" s="234"/>
      <c r="AB41" s="132">
        <f t="shared" ref="AB41:AB51" si="72">+Y41+U41+R41+N41+L41+Z41+AA41</f>
        <v>0</v>
      </c>
      <c r="AC41" s="133">
        <f t="shared" ref="AC41:AC51" si="73">+AB41*G41</f>
        <v>0</v>
      </c>
    </row>
    <row r="42" spans="1:31" x14ac:dyDescent="0.2">
      <c r="A42" s="134"/>
      <c r="B42" s="124"/>
      <c r="C42" s="124"/>
      <c r="D42" s="124"/>
      <c r="E42" s="125"/>
      <c r="F42" s="125"/>
      <c r="G42" s="228"/>
      <c r="H42" s="272">
        <f t="shared" si="62"/>
        <v>0</v>
      </c>
      <c r="I42" s="272">
        <f t="shared" si="63"/>
        <v>0</v>
      </c>
      <c r="J42" s="273">
        <f t="shared" si="64"/>
        <v>0</v>
      </c>
      <c r="K42" s="265"/>
      <c r="L42" s="253">
        <f t="shared" si="65"/>
        <v>0</v>
      </c>
      <c r="M42" s="126"/>
      <c r="N42" s="127">
        <f t="shared" si="66"/>
        <v>0</v>
      </c>
      <c r="O42" s="126"/>
      <c r="P42" s="248">
        <f t="shared" si="67"/>
        <v>0</v>
      </c>
      <c r="Q42" s="248">
        <f t="shared" si="68"/>
        <v>0</v>
      </c>
      <c r="R42" s="249">
        <f t="shared" si="69"/>
        <v>0</v>
      </c>
      <c r="S42" s="128"/>
      <c r="T42" s="129"/>
      <c r="U42" s="130">
        <f t="shared" si="70"/>
        <v>0</v>
      </c>
      <c r="V42" s="233"/>
      <c r="W42" s="131"/>
      <c r="X42" s="129"/>
      <c r="Y42" s="130">
        <f t="shared" si="71"/>
        <v>0</v>
      </c>
      <c r="Z42" s="126"/>
      <c r="AA42" s="234"/>
      <c r="AB42" s="132">
        <f t="shared" si="72"/>
        <v>0</v>
      </c>
      <c r="AC42" s="133">
        <f t="shared" si="73"/>
        <v>0</v>
      </c>
    </row>
    <row r="43" spans="1:31" x14ac:dyDescent="0.2">
      <c r="A43" s="134"/>
      <c r="B43" s="124"/>
      <c r="C43" s="124"/>
      <c r="D43" s="124"/>
      <c r="E43" s="125"/>
      <c r="F43" s="125"/>
      <c r="G43" s="228"/>
      <c r="H43" s="272">
        <f t="shared" si="62"/>
        <v>0</v>
      </c>
      <c r="I43" s="272">
        <f t="shared" si="63"/>
        <v>0</v>
      </c>
      <c r="J43" s="273">
        <f t="shared" si="64"/>
        <v>0</v>
      </c>
      <c r="K43" s="265"/>
      <c r="L43" s="253">
        <f t="shared" si="65"/>
        <v>0</v>
      </c>
      <c r="M43" s="126"/>
      <c r="N43" s="127">
        <f t="shared" si="66"/>
        <v>0</v>
      </c>
      <c r="O43" s="126"/>
      <c r="P43" s="248">
        <f t="shared" si="67"/>
        <v>0</v>
      </c>
      <c r="Q43" s="248">
        <f t="shared" si="68"/>
        <v>0</v>
      </c>
      <c r="R43" s="249">
        <f t="shared" si="69"/>
        <v>0</v>
      </c>
      <c r="S43" s="128"/>
      <c r="T43" s="129"/>
      <c r="U43" s="130">
        <f t="shared" si="70"/>
        <v>0</v>
      </c>
      <c r="V43" s="233"/>
      <c r="W43" s="131"/>
      <c r="X43" s="129"/>
      <c r="Y43" s="130">
        <f t="shared" si="71"/>
        <v>0</v>
      </c>
      <c r="Z43" s="126"/>
      <c r="AA43" s="234"/>
      <c r="AB43" s="132">
        <f t="shared" si="72"/>
        <v>0</v>
      </c>
      <c r="AC43" s="133">
        <f t="shared" si="73"/>
        <v>0</v>
      </c>
    </row>
    <row r="44" spans="1:31" x14ac:dyDescent="0.2">
      <c r="A44" s="134"/>
      <c r="B44" s="124"/>
      <c r="C44" s="124"/>
      <c r="D44" s="124"/>
      <c r="E44" s="125"/>
      <c r="F44" s="125"/>
      <c r="G44" s="228"/>
      <c r="H44" s="272">
        <f t="shared" si="62"/>
        <v>0</v>
      </c>
      <c r="I44" s="272">
        <f t="shared" si="63"/>
        <v>0</v>
      </c>
      <c r="J44" s="273">
        <f t="shared" si="64"/>
        <v>0</v>
      </c>
      <c r="K44" s="265"/>
      <c r="L44" s="253">
        <f t="shared" si="65"/>
        <v>0</v>
      </c>
      <c r="M44" s="126"/>
      <c r="N44" s="127">
        <f t="shared" si="66"/>
        <v>0</v>
      </c>
      <c r="O44" s="126"/>
      <c r="P44" s="248">
        <f t="shared" si="67"/>
        <v>0</v>
      </c>
      <c r="Q44" s="248">
        <f t="shared" si="68"/>
        <v>0</v>
      </c>
      <c r="R44" s="249">
        <f t="shared" si="69"/>
        <v>0</v>
      </c>
      <c r="S44" s="128"/>
      <c r="T44" s="129"/>
      <c r="U44" s="130">
        <f>T44*S44*H44</f>
        <v>0</v>
      </c>
      <c r="V44" s="233"/>
      <c r="W44" s="131"/>
      <c r="X44" s="129"/>
      <c r="Y44" s="130">
        <f>W44*V44*X44</f>
        <v>0</v>
      </c>
      <c r="Z44" s="126"/>
      <c r="AA44" s="234"/>
      <c r="AB44" s="132">
        <f t="shared" si="72"/>
        <v>0</v>
      </c>
      <c r="AC44" s="133">
        <f t="shared" si="73"/>
        <v>0</v>
      </c>
    </row>
    <row r="45" spans="1:31" x14ac:dyDescent="0.2">
      <c r="A45" s="134"/>
      <c r="B45" s="124"/>
      <c r="C45" s="124"/>
      <c r="D45" s="124"/>
      <c r="E45" s="125"/>
      <c r="F45" s="125"/>
      <c r="G45" s="228"/>
      <c r="H45" s="272">
        <f t="shared" si="62"/>
        <v>0</v>
      </c>
      <c r="I45" s="272">
        <f t="shared" si="63"/>
        <v>0</v>
      </c>
      <c r="J45" s="273">
        <f t="shared" si="64"/>
        <v>0</v>
      </c>
      <c r="K45" s="265"/>
      <c r="L45" s="253">
        <f t="shared" si="65"/>
        <v>0</v>
      </c>
      <c r="M45" s="126"/>
      <c r="N45" s="127">
        <f t="shared" si="66"/>
        <v>0</v>
      </c>
      <c r="O45" s="126"/>
      <c r="P45" s="248">
        <f t="shared" si="67"/>
        <v>0</v>
      </c>
      <c r="Q45" s="248">
        <f t="shared" si="68"/>
        <v>0</v>
      </c>
      <c r="R45" s="249">
        <f t="shared" si="69"/>
        <v>0</v>
      </c>
      <c r="S45" s="128"/>
      <c r="T45" s="129"/>
      <c r="U45" s="130">
        <f t="shared" ref="U45:U47" si="74">T45*S45*H45</f>
        <v>0</v>
      </c>
      <c r="V45" s="233"/>
      <c r="W45" s="131"/>
      <c r="X45" s="129"/>
      <c r="Y45" s="130">
        <f t="shared" ref="Y45:Y47" si="75">W45*V45*X45</f>
        <v>0</v>
      </c>
      <c r="Z45" s="126"/>
      <c r="AA45" s="234"/>
      <c r="AB45" s="132">
        <f t="shared" si="72"/>
        <v>0</v>
      </c>
      <c r="AC45" s="133">
        <f t="shared" si="73"/>
        <v>0</v>
      </c>
    </row>
    <row r="46" spans="1:31" x14ac:dyDescent="0.2">
      <c r="A46" s="134"/>
      <c r="B46" s="124"/>
      <c r="C46" s="124"/>
      <c r="D46" s="124"/>
      <c r="E46" s="125"/>
      <c r="F46" s="125"/>
      <c r="G46" s="228"/>
      <c r="H46" s="272">
        <f t="shared" si="62"/>
        <v>0</v>
      </c>
      <c r="I46" s="272">
        <f t="shared" si="63"/>
        <v>0</v>
      </c>
      <c r="J46" s="273">
        <f t="shared" si="64"/>
        <v>0</v>
      </c>
      <c r="K46" s="265"/>
      <c r="L46" s="253">
        <f t="shared" si="65"/>
        <v>0</v>
      </c>
      <c r="M46" s="126"/>
      <c r="N46" s="127">
        <f t="shared" si="66"/>
        <v>0</v>
      </c>
      <c r="O46" s="126"/>
      <c r="P46" s="248">
        <f t="shared" si="67"/>
        <v>0</v>
      </c>
      <c r="Q46" s="248">
        <f t="shared" si="68"/>
        <v>0</v>
      </c>
      <c r="R46" s="249">
        <f t="shared" si="69"/>
        <v>0</v>
      </c>
      <c r="S46" s="128"/>
      <c r="T46" s="129"/>
      <c r="U46" s="130">
        <f t="shared" si="74"/>
        <v>0</v>
      </c>
      <c r="V46" s="233"/>
      <c r="W46" s="131"/>
      <c r="X46" s="129"/>
      <c r="Y46" s="130">
        <f t="shared" si="75"/>
        <v>0</v>
      </c>
      <c r="Z46" s="126"/>
      <c r="AA46" s="234"/>
      <c r="AB46" s="132">
        <f t="shared" si="72"/>
        <v>0</v>
      </c>
      <c r="AC46" s="133">
        <f t="shared" si="73"/>
        <v>0</v>
      </c>
    </row>
    <row r="47" spans="1:31" x14ac:dyDescent="0.2">
      <c r="A47" s="134"/>
      <c r="B47" s="124"/>
      <c r="C47" s="124"/>
      <c r="D47" s="124"/>
      <c r="E47" s="125"/>
      <c r="F47" s="125"/>
      <c r="G47" s="228"/>
      <c r="H47" s="272">
        <f t="shared" si="62"/>
        <v>0</v>
      </c>
      <c r="I47" s="272">
        <f t="shared" si="63"/>
        <v>0</v>
      </c>
      <c r="J47" s="273">
        <f t="shared" si="64"/>
        <v>0</v>
      </c>
      <c r="K47" s="265"/>
      <c r="L47" s="253">
        <f t="shared" si="65"/>
        <v>0</v>
      </c>
      <c r="M47" s="126"/>
      <c r="N47" s="127">
        <f t="shared" si="66"/>
        <v>0</v>
      </c>
      <c r="O47" s="126"/>
      <c r="P47" s="248">
        <f t="shared" si="67"/>
        <v>0</v>
      </c>
      <c r="Q47" s="248">
        <f t="shared" si="68"/>
        <v>0</v>
      </c>
      <c r="R47" s="249">
        <f t="shared" si="69"/>
        <v>0</v>
      </c>
      <c r="S47" s="128"/>
      <c r="T47" s="129"/>
      <c r="U47" s="130">
        <f t="shared" si="74"/>
        <v>0</v>
      </c>
      <c r="V47" s="233"/>
      <c r="W47" s="131"/>
      <c r="X47" s="129"/>
      <c r="Y47" s="130">
        <f t="shared" si="75"/>
        <v>0</v>
      </c>
      <c r="Z47" s="126"/>
      <c r="AA47" s="234"/>
      <c r="AB47" s="132">
        <f t="shared" si="72"/>
        <v>0</v>
      </c>
      <c r="AC47" s="133">
        <f t="shared" si="73"/>
        <v>0</v>
      </c>
    </row>
    <row r="48" spans="1:31" x14ac:dyDescent="0.2">
      <c r="A48" s="134"/>
      <c r="B48" s="124"/>
      <c r="C48" s="124"/>
      <c r="D48" s="124"/>
      <c r="E48" s="125"/>
      <c r="F48" s="125"/>
      <c r="G48" s="228"/>
      <c r="H48" s="272">
        <f t="shared" si="62"/>
        <v>0</v>
      </c>
      <c r="I48" s="272">
        <f t="shared" si="63"/>
        <v>0</v>
      </c>
      <c r="J48" s="273">
        <f t="shared" si="64"/>
        <v>0</v>
      </c>
      <c r="K48" s="265"/>
      <c r="L48" s="253">
        <f t="shared" si="65"/>
        <v>0</v>
      </c>
      <c r="M48" s="126"/>
      <c r="N48" s="127">
        <f t="shared" si="66"/>
        <v>0</v>
      </c>
      <c r="O48" s="126"/>
      <c r="P48" s="248">
        <f t="shared" si="67"/>
        <v>0</v>
      </c>
      <c r="Q48" s="248">
        <f t="shared" si="68"/>
        <v>0</v>
      </c>
      <c r="R48" s="249">
        <f t="shared" si="69"/>
        <v>0</v>
      </c>
      <c r="S48" s="128"/>
      <c r="T48" s="129"/>
      <c r="U48" s="130">
        <f>T48*S48*H48</f>
        <v>0</v>
      </c>
      <c r="V48" s="233"/>
      <c r="W48" s="131"/>
      <c r="X48" s="129"/>
      <c r="Y48" s="130">
        <f>W48*V48*X48</f>
        <v>0</v>
      </c>
      <c r="Z48" s="126"/>
      <c r="AA48" s="234"/>
      <c r="AB48" s="132">
        <f t="shared" si="72"/>
        <v>0</v>
      </c>
      <c r="AC48" s="133">
        <f t="shared" si="73"/>
        <v>0</v>
      </c>
    </row>
    <row r="49" spans="1:31" x14ac:dyDescent="0.2">
      <c r="A49" s="134"/>
      <c r="B49" s="124"/>
      <c r="C49" s="124"/>
      <c r="D49" s="124"/>
      <c r="E49" s="125"/>
      <c r="F49" s="125"/>
      <c r="G49" s="228"/>
      <c r="H49" s="272">
        <f t="shared" si="62"/>
        <v>0</v>
      </c>
      <c r="I49" s="272">
        <f t="shared" si="63"/>
        <v>0</v>
      </c>
      <c r="J49" s="273">
        <f t="shared" si="64"/>
        <v>0</v>
      </c>
      <c r="K49" s="265"/>
      <c r="L49" s="253">
        <f t="shared" si="65"/>
        <v>0</v>
      </c>
      <c r="M49" s="126"/>
      <c r="N49" s="127">
        <f t="shared" si="66"/>
        <v>0</v>
      </c>
      <c r="O49" s="120"/>
      <c r="P49" s="248">
        <f t="shared" si="67"/>
        <v>0</v>
      </c>
      <c r="Q49" s="248">
        <f t="shared" si="68"/>
        <v>0</v>
      </c>
      <c r="R49" s="249">
        <f t="shared" si="69"/>
        <v>0</v>
      </c>
      <c r="S49" s="128"/>
      <c r="T49" s="129"/>
      <c r="U49" s="130">
        <f t="shared" ref="U49:U51" si="76">T49*S49*H49</f>
        <v>0</v>
      </c>
      <c r="V49" s="233"/>
      <c r="W49" s="131"/>
      <c r="X49" s="129"/>
      <c r="Y49" s="130">
        <f t="shared" ref="Y49:Y51" si="77">W49*V49*X49</f>
        <v>0</v>
      </c>
      <c r="Z49" s="126"/>
      <c r="AA49" s="234"/>
      <c r="AB49" s="132">
        <f t="shared" si="72"/>
        <v>0</v>
      </c>
      <c r="AC49" s="133">
        <f t="shared" si="73"/>
        <v>0</v>
      </c>
    </row>
    <row r="50" spans="1:31" x14ac:dyDescent="0.2">
      <c r="A50" s="134"/>
      <c r="B50" s="124"/>
      <c r="C50" s="124"/>
      <c r="D50" s="124"/>
      <c r="E50" s="125"/>
      <c r="F50" s="125"/>
      <c r="G50" s="228"/>
      <c r="H50" s="272">
        <f t="shared" si="62"/>
        <v>0</v>
      </c>
      <c r="I50" s="272">
        <f t="shared" si="63"/>
        <v>0</v>
      </c>
      <c r="J50" s="273">
        <f t="shared" si="64"/>
        <v>0</v>
      </c>
      <c r="K50" s="265"/>
      <c r="L50" s="253">
        <f t="shared" si="65"/>
        <v>0</v>
      </c>
      <c r="M50" s="126"/>
      <c r="N50" s="127">
        <f t="shared" si="66"/>
        <v>0</v>
      </c>
      <c r="O50" s="126"/>
      <c r="P50" s="248">
        <f t="shared" si="67"/>
        <v>0</v>
      </c>
      <c r="Q50" s="248">
        <f t="shared" si="68"/>
        <v>0</v>
      </c>
      <c r="R50" s="249">
        <f t="shared" si="69"/>
        <v>0</v>
      </c>
      <c r="S50" s="128"/>
      <c r="T50" s="129"/>
      <c r="U50" s="130">
        <f t="shared" si="76"/>
        <v>0</v>
      </c>
      <c r="V50" s="233"/>
      <c r="W50" s="131"/>
      <c r="X50" s="129"/>
      <c r="Y50" s="130">
        <f t="shared" si="77"/>
        <v>0</v>
      </c>
      <c r="Z50" s="126"/>
      <c r="AA50" s="234"/>
      <c r="AB50" s="132">
        <f t="shared" si="72"/>
        <v>0</v>
      </c>
      <c r="AC50" s="133">
        <f t="shared" si="73"/>
        <v>0</v>
      </c>
    </row>
    <row r="51" spans="1:31" x14ac:dyDescent="0.2">
      <c r="A51" s="134"/>
      <c r="B51" s="124"/>
      <c r="C51" s="124"/>
      <c r="D51" s="124"/>
      <c r="E51" s="125"/>
      <c r="F51" s="125"/>
      <c r="G51" s="228"/>
      <c r="H51" s="272">
        <f t="shared" si="62"/>
        <v>0</v>
      </c>
      <c r="I51" s="272">
        <f t="shared" si="63"/>
        <v>0</v>
      </c>
      <c r="J51" s="273">
        <f t="shared" si="64"/>
        <v>0</v>
      </c>
      <c r="K51" s="265"/>
      <c r="L51" s="253">
        <f t="shared" si="65"/>
        <v>0</v>
      </c>
      <c r="M51" s="259"/>
      <c r="N51" s="127">
        <f t="shared" si="66"/>
        <v>0</v>
      </c>
      <c r="O51" s="259"/>
      <c r="P51" s="248">
        <f t="shared" si="67"/>
        <v>0</v>
      </c>
      <c r="Q51" s="248">
        <f t="shared" si="68"/>
        <v>0</v>
      </c>
      <c r="R51" s="249">
        <f t="shared" si="69"/>
        <v>0</v>
      </c>
      <c r="S51" s="260"/>
      <c r="T51" s="129"/>
      <c r="U51" s="130">
        <f t="shared" si="76"/>
        <v>0</v>
      </c>
      <c r="V51" s="261"/>
      <c r="W51" s="131"/>
      <c r="X51" s="129"/>
      <c r="Y51" s="130">
        <f t="shared" si="77"/>
        <v>0</v>
      </c>
      <c r="Z51" s="259"/>
      <c r="AA51" s="263"/>
      <c r="AB51" s="262">
        <f t="shared" si="72"/>
        <v>0</v>
      </c>
      <c r="AC51" s="133">
        <f t="shared" si="73"/>
        <v>0</v>
      </c>
    </row>
    <row r="52" spans="1:31" x14ac:dyDescent="0.2">
      <c r="A52" s="466"/>
      <c r="B52" s="467"/>
      <c r="C52" s="134"/>
      <c r="D52" s="134"/>
      <c r="E52" s="135"/>
      <c r="F52" s="135"/>
      <c r="G52" s="271">
        <f>SUM(G40:G51)</f>
        <v>0</v>
      </c>
      <c r="H52" s="135"/>
      <c r="I52" s="135"/>
      <c r="J52" s="250"/>
      <c r="K52" s="235"/>
      <c r="L52" s="254"/>
      <c r="M52" s="266"/>
      <c r="N52" s="254"/>
      <c r="O52" s="266"/>
      <c r="P52" s="255"/>
      <c r="Q52" s="235"/>
      <c r="R52" s="252"/>
      <c r="S52" s="267"/>
      <c r="T52" s="256"/>
      <c r="U52" s="251"/>
      <c r="V52" s="268"/>
      <c r="W52" s="257"/>
      <c r="X52" s="136"/>
      <c r="Y52" s="251"/>
      <c r="Z52" s="266"/>
      <c r="AA52" s="270"/>
      <c r="AB52" s="269"/>
      <c r="AC52" s="133">
        <f>SUM(AC40:AC51)</f>
        <v>0</v>
      </c>
    </row>
    <row r="53" spans="1:31" s="236" customFormat="1" x14ac:dyDescent="0.2">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row>
    <row r="54" spans="1:31" ht="12.75" thickBot="1" x14ac:dyDescent="0.25">
      <c r="A54" s="318" t="s">
        <v>252</v>
      </c>
    </row>
    <row r="55" spans="1:31" ht="72.75" thickBot="1" x14ac:dyDescent="0.25">
      <c r="A55" s="238" t="str">
        <f>'Proposal Data'!P54</f>
        <v/>
      </c>
      <c r="B55" s="239" t="s">
        <v>32</v>
      </c>
      <c r="C55" s="238" t="s">
        <v>33</v>
      </c>
      <c r="D55" s="238" t="s">
        <v>34</v>
      </c>
      <c r="E55" s="238" t="s">
        <v>35</v>
      </c>
      <c r="F55" s="238" t="s">
        <v>36</v>
      </c>
      <c r="G55" s="240" t="s">
        <v>37</v>
      </c>
      <c r="H55" s="238" t="s">
        <v>38</v>
      </c>
      <c r="I55" s="238" t="s">
        <v>39</v>
      </c>
      <c r="J55" s="238" t="s">
        <v>40</v>
      </c>
      <c r="K55" s="258" t="s">
        <v>41</v>
      </c>
      <c r="L55" s="242" t="s">
        <v>42</v>
      </c>
      <c r="M55" s="241" t="s">
        <v>43</v>
      </c>
      <c r="N55" s="242" t="s">
        <v>44</v>
      </c>
      <c r="O55" s="241" t="s">
        <v>45</v>
      </c>
      <c r="P55" s="238" t="s">
        <v>46</v>
      </c>
      <c r="Q55" s="238" t="s">
        <v>47</v>
      </c>
      <c r="R55" s="242" t="s">
        <v>48</v>
      </c>
      <c r="S55" s="241" t="s">
        <v>49</v>
      </c>
      <c r="T55" s="238" t="s">
        <v>50</v>
      </c>
      <c r="U55" s="242" t="s">
        <v>51</v>
      </c>
      <c r="V55" s="241" t="s">
        <v>52</v>
      </c>
      <c r="W55" s="243" t="s">
        <v>53</v>
      </c>
      <c r="X55" s="243" t="s">
        <v>54</v>
      </c>
      <c r="Y55" s="244" t="s">
        <v>55</v>
      </c>
      <c r="Z55" s="241" t="s">
        <v>56</v>
      </c>
      <c r="AA55" s="245" t="s">
        <v>57</v>
      </c>
      <c r="AB55" s="246" t="s">
        <v>58</v>
      </c>
      <c r="AC55" s="247" t="s">
        <v>59</v>
      </c>
    </row>
    <row r="56" spans="1:31" x14ac:dyDescent="0.2">
      <c r="A56" s="123"/>
      <c r="B56" s="124"/>
      <c r="C56" s="124"/>
      <c r="D56" s="124"/>
      <c r="E56" s="125"/>
      <c r="F56" s="125"/>
      <c r="G56" s="229"/>
      <c r="H56" s="272">
        <f t="shared" ref="H56" si="78">IF((F56&gt;0),F56-1,0)</f>
        <v>0</v>
      </c>
      <c r="I56" s="272">
        <f t="shared" ref="I56" si="79">IF(F56&gt;2,F56-2,0)</f>
        <v>0</v>
      </c>
      <c r="J56" s="273">
        <f t="shared" ref="J56" si="80">IF(F56&lt;=2,F56,F56-I56)</f>
        <v>0</v>
      </c>
      <c r="K56" s="264"/>
      <c r="L56" s="253">
        <f t="shared" ref="L56" si="81">+K56*E56</f>
        <v>0</v>
      </c>
      <c r="M56" s="126"/>
      <c r="N56" s="127">
        <f t="shared" ref="N56" si="82">M56*E56*H56</f>
        <v>0</v>
      </c>
      <c r="O56" s="126"/>
      <c r="P56" s="248">
        <f t="shared" ref="P56" si="83">+O56*E56*I56</f>
        <v>0</v>
      </c>
      <c r="Q56" s="248">
        <f t="shared" ref="Q56" si="84">(+O56*E56*J56)*0.75</f>
        <v>0</v>
      </c>
      <c r="R56" s="249">
        <f t="shared" ref="R56" si="85">SUM(P56:Q56)</f>
        <v>0</v>
      </c>
      <c r="S56" s="128"/>
      <c r="T56" s="129"/>
      <c r="U56" s="130">
        <f>T56*S56*F56</f>
        <v>0</v>
      </c>
      <c r="V56" s="233"/>
      <c r="W56" s="230"/>
      <c r="X56" s="231"/>
      <c r="Y56" s="130">
        <f>W56*V56*X56</f>
        <v>0</v>
      </c>
      <c r="Z56" s="126"/>
      <c r="AA56" s="234"/>
      <c r="AB56" s="132">
        <f t="shared" ref="AB56" si="86">+Y56+U56+R56+N56+L56+Z56+AA56</f>
        <v>0</v>
      </c>
      <c r="AC56" s="133">
        <f t="shared" ref="AC56" si="87">+AB56*G56</f>
        <v>0</v>
      </c>
    </row>
    <row r="57" spans="1:31" x14ac:dyDescent="0.2">
      <c r="A57" s="134"/>
      <c r="B57" s="124"/>
      <c r="C57" s="124"/>
      <c r="D57" s="124"/>
      <c r="E57" s="125"/>
      <c r="F57" s="125"/>
      <c r="G57" s="228"/>
      <c r="H57" s="272">
        <f t="shared" ref="H57:H67" si="88">IF((F57&gt;0),F57-1,0)</f>
        <v>0</v>
      </c>
      <c r="I57" s="272">
        <f t="shared" ref="I57:I67" si="89">IF(F57&gt;2,F57-2,0)</f>
        <v>0</v>
      </c>
      <c r="J57" s="273">
        <f t="shared" ref="J57:J67" si="90">IF(F57&lt;=2,F57,F57-I57)</f>
        <v>0</v>
      </c>
      <c r="K57" s="265"/>
      <c r="L57" s="253">
        <f t="shared" ref="L57:L67" si="91">+K57*E57</f>
        <v>0</v>
      </c>
      <c r="M57" s="126"/>
      <c r="N57" s="127">
        <f t="shared" ref="N57:N67" si="92">M57*E57*H57</f>
        <v>0</v>
      </c>
      <c r="O57" s="126"/>
      <c r="P57" s="248">
        <f t="shared" ref="P57:P67" si="93">+O57*E57*I57</f>
        <v>0</v>
      </c>
      <c r="Q57" s="248">
        <f t="shared" ref="Q57:Q67" si="94">(+O57*E57*J57)*0.75</f>
        <v>0</v>
      </c>
      <c r="R57" s="249">
        <f t="shared" ref="R57:R67" si="95">SUM(P57:Q57)</f>
        <v>0</v>
      </c>
      <c r="S57" s="128"/>
      <c r="T57" s="129"/>
      <c r="U57" s="130">
        <f t="shared" ref="U57:U59" si="96">T57*S57*H57</f>
        <v>0</v>
      </c>
      <c r="V57" s="233"/>
      <c r="W57" s="131"/>
      <c r="X57" s="129"/>
      <c r="Y57" s="130">
        <f t="shared" ref="Y57:Y59" si="97">W57*V57*X57</f>
        <v>0</v>
      </c>
      <c r="Z57" s="126"/>
      <c r="AA57" s="234"/>
      <c r="AB57" s="132">
        <f t="shared" ref="AB57:AB67" si="98">+Y57+U57+R57+N57+L57+Z57+AA57</f>
        <v>0</v>
      </c>
      <c r="AC57" s="133">
        <f t="shared" ref="AC57:AC67" si="99">+AB57*G57</f>
        <v>0</v>
      </c>
    </row>
    <row r="58" spans="1:31" x14ac:dyDescent="0.2">
      <c r="A58" s="134"/>
      <c r="B58" s="124"/>
      <c r="C58" s="124"/>
      <c r="D58" s="124"/>
      <c r="E58" s="125"/>
      <c r="F58" s="125"/>
      <c r="G58" s="228"/>
      <c r="H58" s="272">
        <f t="shared" si="88"/>
        <v>0</v>
      </c>
      <c r="I58" s="272">
        <f t="shared" si="89"/>
        <v>0</v>
      </c>
      <c r="J58" s="273">
        <f t="shared" si="90"/>
        <v>0</v>
      </c>
      <c r="K58" s="265"/>
      <c r="L58" s="253">
        <f t="shared" si="91"/>
        <v>0</v>
      </c>
      <c r="M58" s="126"/>
      <c r="N58" s="127">
        <f t="shared" si="92"/>
        <v>0</v>
      </c>
      <c r="O58" s="126"/>
      <c r="P58" s="248">
        <f t="shared" si="93"/>
        <v>0</v>
      </c>
      <c r="Q58" s="248">
        <f t="shared" si="94"/>
        <v>0</v>
      </c>
      <c r="R58" s="249">
        <f t="shared" si="95"/>
        <v>0</v>
      </c>
      <c r="S58" s="128"/>
      <c r="T58" s="129"/>
      <c r="U58" s="130">
        <f t="shared" si="96"/>
        <v>0</v>
      </c>
      <c r="V58" s="233"/>
      <c r="W58" s="131"/>
      <c r="X58" s="129"/>
      <c r="Y58" s="130">
        <f t="shared" si="97"/>
        <v>0</v>
      </c>
      <c r="Z58" s="126"/>
      <c r="AA58" s="234"/>
      <c r="AB58" s="132">
        <f t="shared" si="98"/>
        <v>0</v>
      </c>
      <c r="AC58" s="133">
        <f t="shared" si="99"/>
        <v>0</v>
      </c>
    </row>
    <row r="59" spans="1:31" x14ac:dyDescent="0.2">
      <c r="A59" s="134"/>
      <c r="B59" s="124"/>
      <c r="C59" s="124"/>
      <c r="D59" s="124"/>
      <c r="E59" s="125"/>
      <c r="F59" s="125"/>
      <c r="G59" s="228"/>
      <c r="H59" s="272">
        <f t="shared" si="88"/>
        <v>0</v>
      </c>
      <c r="I59" s="272">
        <f t="shared" si="89"/>
        <v>0</v>
      </c>
      <c r="J59" s="273">
        <f t="shared" si="90"/>
        <v>0</v>
      </c>
      <c r="K59" s="265"/>
      <c r="L59" s="253">
        <f t="shared" si="91"/>
        <v>0</v>
      </c>
      <c r="M59" s="126"/>
      <c r="N59" s="127">
        <f t="shared" si="92"/>
        <v>0</v>
      </c>
      <c r="O59" s="126"/>
      <c r="P59" s="248">
        <f t="shared" si="93"/>
        <v>0</v>
      </c>
      <c r="Q59" s="248">
        <f t="shared" si="94"/>
        <v>0</v>
      </c>
      <c r="R59" s="249">
        <f t="shared" si="95"/>
        <v>0</v>
      </c>
      <c r="S59" s="128"/>
      <c r="T59" s="129"/>
      <c r="U59" s="130">
        <f t="shared" si="96"/>
        <v>0</v>
      </c>
      <c r="V59" s="233"/>
      <c r="W59" s="131"/>
      <c r="X59" s="129"/>
      <c r="Y59" s="130">
        <f t="shared" si="97"/>
        <v>0</v>
      </c>
      <c r="Z59" s="126"/>
      <c r="AA59" s="234"/>
      <c r="AB59" s="132">
        <f t="shared" si="98"/>
        <v>0</v>
      </c>
      <c r="AC59" s="133">
        <f t="shared" si="99"/>
        <v>0</v>
      </c>
    </row>
    <row r="60" spans="1:31" x14ac:dyDescent="0.2">
      <c r="A60" s="134"/>
      <c r="B60" s="124"/>
      <c r="C60" s="124"/>
      <c r="D60" s="124"/>
      <c r="E60" s="125"/>
      <c r="F60" s="125"/>
      <c r="G60" s="228"/>
      <c r="H60" s="272">
        <f t="shared" si="88"/>
        <v>0</v>
      </c>
      <c r="I60" s="272">
        <f t="shared" si="89"/>
        <v>0</v>
      </c>
      <c r="J60" s="273">
        <f t="shared" si="90"/>
        <v>0</v>
      </c>
      <c r="K60" s="265"/>
      <c r="L60" s="253">
        <f t="shared" si="91"/>
        <v>0</v>
      </c>
      <c r="M60" s="126"/>
      <c r="N60" s="127">
        <f t="shared" si="92"/>
        <v>0</v>
      </c>
      <c r="O60" s="126"/>
      <c r="P60" s="248">
        <f t="shared" si="93"/>
        <v>0</v>
      </c>
      <c r="Q60" s="248">
        <f t="shared" si="94"/>
        <v>0</v>
      </c>
      <c r="R60" s="249">
        <f t="shared" si="95"/>
        <v>0</v>
      </c>
      <c r="S60" s="128"/>
      <c r="T60" s="129"/>
      <c r="U60" s="130">
        <f>T60*S60*H60</f>
        <v>0</v>
      </c>
      <c r="V60" s="233"/>
      <c r="W60" s="131"/>
      <c r="X60" s="129"/>
      <c r="Y60" s="130">
        <f>W60*V60*X60</f>
        <v>0</v>
      </c>
      <c r="Z60" s="126"/>
      <c r="AA60" s="234"/>
      <c r="AB60" s="132">
        <f t="shared" si="98"/>
        <v>0</v>
      </c>
      <c r="AC60" s="133">
        <f t="shared" si="99"/>
        <v>0</v>
      </c>
    </row>
    <row r="61" spans="1:31" x14ac:dyDescent="0.2">
      <c r="A61" s="134"/>
      <c r="B61" s="124"/>
      <c r="C61" s="124"/>
      <c r="D61" s="124"/>
      <c r="E61" s="125"/>
      <c r="F61" s="125"/>
      <c r="G61" s="228"/>
      <c r="H61" s="272">
        <f t="shared" si="88"/>
        <v>0</v>
      </c>
      <c r="I61" s="272">
        <f t="shared" si="89"/>
        <v>0</v>
      </c>
      <c r="J61" s="273">
        <f t="shared" si="90"/>
        <v>0</v>
      </c>
      <c r="K61" s="265"/>
      <c r="L61" s="253">
        <f t="shared" si="91"/>
        <v>0</v>
      </c>
      <c r="M61" s="126"/>
      <c r="N61" s="127">
        <f t="shared" si="92"/>
        <v>0</v>
      </c>
      <c r="O61" s="126"/>
      <c r="P61" s="248">
        <f t="shared" si="93"/>
        <v>0</v>
      </c>
      <c r="Q61" s="248">
        <f t="shared" si="94"/>
        <v>0</v>
      </c>
      <c r="R61" s="249">
        <f t="shared" si="95"/>
        <v>0</v>
      </c>
      <c r="S61" s="128"/>
      <c r="T61" s="129"/>
      <c r="U61" s="130">
        <f t="shared" ref="U61:U63" si="100">T61*S61*H61</f>
        <v>0</v>
      </c>
      <c r="V61" s="233"/>
      <c r="W61" s="131"/>
      <c r="X61" s="129"/>
      <c r="Y61" s="130">
        <f t="shared" ref="Y61:Y63" si="101">W61*V61*X61</f>
        <v>0</v>
      </c>
      <c r="Z61" s="126"/>
      <c r="AA61" s="234"/>
      <c r="AB61" s="132">
        <f t="shared" si="98"/>
        <v>0</v>
      </c>
      <c r="AC61" s="133">
        <f t="shared" si="99"/>
        <v>0</v>
      </c>
    </row>
    <row r="62" spans="1:31" x14ac:dyDescent="0.2">
      <c r="A62" s="134"/>
      <c r="B62" s="124"/>
      <c r="C62" s="124"/>
      <c r="D62" s="124"/>
      <c r="E62" s="125"/>
      <c r="F62" s="125"/>
      <c r="G62" s="228"/>
      <c r="H62" s="272">
        <f t="shared" si="88"/>
        <v>0</v>
      </c>
      <c r="I62" s="272">
        <f t="shared" si="89"/>
        <v>0</v>
      </c>
      <c r="J62" s="273">
        <f t="shared" si="90"/>
        <v>0</v>
      </c>
      <c r="K62" s="265"/>
      <c r="L62" s="253">
        <f t="shared" si="91"/>
        <v>0</v>
      </c>
      <c r="M62" s="126"/>
      <c r="N62" s="127">
        <f t="shared" si="92"/>
        <v>0</v>
      </c>
      <c r="O62" s="126"/>
      <c r="P62" s="248">
        <f t="shared" si="93"/>
        <v>0</v>
      </c>
      <c r="Q62" s="248">
        <f t="shared" si="94"/>
        <v>0</v>
      </c>
      <c r="R62" s="249">
        <f t="shared" si="95"/>
        <v>0</v>
      </c>
      <c r="S62" s="128"/>
      <c r="T62" s="129"/>
      <c r="U62" s="130">
        <f t="shared" si="100"/>
        <v>0</v>
      </c>
      <c r="V62" s="233"/>
      <c r="W62" s="131"/>
      <c r="X62" s="129"/>
      <c r="Y62" s="130">
        <f t="shared" si="101"/>
        <v>0</v>
      </c>
      <c r="Z62" s="126"/>
      <c r="AA62" s="234"/>
      <c r="AB62" s="132">
        <f t="shared" si="98"/>
        <v>0</v>
      </c>
      <c r="AC62" s="133">
        <f t="shared" si="99"/>
        <v>0</v>
      </c>
    </row>
    <row r="63" spans="1:31" x14ac:dyDescent="0.2">
      <c r="A63" s="134"/>
      <c r="B63" s="124"/>
      <c r="C63" s="124"/>
      <c r="D63" s="124"/>
      <c r="E63" s="125"/>
      <c r="F63" s="125"/>
      <c r="G63" s="228"/>
      <c r="H63" s="272">
        <f t="shared" si="88"/>
        <v>0</v>
      </c>
      <c r="I63" s="272">
        <f t="shared" si="89"/>
        <v>0</v>
      </c>
      <c r="J63" s="273">
        <f t="shared" si="90"/>
        <v>0</v>
      </c>
      <c r="K63" s="265"/>
      <c r="L63" s="253">
        <f t="shared" si="91"/>
        <v>0</v>
      </c>
      <c r="M63" s="126"/>
      <c r="N63" s="127">
        <f t="shared" si="92"/>
        <v>0</v>
      </c>
      <c r="O63" s="126"/>
      <c r="P63" s="248">
        <f t="shared" si="93"/>
        <v>0</v>
      </c>
      <c r="Q63" s="248">
        <f t="shared" si="94"/>
        <v>0</v>
      </c>
      <c r="R63" s="249">
        <f t="shared" si="95"/>
        <v>0</v>
      </c>
      <c r="S63" s="128"/>
      <c r="T63" s="129"/>
      <c r="U63" s="130">
        <f t="shared" si="100"/>
        <v>0</v>
      </c>
      <c r="V63" s="233"/>
      <c r="W63" s="131"/>
      <c r="X63" s="129"/>
      <c r="Y63" s="130">
        <f t="shared" si="101"/>
        <v>0</v>
      </c>
      <c r="Z63" s="126"/>
      <c r="AA63" s="234"/>
      <c r="AB63" s="132">
        <f t="shared" si="98"/>
        <v>0</v>
      </c>
      <c r="AC63" s="133">
        <f t="shared" si="99"/>
        <v>0</v>
      </c>
    </row>
    <row r="64" spans="1:31" x14ac:dyDescent="0.2">
      <c r="A64" s="134"/>
      <c r="B64" s="124"/>
      <c r="C64" s="124"/>
      <c r="D64" s="124"/>
      <c r="E64" s="125"/>
      <c r="F64" s="125"/>
      <c r="G64" s="228"/>
      <c r="H64" s="272">
        <f t="shared" si="88"/>
        <v>0</v>
      </c>
      <c r="I64" s="272">
        <f t="shared" si="89"/>
        <v>0</v>
      </c>
      <c r="J64" s="273">
        <f t="shared" si="90"/>
        <v>0</v>
      </c>
      <c r="K64" s="265"/>
      <c r="L64" s="253">
        <f t="shared" si="91"/>
        <v>0</v>
      </c>
      <c r="M64" s="126"/>
      <c r="N64" s="127">
        <f t="shared" si="92"/>
        <v>0</v>
      </c>
      <c r="O64" s="126"/>
      <c r="P64" s="248">
        <f t="shared" si="93"/>
        <v>0</v>
      </c>
      <c r="Q64" s="248">
        <f t="shared" si="94"/>
        <v>0</v>
      </c>
      <c r="R64" s="249">
        <f t="shared" si="95"/>
        <v>0</v>
      </c>
      <c r="S64" s="128"/>
      <c r="T64" s="129"/>
      <c r="U64" s="130">
        <f>T64*S64*H64</f>
        <v>0</v>
      </c>
      <c r="V64" s="233"/>
      <c r="W64" s="131"/>
      <c r="X64" s="129"/>
      <c r="Y64" s="130">
        <f>W64*V64*X64</f>
        <v>0</v>
      </c>
      <c r="Z64" s="126"/>
      <c r="AA64" s="234"/>
      <c r="AB64" s="132">
        <f t="shared" si="98"/>
        <v>0</v>
      </c>
      <c r="AC64" s="133">
        <f t="shared" si="99"/>
        <v>0</v>
      </c>
    </row>
    <row r="65" spans="1:31" x14ac:dyDescent="0.2">
      <c r="A65" s="134"/>
      <c r="B65" s="124"/>
      <c r="C65" s="124"/>
      <c r="D65" s="124"/>
      <c r="E65" s="125"/>
      <c r="F65" s="125"/>
      <c r="G65" s="228"/>
      <c r="H65" s="272">
        <f t="shared" si="88"/>
        <v>0</v>
      </c>
      <c r="I65" s="272">
        <f t="shared" si="89"/>
        <v>0</v>
      </c>
      <c r="J65" s="273">
        <f t="shared" si="90"/>
        <v>0</v>
      </c>
      <c r="K65" s="265"/>
      <c r="L65" s="253">
        <f t="shared" si="91"/>
        <v>0</v>
      </c>
      <c r="M65" s="126"/>
      <c r="N65" s="127">
        <f t="shared" si="92"/>
        <v>0</v>
      </c>
      <c r="O65" s="120"/>
      <c r="P65" s="248">
        <f t="shared" si="93"/>
        <v>0</v>
      </c>
      <c r="Q65" s="248">
        <f t="shared" si="94"/>
        <v>0</v>
      </c>
      <c r="R65" s="249">
        <f t="shared" si="95"/>
        <v>0</v>
      </c>
      <c r="S65" s="128"/>
      <c r="T65" s="129"/>
      <c r="U65" s="130">
        <f t="shared" ref="U65:U67" si="102">T65*S65*H65</f>
        <v>0</v>
      </c>
      <c r="V65" s="233"/>
      <c r="W65" s="131"/>
      <c r="X65" s="129"/>
      <c r="Y65" s="130">
        <f t="shared" ref="Y65:Y67" si="103">W65*V65*X65</f>
        <v>0</v>
      </c>
      <c r="Z65" s="126"/>
      <c r="AA65" s="234"/>
      <c r="AB65" s="132">
        <f t="shared" si="98"/>
        <v>0</v>
      </c>
      <c r="AC65" s="133">
        <f t="shared" si="99"/>
        <v>0</v>
      </c>
    </row>
    <row r="66" spans="1:31" x14ac:dyDescent="0.2">
      <c r="A66" s="134"/>
      <c r="B66" s="124"/>
      <c r="C66" s="124"/>
      <c r="D66" s="124"/>
      <c r="E66" s="125"/>
      <c r="F66" s="125"/>
      <c r="G66" s="228"/>
      <c r="H66" s="272">
        <f t="shared" si="88"/>
        <v>0</v>
      </c>
      <c r="I66" s="272">
        <f t="shared" si="89"/>
        <v>0</v>
      </c>
      <c r="J66" s="273">
        <f t="shared" si="90"/>
        <v>0</v>
      </c>
      <c r="K66" s="265"/>
      <c r="L66" s="253">
        <f t="shared" si="91"/>
        <v>0</v>
      </c>
      <c r="M66" s="126"/>
      <c r="N66" s="127">
        <f t="shared" si="92"/>
        <v>0</v>
      </c>
      <c r="O66" s="126"/>
      <c r="P66" s="248">
        <f t="shared" si="93"/>
        <v>0</v>
      </c>
      <c r="Q66" s="248">
        <f t="shared" si="94"/>
        <v>0</v>
      </c>
      <c r="R66" s="249">
        <f t="shared" si="95"/>
        <v>0</v>
      </c>
      <c r="S66" s="128"/>
      <c r="T66" s="129"/>
      <c r="U66" s="130">
        <f t="shared" si="102"/>
        <v>0</v>
      </c>
      <c r="V66" s="233"/>
      <c r="W66" s="131"/>
      <c r="X66" s="129"/>
      <c r="Y66" s="130">
        <f t="shared" si="103"/>
        <v>0</v>
      </c>
      <c r="Z66" s="126"/>
      <c r="AA66" s="234"/>
      <c r="AB66" s="132">
        <f t="shared" si="98"/>
        <v>0</v>
      </c>
      <c r="AC66" s="133">
        <f t="shared" si="99"/>
        <v>0</v>
      </c>
    </row>
    <row r="67" spans="1:31" x14ac:dyDescent="0.2">
      <c r="A67" s="134"/>
      <c r="B67" s="124"/>
      <c r="C67" s="124"/>
      <c r="D67" s="124"/>
      <c r="E67" s="125"/>
      <c r="F67" s="125"/>
      <c r="G67" s="228"/>
      <c r="H67" s="272">
        <f t="shared" si="88"/>
        <v>0</v>
      </c>
      <c r="I67" s="272">
        <f t="shared" si="89"/>
        <v>0</v>
      </c>
      <c r="J67" s="273">
        <f t="shared" si="90"/>
        <v>0</v>
      </c>
      <c r="K67" s="265"/>
      <c r="L67" s="253">
        <f t="shared" si="91"/>
        <v>0</v>
      </c>
      <c r="M67" s="259"/>
      <c r="N67" s="127">
        <f t="shared" si="92"/>
        <v>0</v>
      </c>
      <c r="O67" s="259"/>
      <c r="P67" s="248">
        <f t="shared" si="93"/>
        <v>0</v>
      </c>
      <c r="Q67" s="248">
        <f t="shared" si="94"/>
        <v>0</v>
      </c>
      <c r="R67" s="249">
        <f t="shared" si="95"/>
        <v>0</v>
      </c>
      <c r="S67" s="260"/>
      <c r="T67" s="129"/>
      <c r="U67" s="130">
        <f t="shared" si="102"/>
        <v>0</v>
      </c>
      <c r="V67" s="261"/>
      <c r="W67" s="131"/>
      <c r="X67" s="129"/>
      <c r="Y67" s="130">
        <f t="shared" si="103"/>
        <v>0</v>
      </c>
      <c r="Z67" s="259"/>
      <c r="AA67" s="263"/>
      <c r="AB67" s="262">
        <f t="shared" si="98"/>
        <v>0</v>
      </c>
      <c r="AC67" s="133">
        <f t="shared" si="99"/>
        <v>0</v>
      </c>
    </row>
    <row r="68" spans="1:31" x14ac:dyDescent="0.2">
      <c r="A68" s="466"/>
      <c r="B68" s="467"/>
      <c r="C68" s="134"/>
      <c r="D68" s="134"/>
      <c r="E68" s="135"/>
      <c r="F68" s="135"/>
      <c r="G68" s="271">
        <f>SUM(G56:G67)</f>
        <v>0</v>
      </c>
      <c r="H68" s="135"/>
      <c r="I68" s="135"/>
      <c r="J68" s="250"/>
      <c r="K68" s="235"/>
      <c r="L68" s="254"/>
      <c r="M68" s="266"/>
      <c r="N68" s="254"/>
      <c r="O68" s="266"/>
      <c r="P68" s="255"/>
      <c r="Q68" s="235"/>
      <c r="R68" s="252"/>
      <c r="S68" s="267"/>
      <c r="T68" s="256"/>
      <c r="U68" s="251"/>
      <c r="V68" s="268"/>
      <c r="W68" s="257"/>
      <c r="X68" s="136"/>
      <c r="Y68" s="251"/>
      <c r="Z68" s="266"/>
      <c r="AA68" s="270"/>
      <c r="AB68" s="269"/>
      <c r="AC68" s="133">
        <f>SUM(AC56:AC67)</f>
        <v>0</v>
      </c>
    </row>
    <row r="69" spans="1:31" s="236" customFormat="1" x14ac:dyDescent="0.2">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row>
    <row r="70" spans="1:31" ht="12.75" thickBot="1" x14ac:dyDescent="0.25">
      <c r="A70" s="318" t="s">
        <v>253</v>
      </c>
    </row>
    <row r="71" spans="1:31" ht="72.75" thickBot="1" x14ac:dyDescent="0.25">
      <c r="A71" s="238" t="str">
        <f>'Proposal Data'!Q54</f>
        <v/>
      </c>
      <c r="B71" s="239" t="s">
        <v>32</v>
      </c>
      <c r="C71" s="238" t="s">
        <v>33</v>
      </c>
      <c r="D71" s="238" t="s">
        <v>34</v>
      </c>
      <c r="E71" s="238" t="s">
        <v>35</v>
      </c>
      <c r="F71" s="238" t="s">
        <v>36</v>
      </c>
      <c r="G71" s="240" t="s">
        <v>37</v>
      </c>
      <c r="H71" s="238" t="s">
        <v>38</v>
      </c>
      <c r="I71" s="238" t="s">
        <v>39</v>
      </c>
      <c r="J71" s="238" t="s">
        <v>40</v>
      </c>
      <c r="K71" s="258" t="s">
        <v>41</v>
      </c>
      <c r="L71" s="242" t="s">
        <v>42</v>
      </c>
      <c r="M71" s="241" t="s">
        <v>43</v>
      </c>
      <c r="N71" s="242" t="s">
        <v>44</v>
      </c>
      <c r="O71" s="241" t="s">
        <v>45</v>
      </c>
      <c r="P71" s="238" t="s">
        <v>46</v>
      </c>
      <c r="Q71" s="238" t="s">
        <v>47</v>
      </c>
      <c r="R71" s="242" t="s">
        <v>48</v>
      </c>
      <c r="S71" s="241" t="s">
        <v>49</v>
      </c>
      <c r="T71" s="238" t="s">
        <v>50</v>
      </c>
      <c r="U71" s="242" t="s">
        <v>51</v>
      </c>
      <c r="V71" s="241" t="s">
        <v>52</v>
      </c>
      <c r="W71" s="243" t="s">
        <v>53</v>
      </c>
      <c r="X71" s="243" t="s">
        <v>54</v>
      </c>
      <c r="Y71" s="244" t="s">
        <v>55</v>
      </c>
      <c r="Z71" s="241" t="s">
        <v>56</v>
      </c>
      <c r="AA71" s="245" t="s">
        <v>57</v>
      </c>
      <c r="AB71" s="246" t="s">
        <v>58</v>
      </c>
      <c r="AC71" s="247" t="s">
        <v>59</v>
      </c>
    </row>
    <row r="72" spans="1:31" x14ac:dyDescent="0.2">
      <c r="A72" s="123"/>
      <c r="B72" s="124"/>
      <c r="C72" s="124"/>
      <c r="D72" s="124"/>
      <c r="E72" s="125"/>
      <c r="F72" s="125"/>
      <c r="G72" s="229"/>
      <c r="H72" s="272">
        <f t="shared" ref="H72" si="104">IF((F72&gt;0),F72-1,0)</f>
        <v>0</v>
      </c>
      <c r="I72" s="272">
        <f t="shared" ref="I72" si="105">IF(F72&gt;2,F72-2,0)</f>
        <v>0</v>
      </c>
      <c r="J72" s="273">
        <f t="shared" ref="J72" si="106">IF(F72&lt;=2,F72,F72-I72)</f>
        <v>0</v>
      </c>
      <c r="K72" s="264"/>
      <c r="L72" s="253">
        <f t="shared" ref="L72" si="107">+K72*E72</f>
        <v>0</v>
      </c>
      <c r="M72" s="126"/>
      <c r="N72" s="127">
        <f t="shared" ref="N72" si="108">M72*E72*H72</f>
        <v>0</v>
      </c>
      <c r="O72" s="126"/>
      <c r="P72" s="248">
        <f t="shared" ref="P72" si="109">+O72*E72*I72</f>
        <v>0</v>
      </c>
      <c r="Q72" s="248">
        <f t="shared" ref="Q72" si="110">(+O72*E72*J72)*0.75</f>
        <v>0</v>
      </c>
      <c r="R72" s="249">
        <f t="shared" ref="R72" si="111">SUM(P72:Q72)</f>
        <v>0</v>
      </c>
      <c r="S72" s="128"/>
      <c r="T72" s="129"/>
      <c r="U72" s="130">
        <f>T72*S72*F72</f>
        <v>0</v>
      </c>
      <c r="V72" s="233"/>
      <c r="W72" s="230"/>
      <c r="X72" s="231"/>
      <c r="Y72" s="130">
        <f>W72*V72*X72</f>
        <v>0</v>
      </c>
      <c r="Z72" s="126"/>
      <c r="AA72" s="234"/>
      <c r="AB72" s="132">
        <f t="shared" ref="AB72" si="112">+Y72+U72+R72+N72+L72+Z72+AA72</f>
        <v>0</v>
      </c>
      <c r="AC72" s="133">
        <f t="shared" ref="AC72" si="113">+AB72*G72</f>
        <v>0</v>
      </c>
    </row>
    <row r="73" spans="1:31" x14ac:dyDescent="0.2">
      <c r="A73" s="134"/>
      <c r="B73" s="124"/>
      <c r="C73" s="124"/>
      <c r="D73" s="124"/>
      <c r="E73" s="125"/>
      <c r="F73" s="125"/>
      <c r="G73" s="228"/>
      <c r="H73" s="272">
        <f t="shared" ref="H73:H83" si="114">IF((F73&gt;0),F73-1,0)</f>
        <v>0</v>
      </c>
      <c r="I73" s="272">
        <f t="shared" ref="I73:I83" si="115">IF(F73&gt;2,F73-2,0)</f>
        <v>0</v>
      </c>
      <c r="J73" s="273">
        <f t="shared" ref="J73:J83" si="116">IF(F73&lt;=2,F73,F73-I73)</f>
        <v>0</v>
      </c>
      <c r="K73" s="265"/>
      <c r="L73" s="253">
        <f t="shared" ref="L73:L83" si="117">+K73*E73</f>
        <v>0</v>
      </c>
      <c r="M73" s="126"/>
      <c r="N73" s="127">
        <f t="shared" ref="N73:N83" si="118">M73*E73*H73</f>
        <v>0</v>
      </c>
      <c r="O73" s="126"/>
      <c r="P73" s="248">
        <f t="shared" ref="P73:P83" si="119">+O73*E73*I73</f>
        <v>0</v>
      </c>
      <c r="Q73" s="248">
        <f t="shared" ref="Q73:Q83" si="120">(+O73*E73*J73)*0.75</f>
        <v>0</v>
      </c>
      <c r="R73" s="249">
        <f t="shared" ref="R73:R83" si="121">SUM(P73:Q73)</f>
        <v>0</v>
      </c>
      <c r="S73" s="128"/>
      <c r="T73" s="129"/>
      <c r="U73" s="130">
        <f t="shared" ref="U73:U75" si="122">T73*S73*H73</f>
        <v>0</v>
      </c>
      <c r="V73" s="233"/>
      <c r="W73" s="131"/>
      <c r="X73" s="129"/>
      <c r="Y73" s="130">
        <f t="shared" ref="Y73:Y75" si="123">W73*V73*X73</f>
        <v>0</v>
      </c>
      <c r="Z73" s="126"/>
      <c r="AA73" s="234"/>
      <c r="AB73" s="132">
        <f t="shared" ref="AB73:AB83" si="124">+Y73+U73+R73+N73+L73+Z73+AA73</f>
        <v>0</v>
      </c>
      <c r="AC73" s="133">
        <f t="shared" ref="AC73:AC83" si="125">+AB73*G73</f>
        <v>0</v>
      </c>
    </row>
    <row r="74" spans="1:31" x14ac:dyDescent="0.2">
      <c r="A74" s="134"/>
      <c r="B74" s="124"/>
      <c r="C74" s="124"/>
      <c r="D74" s="124"/>
      <c r="E74" s="125"/>
      <c r="F74" s="125"/>
      <c r="G74" s="228"/>
      <c r="H74" s="272">
        <f t="shared" si="114"/>
        <v>0</v>
      </c>
      <c r="I74" s="272">
        <f t="shared" si="115"/>
        <v>0</v>
      </c>
      <c r="J74" s="273">
        <f t="shared" si="116"/>
        <v>0</v>
      </c>
      <c r="K74" s="265"/>
      <c r="L74" s="253">
        <f t="shared" si="117"/>
        <v>0</v>
      </c>
      <c r="M74" s="126"/>
      <c r="N74" s="127">
        <f t="shared" si="118"/>
        <v>0</v>
      </c>
      <c r="O74" s="126"/>
      <c r="P74" s="248">
        <f t="shared" si="119"/>
        <v>0</v>
      </c>
      <c r="Q74" s="248">
        <f t="shared" si="120"/>
        <v>0</v>
      </c>
      <c r="R74" s="249">
        <f t="shared" si="121"/>
        <v>0</v>
      </c>
      <c r="S74" s="128"/>
      <c r="T74" s="129"/>
      <c r="U74" s="130">
        <f t="shared" si="122"/>
        <v>0</v>
      </c>
      <c r="V74" s="233"/>
      <c r="W74" s="131"/>
      <c r="X74" s="129"/>
      <c r="Y74" s="130">
        <f t="shared" si="123"/>
        <v>0</v>
      </c>
      <c r="Z74" s="126"/>
      <c r="AA74" s="234"/>
      <c r="AB74" s="132">
        <f t="shared" si="124"/>
        <v>0</v>
      </c>
      <c r="AC74" s="133">
        <f t="shared" si="125"/>
        <v>0</v>
      </c>
    </row>
    <row r="75" spans="1:31" x14ac:dyDescent="0.2">
      <c r="A75" s="134"/>
      <c r="B75" s="124"/>
      <c r="C75" s="124"/>
      <c r="D75" s="124"/>
      <c r="E75" s="125"/>
      <c r="F75" s="125"/>
      <c r="G75" s="228"/>
      <c r="H75" s="272">
        <f t="shared" si="114"/>
        <v>0</v>
      </c>
      <c r="I75" s="272">
        <f t="shared" si="115"/>
        <v>0</v>
      </c>
      <c r="J75" s="273">
        <f t="shared" si="116"/>
        <v>0</v>
      </c>
      <c r="K75" s="265"/>
      <c r="L75" s="253">
        <f t="shared" si="117"/>
        <v>0</v>
      </c>
      <c r="M75" s="126"/>
      <c r="N75" s="127">
        <f t="shared" si="118"/>
        <v>0</v>
      </c>
      <c r="O75" s="126"/>
      <c r="P75" s="248">
        <f t="shared" si="119"/>
        <v>0</v>
      </c>
      <c r="Q75" s="248">
        <f t="shared" si="120"/>
        <v>0</v>
      </c>
      <c r="R75" s="249">
        <f t="shared" si="121"/>
        <v>0</v>
      </c>
      <c r="S75" s="128"/>
      <c r="T75" s="129"/>
      <c r="U75" s="130">
        <f t="shared" si="122"/>
        <v>0</v>
      </c>
      <c r="V75" s="233"/>
      <c r="W75" s="131"/>
      <c r="X75" s="129"/>
      <c r="Y75" s="130">
        <f t="shared" si="123"/>
        <v>0</v>
      </c>
      <c r="Z75" s="126"/>
      <c r="AA75" s="234"/>
      <c r="AB75" s="132">
        <f t="shared" si="124"/>
        <v>0</v>
      </c>
      <c r="AC75" s="133">
        <f t="shared" si="125"/>
        <v>0</v>
      </c>
    </row>
    <row r="76" spans="1:31" x14ac:dyDescent="0.2">
      <c r="A76" s="134"/>
      <c r="B76" s="124"/>
      <c r="C76" s="124"/>
      <c r="D76" s="124"/>
      <c r="E76" s="125"/>
      <c r="F76" s="125"/>
      <c r="G76" s="228"/>
      <c r="H76" s="272">
        <f t="shared" si="114"/>
        <v>0</v>
      </c>
      <c r="I76" s="272">
        <f t="shared" si="115"/>
        <v>0</v>
      </c>
      <c r="J76" s="273">
        <f t="shared" si="116"/>
        <v>0</v>
      </c>
      <c r="K76" s="265"/>
      <c r="L76" s="253">
        <f t="shared" si="117"/>
        <v>0</v>
      </c>
      <c r="M76" s="126"/>
      <c r="N76" s="127">
        <f t="shared" si="118"/>
        <v>0</v>
      </c>
      <c r="O76" s="126"/>
      <c r="P76" s="248">
        <f t="shared" si="119"/>
        <v>0</v>
      </c>
      <c r="Q76" s="248">
        <f t="shared" si="120"/>
        <v>0</v>
      </c>
      <c r="R76" s="249">
        <f t="shared" si="121"/>
        <v>0</v>
      </c>
      <c r="S76" s="128"/>
      <c r="T76" s="129"/>
      <c r="U76" s="130">
        <f>T76*S76*H76</f>
        <v>0</v>
      </c>
      <c r="V76" s="233"/>
      <c r="W76" s="131"/>
      <c r="X76" s="129"/>
      <c r="Y76" s="130">
        <f>W76*V76*X76</f>
        <v>0</v>
      </c>
      <c r="Z76" s="126"/>
      <c r="AA76" s="234"/>
      <c r="AB76" s="132">
        <f t="shared" si="124"/>
        <v>0</v>
      </c>
      <c r="AC76" s="133">
        <f t="shared" si="125"/>
        <v>0</v>
      </c>
    </row>
    <row r="77" spans="1:31" x14ac:dyDescent="0.2">
      <c r="A77" s="134"/>
      <c r="B77" s="124"/>
      <c r="C77" s="124"/>
      <c r="D77" s="124"/>
      <c r="E77" s="125"/>
      <c r="F77" s="125"/>
      <c r="G77" s="228"/>
      <c r="H77" s="272">
        <f t="shared" si="114"/>
        <v>0</v>
      </c>
      <c r="I77" s="272">
        <f t="shared" si="115"/>
        <v>0</v>
      </c>
      <c r="J77" s="273">
        <f t="shared" si="116"/>
        <v>0</v>
      </c>
      <c r="K77" s="265"/>
      <c r="L77" s="253">
        <f t="shared" si="117"/>
        <v>0</v>
      </c>
      <c r="M77" s="126"/>
      <c r="N77" s="127">
        <f t="shared" si="118"/>
        <v>0</v>
      </c>
      <c r="O77" s="126"/>
      <c r="P77" s="248">
        <f t="shared" si="119"/>
        <v>0</v>
      </c>
      <c r="Q77" s="248">
        <f t="shared" si="120"/>
        <v>0</v>
      </c>
      <c r="R77" s="249">
        <f t="shared" si="121"/>
        <v>0</v>
      </c>
      <c r="S77" s="128"/>
      <c r="T77" s="129"/>
      <c r="U77" s="130">
        <f t="shared" ref="U77:U79" si="126">T77*S77*H77</f>
        <v>0</v>
      </c>
      <c r="V77" s="233"/>
      <c r="W77" s="131"/>
      <c r="X77" s="129"/>
      <c r="Y77" s="130">
        <f t="shared" ref="Y77:Y79" si="127">W77*V77*X77</f>
        <v>0</v>
      </c>
      <c r="Z77" s="126"/>
      <c r="AA77" s="234"/>
      <c r="AB77" s="132">
        <f t="shared" si="124"/>
        <v>0</v>
      </c>
      <c r="AC77" s="133">
        <f t="shared" si="125"/>
        <v>0</v>
      </c>
    </row>
    <row r="78" spans="1:31" x14ac:dyDescent="0.2">
      <c r="A78" s="134"/>
      <c r="B78" s="124"/>
      <c r="C78" s="124"/>
      <c r="D78" s="124"/>
      <c r="E78" s="125"/>
      <c r="F78" s="125"/>
      <c r="G78" s="228"/>
      <c r="H78" s="272">
        <f t="shared" si="114"/>
        <v>0</v>
      </c>
      <c r="I78" s="272">
        <f t="shared" si="115"/>
        <v>0</v>
      </c>
      <c r="J78" s="273">
        <f t="shared" si="116"/>
        <v>0</v>
      </c>
      <c r="K78" s="265"/>
      <c r="L78" s="253">
        <f t="shared" si="117"/>
        <v>0</v>
      </c>
      <c r="M78" s="126"/>
      <c r="N78" s="127">
        <f t="shared" si="118"/>
        <v>0</v>
      </c>
      <c r="O78" s="126"/>
      <c r="P78" s="248">
        <f t="shared" si="119"/>
        <v>0</v>
      </c>
      <c r="Q78" s="248">
        <f t="shared" si="120"/>
        <v>0</v>
      </c>
      <c r="R78" s="249">
        <f t="shared" si="121"/>
        <v>0</v>
      </c>
      <c r="S78" s="128"/>
      <c r="T78" s="129"/>
      <c r="U78" s="130">
        <f t="shared" si="126"/>
        <v>0</v>
      </c>
      <c r="V78" s="233"/>
      <c r="W78" s="131"/>
      <c r="X78" s="129"/>
      <c r="Y78" s="130">
        <f t="shared" si="127"/>
        <v>0</v>
      </c>
      <c r="Z78" s="126"/>
      <c r="AA78" s="234"/>
      <c r="AB78" s="132">
        <f t="shared" si="124"/>
        <v>0</v>
      </c>
      <c r="AC78" s="133">
        <f t="shared" si="125"/>
        <v>0</v>
      </c>
    </row>
    <row r="79" spans="1:31" x14ac:dyDescent="0.2">
      <c r="A79" s="134"/>
      <c r="B79" s="124"/>
      <c r="C79" s="124"/>
      <c r="D79" s="124"/>
      <c r="E79" s="125"/>
      <c r="F79" s="125"/>
      <c r="G79" s="228"/>
      <c r="H79" s="272">
        <f t="shared" si="114"/>
        <v>0</v>
      </c>
      <c r="I79" s="272">
        <f t="shared" si="115"/>
        <v>0</v>
      </c>
      <c r="J79" s="273">
        <f t="shared" si="116"/>
        <v>0</v>
      </c>
      <c r="K79" s="265"/>
      <c r="L79" s="253">
        <f t="shared" si="117"/>
        <v>0</v>
      </c>
      <c r="M79" s="126"/>
      <c r="N79" s="127">
        <f t="shared" si="118"/>
        <v>0</v>
      </c>
      <c r="O79" s="126"/>
      <c r="P79" s="248">
        <f t="shared" si="119"/>
        <v>0</v>
      </c>
      <c r="Q79" s="248">
        <f t="shared" si="120"/>
        <v>0</v>
      </c>
      <c r="R79" s="249">
        <f t="shared" si="121"/>
        <v>0</v>
      </c>
      <c r="S79" s="128"/>
      <c r="T79" s="129"/>
      <c r="U79" s="130">
        <f t="shared" si="126"/>
        <v>0</v>
      </c>
      <c r="V79" s="233"/>
      <c r="W79" s="131"/>
      <c r="X79" s="129"/>
      <c r="Y79" s="130">
        <f t="shared" si="127"/>
        <v>0</v>
      </c>
      <c r="Z79" s="126"/>
      <c r="AA79" s="234"/>
      <c r="AB79" s="132">
        <f t="shared" si="124"/>
        <v>0</v>
      </c>
      <c r="AC79" s="133">
        <f t="shared" si="125"/>
        <v>0</v>
      </c>
    </row>
    <row r="80" spans="1:31" x14ac:dyDescent="0.2">
      <c r="A80" s="134"/>
      <c r="B80" s="124"/>
      <c r="C80" s="124"/>
      <c r="D80" s="124"/>
      <c r="E80" s="125"/>
      <c r="F80" s="125"/>
      <c r="G80" s="228"/>
      <c r="H80" s="272">
        <f t="shared" si="114"/>
        <v>0</v>
      </c>
      <c r="I80" s="272">
        <f t="shared" si="115"/>
        <v>0</v>
      </c>
      <c r="J80" s="273">
        <f t="shared" si="116"/>
        <v>0</v>
      </c>
      <c r="K80" s="265"/>
      <c r="L80" s="253">
        <f t="shared" si="117"/>
        <v>0</v>
      </c>
      <c r="M80" s="126"/>
      <c r="N80" s="127">
        <f t="shared" si="118"/>
        <v>0</v>
      </c>
      <c r="O80" s="126"/>
      <c r="P80" s="248">
        <f t="shared" si="119"/>
        <v>0</v>
      </c>
      <c r="Q80" s="248">
        <f t="shared" si="120"/>
        <v>0</v>
      </c>
      <c r="R80" s="249">
        <f t="shared" si="121"/>
        <v>0</v>
      </c>
      <c r="S80" s="128"/>
      <c r="T80" s="129"/>
      <c r="U80" s="130">
        <f>T80*S80*H80</f>
        <v>0</v>
      </c>
      <c r="V80" s="233"/>
      <c r="W80" s="131"/>
      <c r="X80" s="129"/>
      <c r="Y80" s="130">
        <f>W80*V80*X80</f>
        <v>0</v>
      </c>
      <c r="Z80" s="126"/>
      <c r="AA80" s="234"/>
      <c r="AB80" s="132">
        <f t="shared" si="124"/>
        <v>0</v>
      </c>
      <c r="AC80" s="133">
        <f t="shared" si="125"/>
        <v>0</v>
      </c>
    </row>
    <row r="81" spans="1:31" x14ac:dyDescent="0.2">
      <c r="A81" s="134"/>
      <c r="B81" s="124"/>
      <c r="C81" s="124"/>
      <c r="D81" s="124"/>
      <c r="E81" s="125"/>
      <c r="F81" s="125"/>
      <c r="G81" s="228"/>
      <c r="H81" s="272">
        <f t="shared" si="114"/>
        <v>0</v>
      </c>
      <c r="I81" s="272">
        <f t="shared" si="115"/>
        <v>0</v>
      </c>
      <c r="J81" s="273">
        <f t="shared" si="116"/>
        <v>0</v>
      </c>
      <c r="K81" s="265"/>
      <c r="L81" s="253">
        <f t="shared" si="117"/>
        <v>0</v>
      </c>
      <c r="M81" s="126"/>
      <c r="N81" s="127">
        <f t="shared" si="118"/>
        <v>0</v>
      </c>
      <c r="O81" s="120"/>
      <c r="P81" s="248">
        <f t="shared" si="119"/>
        <v>0</v>
      </c>
      <c r="Q81" s="248">
        <f t="shared" si="120"/>
        <v>0</v>
      </c>
      <c r="R81" s="249">
        <f t="shared" si="121"/>
        <v>0</v>
      </c>
      <c r="S81" s="128"/>
      <c r="T81" s="129"/>
      <c r="U81" s="130">
        <f t="shared" ref="U81:U83" si="128">T81*S81*H81</f>
        <v>0</v>
      </c>
      <c r="V81" s="233"/>
      <c r="W81" s="131"/>
      <c r="X81" s="129"/>
      <c r="Y81" s="130">
        <f t="shared" ref="Y81:Y83" si="129">W81*V81*X81</f>
        <v>0</v>
      </c>
      <c r="Z81" s="126"/>
      <c r="AA81" s="234"/>
      <c r="AB81" s="132">
        <f t="shared" si="124"/>
        <v>0</v>
      </c>
      <c r="AC81" s="133">
        <f t="shared" si="125"/>
        <v>0</v>
      </c>
    </row>
    <row r="82" spans="1:31" x14ac:dyDescent="0.2">
      <c r="A82" s="134"/>
      <c r="B82" s="124"/>
      <c r="C82" s="124"/>
      <c r="D82" s="124"/>
      <c r="E82" s="125"/>
      <c r="F82" s="125"/>
      <c r="G82" s="228"/>
      <c r="H82" s="272">
        <f t="shared" si="114"/>
        <v>0</v>
      </c>
      <c r="I82" s="272">
        <f t="shared" si="115"/>
        <v>0</v>
      </c>
      <c r="J82" s="273">
        <f t="shared" si="116"/>
        <v>0</v>
      </c>
      <c r="K82" s="265"/>
      <c r="L82" s="253">
        <f t="shared" si="117"/>
        <v>0</v>
      </c>
      <c r="M82" s="126"/>
      <c r="N82" s="127">
        <f t="shared" si="118"/>
        <v>0</v>
      </c>
      <c r="O82" s="126"/>
      <c r="P82" s="248">
        <f t="shared" si="119"/>
        <v>0</v>
      </c>
      <c r="Q82" s="248">
        <f t="shared" si="120"/>
        <v>0</v>
      </c>
      <c r="R82" s="249">
        <f t="shared" si="121"/>
        <v>0</v>
      </c>
      <c r="S82" s="128"/>
      <c r="T82" s="129"/>
      <c r="U82" s="130">
        <f t="shared" si="128"/>
        <v>0</v>
      </c>
      <c r="V82" s="233"/>
      <c r="W82" s="131"/>
      <c r="X82" s="129"/>
      <c r="Y82" s="130">
        <f t="shared" si="129"/>
        <v>0</v>
      </c>
      <c r="Z82" s="126"/>
      <c r="AA82" s="234"/>
      <c r="AB82" s="132">
        <f t="shared" si="124"/>
        <v>0</v>
      </c>
      <c r="AC82" s="133">
        <f t="shared" si="125"/>
        <v>0</v>
      </c>
    </row>
    <row r="83" spans="1:31" x14ac:dyDescent="0.2">
      <c r="A83" s="134"/>
      <c r="B83" s="124"/>
      <c r="C83" s="124"/>
      <c r="D83" s="124"/>
      <c r="E83" s="125"/>
      <c r="F83" s="125"/>
      <c r="G83" s="228"/>
      <c r="H83" s="272">
        <f t="shared" si="114"/>
        <v>0</v>
      </c>
      <c r="I83" s="272">
        <f t="shared" si="115"/>
        <v>0</v>
      </c>
      <c r="J83" s="273">
        <f t="shared" si="116"/>
        <v>0</v>
      </c>
      <c r="K83" s="265"/>
      <c r="L83" s="253">
        <f t="shared" si="117"/>
        <v>0</v>
      </c>
      <c r="M83" s="259"/>
      <c r="N83" s="127">
        <f t="shared" si="118"/>
        <v>0</v>
      </c>
      <c r="O83" s="259"/>
      <c r="P83" s="248">
        <f t="shared" si="119"/>
        <v>0</v>
      </c>
      <c r="Q83" s="248">
        <f t="shared" si="120"/>
        <v>0</v>
      </c>
      <c r="R83" s="249">
        <f t="shared" si="121"/>
        <v>0</v>
      </c>
      <c r="S83" s="260"/>
      <c r="T83" s="129"/>
      <c r="U83" s="130">
        <f t="shared" si="128"/>
        <v>0</v>
      </c>
      <c r="V83" s="261"/>
      <c r="W83" s="131"/>
      <c r="X83" s="129"/>
      <c r="Y83" s="130">
        <f t="shared" si="129"/>
        <v>0</v>
      </c>
      <c r="Z83" s="259"/>
      <c r="AA83" s="263"/>
      <c r="AB83" s="262">
        <f t="shared" si="124"/>
        <v>0</v>
      </c>
      <c r="AC83" s="133">
        <f t="shared" si="125"/>
        <v>0</v>
      </c>
    </row>
    <row r="84" spans="1:31" x14ac:dyDescent="0.2">
      <c r="A84" s="466"/>
      <c r="B84" s="467"/>
      <c r="C84" s="134"/>
      <c r="D84" s="134"/>
      <c r="E84" s="135"/>
      <c r="F84" s="135"/>
      <c r="G84" s="271">
        <f>SUM(G72:G83)</f>
        <v>0</v>
      </c>
      <c r="H84" s="135"/>
      <c r="I84" s="135"/>
      <c r="J84" s="250"/>
      <c r="K84" s="235"/>
      <c r="L84" s="254"/>
      <c r="M84" s="266"/>
      <c r="N84" s="254"/>
      <c r="O84" s="266"/>
      <c r="P84" s="255"/>
      <c r="Q84" s="235"/>
      <c r="R84" s="252"/>
      <c r="S84" s="267"/>
      <c r="T84" s="256"/>
      <c r="U84" s="251"/>
      <c r="V84" s="268"/>
      <c r="W84" s="257"/>
      <c r="X84" s="136"/>
      <c r="Y84" s="251"/>
      <c r="Z84" s="266"/>
      <c r="AA84" s="270"/>
      <c r="AB84" s="269"/>
      <c r="AC84" s="133">
        <f>SUM(AC72:AC83)</f>
        <v>0</v>
      </c>
    </row>
    <row r="85" spans="1:31" s="236" customFormat="1" x14ac:dyDescent="0.2">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row>
    <row r="86" spans="1:31" ht="12.75" thickBot="1" x14ac:dyDescent="0.25">
      <c r="A86" s="318" t="s">
        <v>254</v>
      </c>
    </row>
    <row r="87" spans="1:31" ht="72.75" thickBot="1" x14ac:dyDescent="0.25">
      <c r="A87" s="238" t="str">
        <f>'Proposal Data'!R54</f>
        <v/>
      </c>
      <c r="B87" s="239" t="s">
        <v>32</v>
      </c>
      <c r="C87" s="238" t="s">
        <v>33</v>
      </c>
      <c r="D87" s="238" t="s">
        <v>34</v>
      </c>
      <c r="E87" s="238" t="s">
        <v>35</v>
      </c>
      <c r="F87" s="238" t="s">
        <v>36</v>
      </c>
      <c r="G87" s="240" t="s">
        <v>37</v>
      </c>
      <c r="H87" s="238" t="s">
        <v>38</v>
      </c>
      <c r="I87" s="238" t="s">
        <v>39</v>
      </c>
      <c r="J87" s="238" t="s">
        <v>40</v>
      </c>
      <c r="K87" s="258" t="s">
        <v>41</v>
      </c>
      <c r="L87" s="242" t="s">
        <v>42</v>
      </c>
      <c r="M87" s="241" t="s">
        <v>43</v>
      </c>
      <c r="N87" s="242" t="s">
        <v>44</v>
      </c>
      <c r="O87" s="241" t="s">
        <v>45</v>
      </c>
      <c r="P87" s="238" t="s">
        <v>46</v>
      </c>
      <c r="Q87" s="238" t="s">
        <v>47</v>
      </c>
      <c r="R87" s="242" t="s">
        <v>48</v>
      </c>
      <c r="S87" s="241" t="s">
        <v>49</v>
      </c>
      <c r="T87" s="238" t="s">
        <v>50</v>
      </c>
      <c r="U87" s="242" t="s">
        <v>51</v>
      </c>
      <c r="V87" s="241" t="s">
        <v>52</v>
      </c>
      <c r="W87" s="243" t="s">
        <v>53</v>
      </c>
      <c r="X87" s="243" t="s">
        <v>54</v>
      </c>
      <c r="Y87" s="244" t="s">
        <v>55</v>
      </c>
      <c r="Z87" s="241" t="s">
        <v>56</v>
      </c>
      <c r="AA87" s="245" t="s">
        <v>57</v>
      </c>
      <c r="AB87" s="246" t="s">
        <v>58</v>
      </c>
      <c r="AC87" s="247" t="s">
        <v>59</v>
      </c>
    </row>
    <row r="88" spans="1:31" x14ac:dyDescent="0.2">
      <c r="A88" s="123"/>
      <c r="B88" s="124"/>
      <c r="C88" s="124"/>
      <c r="D88" s="124"/>
      <c r="E88" s="125"/>
      <c r="F88" s="125"/>
      <c r="G88" s="229"/>
      <c r="H88" s="272">
        <f t="shared" ref="H88" si="130">IF((F88&gt;0),F88-1,0)</f>
        <v>0</v>
      </c>
      <c r="I88" s="272">
        <f t="shared" ref="I88" si="131">IF(F88&gt;2,F88-2,0)</f>
        <v>0</v>
      </c>
      <c r="J88" s="273">
        <f t="shared" ref="J88" si="132">IF(F88&lt;=2,F88,F88-I88)</f>
        <v>0</v>
      </c>
      <c r="K88" s="264"/>
      <c r="L88" s="253">
        <f t="shared" ref="L88" si="133">+K88*E88</f>
        <v>0</v>
      </c>
      <c r="M88" s="126"/>
      <c r="N88" s="127">
        <f t="shared" ref="N88" si="134">M88*E88*H88</f>
        <v>0</v>
      </c>
      <c r="O88" s="126"/>
      <c r="P88" s="248">
        <f t="shared" ref="P88" si="135">+O88*E88*I88</f>
        <v>0</v>
      </c>
      <c r="Q88" s="248">
        <f t="shared" ref="Q88" si="136">(+O88*E88*J88)*0.75</f>
        <v>0</v>
      </c>
      <c r="R88" s="249">
        <f t="shared" ref="R88" si="137">SUM(P88:Q88)</f>
        <v>0</v>
      </c>
      <c r="S88" s="128"/>
      <c r="T88" s="129"/>
      <c r="U88" s="130">
        <f>T88*S88*F88</f>
        <v>0</v>
      </c>
      <c r="V88" s="233"/>
      <c r="W88" s="230"/>
      <c r="X88" s="231"/>
      <c r="Y88" s="130">
        <f>W88*V88*X88</f>
        <v>0</v>
      </c>
      <c r="Z88" s="126"/>
      <c r="AA88" s="234"/>
      <c r="AB88" s="132">
        <f t="shared" ref="AB88" si="138">+Y88+U88+R88+N88+L88+Z88+AA88</f>
        <v>0</v>
      </c>
      <c r="AC88" s="133">
        <f t="shared" ref="AC88" si="139">+AB88*G88</f>
        <v>0</v>
      </c>
    </row>
    <row r="89" spans="1:31" x14ac:dyDescent="0.2">
      <c r="A89" s="134"/>
      <c r="B89" s="124"/>
      <c r="C89" s="124"/>
      <c r="D89" s="124"/>
      <c r="E89" s="125"/>
      <c r="F89" s="125"/>
      <c r="G89" s="228"/>
      <c r="H89" s="272">
        <f t="shared" ref="H89:H99" si="140">IF((F89&gt;0),F89-1,0)</f>
        <v>0</v>
      </c>
      <c r="I89" s="272">
        <f t="shared" ref="I89:I99" si="141">IF(F89&gt;2,F89-2,0)</f>
        <v>0</v>
      </c>
      <c r="J89" s="273">
        <f t="shared" ref="J89:J99" si="142">IF(F89&lt;=2,F89,F89-I89)</f>
        <v>0</v>
      </c>
      <c r="K89" s="265"/>
      <c r="L89" s="253">
        <f t="shared" ref="L89:L99" si="143">+K89*E89</f>
        <v>0</v>
      </c>
      <c r="M89" s="126"/>
      <c r="N89" s="127">
        <f t="shared" ref="N89:N99" si="144">M89*E89*H89</f>
        <v>0</v>
      </c>
      <c r="O89" s="126"/>
      <c r="P89" s="248">
        <f t="shared" ref="P89:P99" si="145">+O89*E89*I89</f>
        <v>0</v>
      </c>
      <c r="Q89" s="248">
        <f t="shared" ref="Q89:Q99" si="146">(+O89*E89*J89)*0.75</f>
        <v>0</v>
      </c>
      <c r="R89" s="249">
        <f t="shared" ref="R89:R99" si="147">SUM(P89:Q89)</f>
        <v>0</v>
      </c>
      <c r="S89" s="128"/>
      <c r="T89" s="129"/>
      <c r="U89" s="130">
        <f t="shared" ref="U89:U91" si="148">T89*S89*H89</f>
        <v>0</v>
      </c>
      <c r="V89" s="233"/>
      <c r="W89" s="131"/>
      <c r="X89" s="129"/>
      <c r="Y89" s="130">
        <f t="shared" ref="Y89:Y91" si="149">W89*V89*X89</f>
        <v>0</v>
      </c>
      <c r="Z89" s="126"/>
      <c r="AA89" s="234"/>
      <c r="AB89" s="132">
        <f t="shared" ref="AB89:AB99" si="150">+Y89+U89+R89+N89+L89+Z89+AA89</f>
        <v>0</v>
      </c>
      <c r="AC89" s="133">
        <f t="shared" ref="AC89:AC99" si="151">+AB89*G89</f>
        <v>0</v>
      </c>
    </row>
    <row r="90" spans="1:31" x14ac:dyDescent="0.2">
      <c r="A90" s="134"/>
      <c r="B90" s="124"/>
      <c r="C90" s="124"/>
      <c r="D90" s="124"/>
      <c r="E90" s="125"/>
      <c r="F90" s="125"/>
      <c r="G90" s="228"/>
      <c r="H90" s="272">
        <f t="shared" si="140"/>
        <v>0</v>
      </c>
      <c r="I90" s="272">
        <f t="shared" si="141"/>
        <v>0</v>
      </c>
      <c r="J90" s="273">
        <f t="shared" si="142"/>
        <v>0</v>
      </c>
      <c r="K90" s="265"/>
      <c r="L90" s="253">
        <f t="shared" si="143"/>
        <v>0</v>
      </c>
      <c r="M90" s="126"/>
      <c r="N90" s="127">
        <f t="shared" si="144"/>
        <v>0</v>
      </c>
      <c r="O90" s="126"/>
      <c r="P90" s="248">
        <f t="shared" si="145"/>
        <v>0</v>
      </c>
      <c r="Q90" s="248">
        <f t="shared" si="146"/>
        <v>0</v>
      </c>
      <c r="R90" s="249">
        <f t="shared" si="147"/>
        <v>0</v>
      </c>
      <c r="S90" s="128"/>
      <c r="T90" s="129"/>
      <c r="U90" s="130">
        <f t="shared" si="148"/>
        <v>0</v>
      </c>
      <c r="V90" s="233"/>
      <c r="W90" s="131"/>
      <c r="X90" s="129"/>
      <c r="Y90" s="130">
        <f t="shared" si="149"/>
        <v>0</v>
      </c>
      <c r="Z90" s="126"/>
      <c r="AA90" s="234"/>
      <c r="AB90" s="132">
        <f t="shared" si="150"/>
        <v>0</v>
      </c>
      <c r="AC90" s="133">
        <f t="shared" si="151"/>
        <v>0</v>
      </c>
    </row>
    <row r="91" spans="1:31" x14ac:dyDescent="0.2">
      <c r="A91" s="134"/>
      <c r="B91" s="124"/>
      <c r="C91" s="124"/>
      <c r="D91" s="124"/>
      <c r="E91" s="125"/>
      <c r="F91" s="125"/>
      <c r="G91" s="228"/>
      <c r="H91" s="272">
        <f t="shared" si="140"/>
        <v>0</v>
      </c>
      <c r="I91" s="272">
        <f t="shared" si="141"/>
        <v>0</v>
      </c>
      <c r="J91" s="273">
        <f t="shared" si="142"/>
        <v>0</v>
      </c>
      <c r="K91" s="265"/>
      <c r="L91" s="253">
        <f t="shared" si="143"/>
        <v>0</v>
      </c>
      <c r="M91" s="126"/>
      <c r="N91" s="127">
        <f t="shared" si="144"/>
        <v>0</v>
      </c>
      <c r="O91" s="126"/>
      <c r="P91" s="248">
        <f t="shared" si="145"/>
        <v>0</v>
      </c>
      <c r="Q91" s="248">
        <f t="shared" si="146"/>
        <v>0</v>
      </c>
      <c r="R91" s="249">
        <f t="shared" si="147"/>
        <v>0</v>
      </c>
      <c r="S91" s="128"/>
      <c r="T91" s="129"/>
      <c r="U91" s="130">
        <f t="shared" si="148"/>
        <v>0</v>
      </c>
      <c r="V91" s="233"/>
      <c r="W91" s="131"/>
      <c r="X91" s="129"/>
      <c r="Y91" s="130">
        <f t="shared" si="149"/>
        <v>0</v>
      </c>
      <c r="Z91" s="126"/>
      <c r="AA91" s="234"/>
      <c r="AB91" s="132">
        <f t="shared" si="150"/>
        <v>0</v>
      </c>
      <c r="AC91" s="133">
        <f t="shared" si="151"/>
        <v>0</v>
      </c>
    </row>
    <row r="92" spans="1:31" x14ac:dyDescent="0.2">
      <c r="A92" s="134"/>
      <c r="B92" s="124"/>
      <c r="C92" s="124"/>
      <c r="D92" s="124"/>
      <c r="E92" s="125"/>
      <c r="F92" s="125"/>
      <c r="G92" s="228"/>
      <c r="H92" s="272">
        <f t="shared" si="140"/>
        <v>0</v>
      </c>
      <c r="I92" s="272">
        <f t="shared" si="141"/>
        <v>0</v>
      </c>
      <c r="J92" s="273">
        <f t="shared" si="142"/>
        <v>0</v>
      </c>
      <c r="K92" s="265"/>
      <c r="L92" s="253">
        <f t="shared" si="143"/>
        <v>0</v>
      </c>
      <c r="M92" s="126"/>
      <c r="N92" s="127">
        <f t="shared" si="144"/>
        <v>0</v>
      </c>
      <c r="O92" s="126"/>
      <c r="P92" s="248">
        <f t="shared" si="145"/>
        <v>0</v>
      </c>
      <c r="Q92" s="248">
        <f t="shared" si="146"/>
        <v>0</v>
      </c>
      <c r="R92" s="249">
        <f t="shared" si="147"/>
        <v>0</v>
      </c>
      <c r="S92" s="128"/>
      <c r="T92" s="129"/>
      <c r="U92" s="130">
        <f>T92*S92*H92</f>
        <v>0</v>
      </c>
      <c r="V92" s="233"/>
      <c r="W92" s="131"/>
      <c r="X92" s="129"/>
      <c r="Y92" s="130">
        <f>W92*V92*X92</f>
        <v>0</v>
      </c>
      <c r="Z92" s="126"/>
      <c r="AA92" s="234"/>
      <c r="AB92" s="132">
        <f t="shared" si="150"/>
        <v>0</v>
      </c>
      <c r="AC92" s="133">
        <f t="shared" si="151"/>
        <v>0</v>
      </c>
    </row>
    <row r="93" spans="1:31" x14ac:dyDescent="0.2">
      <c r="A93" s="134"/>
      <c r="B93" s="124"/>
      <c r="C93" s="124"/>
      <c r="D93" s="124"/>
      <c r="E93" s="125"/>
      <c r="F93" s="125"/>
      <c r="G93" s="228"/>
      <c r="H93" s="272">
        <f t="shared" si="140"/>
        <v>0</v>
      </c>
      <c r="I93" s="272">
        <f t="shared" si="141"/>
        <v>0</v>
      </c>
      <c r="J93" s="273">
        <f t="shared" si="142"/>
        <v>0</v>
      </c>
      <c r="K93" s="265"/>
      <c r="L93" s="253">
        <f t="shared" si="143"/>
        <v>0</v>
      </c>
      <c r="M93" s="126"/>
      <c r="N93" s="127">
        <f t="shared" si="144"/>
        <v>0</v>
      </c>
      <c r="O93" s="126"/>
      <c r="P93" s="248">
        <f t="shared" si="145"/>
        <v>0</v>
      </c>
      <c r="Q93" s="248">
        <f t="shared" si="146"/>
        <v>0</v>
      </c>
      <c r="R93" s="249">
        <f t="shared" si="147"/>
        <v>0</v>
      </c>
      <c r="S93" s="128"/>
      <c r="T93" s="129"/>
      <c r="U93" s="130">
        <f t="shared" ref="U93:U95" si="152">T93*S93*H93</f>
        <v>0</v>
      </c>
      <c r="V93" s="233"/>
      <c r="W93" s="131"/>
      <c r="X93" s="129"/>
      <c r="Y93" s="130">
        <f t="shared" ref="Y93:Y95" si="153">W93*V93*X93</f>
        <v>0</v>
      </c>
      <c r="Z93" s="126"/>
      <c r="AA93" s="234"/>
      <c r="AB93" s="132">
        <f t="shared" si="150"/>
        <v>0</v>
      </c>
      <c r="AC93" s="133">
        <f t="shared" si="151"/>
        <v>0</v>
      </c>
    </row>
    <row r="94" spans="1:31" x14ac:dyDescent="0.2">
      <c r="A94" s="134"/>
      <c r="B94" s="124"/>
      <c r="C94" s="124"/>
      <c r="D94" s="124"/>
      <c r="E94" s="125"/>
      <c r="F94" s="125"/>
      <c r="G94" s="228"/>
      <c r="H94" s="272">
        <f t="shared" si="140"/>
        <v>0</v>
      </c>
      <c r="I94" s="272">
        <f t="shared" si="141"/>
        <v>0</v>
      </c>
      <c r="J94" s="273">
        <f t="shared" si="142"/>
        <v>0</v>
      </c>
      <c r="K94" s="265"/>
      <c r="L94" s="253">
        <f t="shared" si="143"/>
        <v>0</v>
      </c>
      <c r="M94" s="126"/>
      <c r="N94" s="127">
        <f t="shared" si="144"/>
        <v>0</v>
      </c>
      <c r="O94" s="126"/>
      <c r="P94" s="248">
        <f t="shared" si="145"/>
        <v>0</v>
      </c>
      <c r="Q94" s="248">
        <f t="shared" si="146"/>
        <v>0</v>
      </c>
      <c r="R94" s="249">
        <f t="shared" si="147"/>
        <v>0</v>
      </c>
      <c r="S94" s="128"/>
      <c r="T94" s="129"/>
      <c r="U94" s="130">
        <f t="shared" si="152"/>
        <v>0</v>
      </c>
      <c r="V94" s="233"/>
      <c r="W94" s="131"/>
      <c r="X94" s="129"/>
      <c r="Y94" s="130">
        <f t="shared" si="153"/>
        <v>0</v>
      </c>
      <c r="Z94" s="126"/>
      <c r="AA94" s="234"/>
      <c r="AB94" s="132">
        <f t="shared" si="150"/>
        <v>0</v>
      </c>
      <c r="AC94" s="133">
        <f t="shared" si="151"/>
        <v>0</v>
      </c>
    </row>
    <row r="95" spans="1:31" x14ac:dyDescent="0.2">
      <c r="A95" s="134"/>
      <c r="B95" s="124"/>
      <c r="C95" s="124"/>
      <c r="D95" s="124"/>
      <c r="E95" s="125"/>
      <c r="F95" s="125"/>
      <c r="G95" s="228"/>
      <c r="H95" s="272">
        <f t="shared" si="140"/>
        <v>0</v>
      </c>
      <c r="I95" s="272">
        <f t="shared" si="141"/>
        <v>0</v>
      </c>
      <c r="J95" s="273">
        <f t="shared" si="142"/>
        <v>0</v>
      </c>
      <c r="K95" s="265"/>
      <c r="L95" s="253">
        <f t="shared" si="143"/>
        <v>0</v>
      </c>
      <c r="M95" s="126"/>
      <c r="N95" s="127">
        <f t="shared" si="144"/>
        <v>0</v>
      </c>
      <c r="O95" s="126"/>
      <c r="P95" s="248">
        <f t="shared" si="145"/>
        <v>0</v>
      </c>
      <c r="Q95" s="248">
        <f t="shared" si="146"/>
        <v>0</v>
      </c>
      <c r="R95" s="249">
        <f t="shared" si="147"/>
        <v>0</v>
      </c>
      <c r="S95" s="128"/>
      <c r="T95" s="129"/>
      <c r="U95" s="130">
        <f t="shared" si="152"/>
        <v>0</v>
      </c>
      <c r="V95" s="233"/>
      <c r="W95" s="131"/>
      <c r="X95" s="129"/>
      <c r="Y95" s="130">
        <f t="shared" si="153"/>
        <v>0</v>
      </c>
      <c r="Z95" s="126"/>
      <c r="AA95" s="234"/>
      <c r="AB95" s="132">
        <f t="shared" si="150"/>
        <v>0</v>
      </c>
      <c r="AC95" s="133">
        <f t="shared" si="151"/>
        <v>0</v>
      </c>
    </row>
    <row r="96" spans="1:31" x14ac:dyDescent="0.2">
      <c r="A96" s="134"/>
      <c r="B96" s="124"/>
      <c r="C96" s="124"/>
      <c r="D96" s="124"/>
      <c r="E96" s="125"/>
      <c r="F96" s="125"/>
      <c r="G96" s="228"/>
      <c r="H96" s="272">
        <f t="shared" si="140"/>
        <v>0</v>
      </c>
      <c r="I96" s="272">
        <f t="shared" si="141"/>
        <v>0</v>
      </c>
      <c r="J96" s="273">
        <f t="shared" si="142"/>
        <v>0</v>
      </c>
      <c r="K96" s="265"/>
      <c r="L96" s="253">
        <f t="shared" si="143"/>
        <v>0</v>
      </c>
      <c r="M96" s="126"/>
      <c r="N96" s="127">
        <f t="shared" si="144"/>
        <v>0</v>
      </c>
      <c r="O96" s="126"/>
      <c r="P96" s="248">
        <f t="shared" si="145"/>
        <v>0</v>
      </c>
      <c r="Q96" s="248">
        <f t="shared" si="146"/>
        <v>0</v>
      </c>
      <c r="R96" s="249">
        <f t="shared" si="147"/>
        <v>0</v>
      </c>
      <c r="S96" s="128"/>
      <c r="T96" s="129"/>
      <c r="U96" s="130">
        <f>T96*S96*H96</f>
        <v>0</v>
      </c>
      <c r="V96" s="233"/>
      <c r="W96" s="131"/>
      <c r="X96" s="129"/>
      <c r="Y96" s="130">
        <f>W96*V96*X96</f>
        <v>0</v>
      </c>
      <c r="Z96" s="126"/>
      <c r="AA96" s="234"/>
      <c r="AB96" s="132">
        <f t="shared" si="150"/>
        <v>0</v>
      </c>
      <c r="AC96" s="133">
        <f t="shared" si="151"/>
        <v>0</v>
      </c>
    </row>
    <row r="97" spans="1:29" x14ac:dyDescent="0.2">
      <c r="A97" s="134"/>
      <c r="B97" s="124"/>
      <c r="C97" s="124"/>
      <c r="D97" s="124"/>
      <c r="E97" s="125"/>
      <c r="F97" s="125"/>
      <c r="G97" s="228"/>
      <c r="H97" s="272">
        <f t="shared" si="140"/>
        <v>0</v>
      </c>
      <c r="I97" s="272">
        <f t="shared" si="141"/>
        <v>0</v>
      </c>
      <c r="J97" s="273">
        <f t="shared" si="142"/>
        <v>0</v>
      </c>
      <c r="K97" s="265"/>
      <c r="L97" s="253">
        <f t="shared" si="143"/>
        <v>0</v>
      </c>
      <c r="M97" s="126"/>
      <c r="N97" s="127">
        <f t="shared" si="144"/>
        <v>0</v>
      </c>
      <c r="O97" s="120"/>
      <c r="P97" s="248">
        <f t="shared" si="145"/>
        <v>0</v>
      </c>
      <c r="Q97" s="248">
        <f t="shared" si="146"/>
        <v>0</v>
      </c>
      <c r="R97" s="249">
        <f t="shared" si="147"/>
        <v>0</v>
      </c>
      <c r="S97" s="128"/>
      <c r="T97" s="129"/>
      <c r="U97" s="130">
        <f t="shared" ref="U97:U99" si="154">T97*S97*H97</f>
        <v>0</v>
      </c>
      <c r="V97" s="233"/>
      <c r="W97" s="131"/>
      <c r="X97" s="129"/>
      <c r="Y97" s="130">
        <f t="shared" ref="Y97:Y99" si="155">W97*V97*X97</f>
        <v>0</v>
      </c>
      <c r="Z97" s="126"/>
      <c r="AA97" s="234"/>
      <c r="AB97" s="132">
        <f t="shared" si="150"/>
        <v>0</v>
      </c>
      <c r="AC97" s="133">
        <f t="shared" si="151"/>
        <v>0</v>
      </c>
    </row>
    <row r="98" spans="1:29" x14ac:dyDescent="0.2">
      <c r="A98" s="134"/>
      <c r="B98" s="124"/>
      <c r="C98" s="124"/>
      <c r="D98" s="124"/>
      <c r="E98" s="125"/>
      <c r="F98" s="125"/>
      <c r="G98" s="228"/>
      <c r="H98" s="272">
        <f t="shared" si="140"/>
        <v>0</v>
      </c>
      <c r="I98" s="272">
        <f t="shared" si="141"/>
        <v>0</v>
      </c>
      <c r="J98" s="273">
        <f t="shared" si="142"/>
        <v>0</v>
      </c>
      <c r="K98" s="265"/>
      <c r="L98" s="253">
        <f t="shared" si="143"/>
        <v>0</v>
      </c>
      <c r="M98" s="126"/>
      <c r="N98" s="127">
        <f t="shared" si="144"/>
        <v>0</v>
      </c>
      <c r="O98" s="126"/>
      <c r="P98" s="248">
        <f t="shared" si="145"/>
        <v>0</v>
      </c>
      <c r="Q98" s="248">
        <f t="shared" si="146"/>
        <v>0</v>
      </c>
      <c r="R98" s="249">
        <f t="shared" si="147"/>
        <v>0</v>
      </c>
      <c r="S98" s="128"/>
      <c r="T98" s="129"/>
      <c r="U98" s="130">
        <f t="shared" si="154"/>
        <v>0</v>
      </c>
      <c r="V98" s="233"/>
      <c r="W98" s="131"/>
      <c r="X98" s="129"/>
      <c r="Y98" s="130">
        <f t="shared" si="155"/>
        <v>0</v>
      </c>
      <c r="Z98" s="126"/>
      <c r="AA98" s="234"/>
      <c r="AB98" s="132">
        <f t="shared" si="150"/>
        <v>0</v>
      </c>
      <c r="AC98" s="133">
        <f t="shared" si="151"/>
        <v>0</v>
      </c>
    </row>
    <row r="99" spans="1:29" x14ac:dyDescent="0.2">
      <c r="A99" s="134"/>
      <c r="B99" s="124"/>
      <c r="C99" s="124"/>
      <c r="D99" s="124"/>
      <c r="E99" s="125"/>
      <c r="F99" s="125"/>
      <c r="G99" s="228"/>
      <c r="H99" s="272">
        <f t="shared" si="140"/>
        <v>0</v>
      </c>
      <c r="I99" s="272">
        <f t="shared" si="141"/>
        <v>0</v>
      </c>
      <c r="J99" s="273">
        <f t="shared" si="142"/>
        <v>0</v>
      </c>
      <c r="K99" s="265"/>
      <c r="L99" s="253">
        <f t="shared" si="143"/>
        <v>0</v>
      </c>
      <c r="M99" s="259"/>
      <c r="N99" s="127">
        <f t="shared" si="144"/>
        <v>0</v>
      </c>
      <c r="O99" s="259"/>
      <c r="P99" s="248">
        <f t="shared" si="145"/>
        <v>0</v>
      </c>
      <c r="Q99" s="248">
        <f t="shared" si="146"/>
        <v>0</v>
      </c>
      <c r="R99" s="249">
        <f t="shared" si="147"/>
        <v>0</v>
      </c>
      <c r="S99" s="260"/>
      <c r="T99" s="129"/>
      <c r="U99" s="130">
        <f t="shared" si="154"/>
        <v>0</v>
      </c>
      <c r="V99" s="261"/>
      <c r="W99" s="131"/>
      <c r="X99" s="129"/>
      <c r="Y99" s="130">
        <f t="shared" si="155"/>
        <v>0</v>
      </c>
      <c r="Z99" s="259"/>
      <c r="AA99" s="263"/>
      <c r="AB99" s="262">
        <f t="shared" si="150"/>
        <v>0</v>
      </c>
      <c r="AC99" s="133">
        <f t="shared" si="151"/>
        <v>0</v>
      </c>
    </row>
    <row r="100" spans="1:29" x14ac:dyDescent="0.2">
      <c r="A100" s="466"/>
      <c r="B100" s="467"/>
      <c r="C100" s="134"/>
      <c r="D100" s="134"/>
      <c r="E100" s="135"/>
      <c r="F100" s="135"/>
      <c r="G100" s="271">
        <f>SUM(G88:G99)</f>
        <v>0</v>
      </c>
      <c r="H100" s="135"/>
      <c r="I100" s="135"/>
      <c r="J100" s="250"/>
      <c r="K100" s="235"/>
      <c r="L100" s="254"/>
      <c r="M100" s="266"/>
      <c r="N100" s="254"/>
      <c r="O100" s="266"/>
      <c r="P100" s="255"/>
      <c r="Q100" s="235"/>
      <c r="R100" s="252"/>
      <c r="S100" s="267"/>
      <c r="T100" s="256"/>
      <c r="U100" s="251"/>
      <c r="V100" s="268"/>
      <c r="W100" s="257"/>
      <c r="X100" s="136"/>
      <c r="Y100" s="251"/>
      <c r="Z100" s="266"/>
      <c r="AA100" s="270"/>
      <c r="AB100" s="269"/>
      <c r="AC100" s="133">
        <f>SUM(AC88:AC99)</f>
        <v>0</v>
      </c>
    </row>
    <row r="108" spans="1:29" ht="16.5" customHeight="1" x14ac:dyDescent="0.2">
      <c r="A108" s="469" t="s">
        <v>60</v>
      </c>
      <c r="B108" s="469"/>
      <c r="C108" s="469"/>
    </row>
    <row r="109" spans="1:29" x14ac:dyDescent="0.2">
      <c r="A109" s="336" t="s">
        <v>222</v>
      </c>
      <c r="B109" s="336" t="str">
        <f>G55</f>
        <v># of Trips</v>
      </c>
      <c r="C109" s="335" t="s">
        <v>30</v>
      </c>
    </row>
    <row r="110" spans="1:29" x14ac:dyDescent="0.2">
      <c r="A110" s="290">
        <v>1</v>
      </c>
      <c r="B110" s="274">
        <f>G20</f>
        <v>0</v>
      </c>
      <c r="C110" s="275">
        <f>AC20</f>
        <v>0</v>
      </c>
    </row>
    <row r="111" spans="1:29" x14ac:dyDescent="0.2">
      <c r="A111" s="290">
        <v>2</v>
      </c>
      <c r="B111" s="274">
        <f>G36</f>
        <v>0</v>
      </c>
      <c r="C111" s="275">
        <f>AC36</f>
        <v>0</v>
      </c>
    </row>
    <row r="112" spans="1:29" x14ac:dyDescent="0.2">
      <c r="A112" s="290">
        <v>3</v>
      </c>
      <c r="B112" s="274">
        <f>G52</f>
        <v>0</v>
      </c>
      <c r="C112" s="275">
        <f>AC52</f>
        <v>0</v>
      </c>
    </row>
    <row r="113" spans="1:12" x14ac:dyDescent="0.2">
      <c r="A113" s="290">
        <v>4</v>
      </c>
      <c r="B113" s="274">
        <f>G68</f>
        <v>0</v>
      </c>
      <c r="C113" s="275">
        <f>AC68</f>
        <v>0</v>
      </c>
    </row>
    <row r="114" spans="1:12" x14ac:dyDescent="0.2">
      <c r="A114" s="290">
        <v>5</v>
      </c>
      <c r="B114" s="274">
        <f>G84</f>
        <v>0</v>
      </c>
      <c r="C114" s="275">
        <f>AC84</f>
        <v>0</v>
      </c>
    </row>
    <row r="115" spans="1:12" x14ac:dyDescent="0.2">
      <c r="A115" s="290">
        <v>6</v>
      </c>
      <c r="B115" s="274">
        <f>G100</f>
        <v>0</v>
      </c>
      <c r="C115" s="275">
        <f>AC100</f>
        <v>0</v>
      </c>
    </row>
    <row r="116" spans="1:12" x14ac:dyDescent="0.2">
      <c r="A116" s="276" t="s">
        <v>262</v>
      </c>
      <c r="B116" s="277">
        <f>SUM(B110:B115)</f>
        <v>0</v>
      </c>
      <c r="C116" s="278">
        <f>SUM(C110:C115)</f>
        <v>0</v>
      </c>
    </row>
    <row r="120" spans="1:12" x14ac:dyDescent="0.2">
      <c r="A120" s="106"/>
      <c r="B120" s="468"/>
      <c r="C120" s="468"/>
      <c r="D120" s="468"/>
      <c r="E120" s="468"/>
      <c r="F120" s="468"/>
      <c r="G120" s="468"/>
      <c r="H120" s="468"/>
      <c r="I120" s="468"/>
      <c r="J120" s="468"/>
      <c r="K120" s="468"/>
      <c r="L120" s="468"/>
    </row>
    <row r="121" spans="1:12" x14ac:dyDescent="0.2">
      <c r="A121" s="106"/>
      <c r="B121" s="237"/>
      <c r="C121" s="237"/>
    </row>
    <row r="122" spans="1:12" x14ac:dyDescent="0.2">
      <c r="A122" s="106"/>
      <c r="B122" s="237"/>
      <c r="C122" s="237"/>
    </row>
    <row r="123" spans="1:12" x14ac:dyDescent="0.2">
      <c r="A123" s="106"/>
      <c r="B123" s="106"/>
      <c r="C123" s="237"/>
    </row>
    <row r="124" spans="1:12" x14ac:dyDescent="0.2">
      <c r="A124" s="106"/>
      <c r="B124" s="106"/>
      <c r="C124" s="106"/>
    </row>
    <row r="125" spans="1:12" x14ac:dyDescent="0.2">
      <c r="A125" s="106"/>
      <c r="B125" s="106"/>
      <c r="C125" s="106"/>
    </row>
    <row r="126" spans="1:12" x14ac:dyDescent="0.2">
      <c r="A126" s="106"/>
      <c r="B126" s="106"/>
      <c r="C126" s="106"/>
    </row>
    <row r="127" spans="1:12" x14ac:dyDescent="0.2">
      <c r="A127" s="106"/>
      <c r="B127" s="106"/>
      <c r="C127" s="106"/>
    </row>
    <row r="130" spans="2:2" x14ac:dyDescent="0.2">
      <c r="B130" s="109"/>
    </row>
    <row r="131" spans="2:2" x14ac:dyDescent="0.2">
      <c r="B131" s="109"/>
    </row>
    <row r="132" spans="2:2" x14ac:dyDescent="0.2">
      <c r="B132" s="109"/>
    </row>
    <row r="133" spans="2:2" x14ac:dyDescent="0.2">
      <c r="B133" s="109"/>
    </row>
    <row r="134" spans="2:2" x14ac:dyDescent="0.2">
      <c r="B134" s="109"/>
    </row>
    <row r="135" spans="2:2" x14ac:dyDescent="0.2">
      <c r="B135" s="109"/>
    </row>
  </sheetData>
  <sheetProtection sheet="1" scenarios="1" formatColumns="0" formatRows="0"/>
  <mergeCells count="8">
    <mergeCell ref="A108:C108"/>
    <mergeCell ref="B120:L120"/>
    <mergeCell ref="A20:B20"/>
    <mergeCell ref="A36:B36"/>
    <mergeCell ref="A52:B52"/>
    <mergeCell ref="A68:B68"/>
    <mergeCell ref="A84:B84"/>
    <mergeCell ref="A100:B100"/>
  </mergeCells>
  <conditionalFormatting sqref="A1:XFD1048576">
    <cfRule type="expression" dxfId="14" priority="1">
      <formula>CELL("protect",A1)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db8662-8e58-4ce2-8f93-98280d5ba54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052E94A9D0F24D93E363CBA30CF1E9" ma:contentTypeVersion="13" ma:contentTypeDescription="Create a new document." ma:contentTypeScope="" ma:versionID="c9a64eecf53a17ab60b0f782962c205b">
  <xsd:schema xmlns:xsd="http://www.w3.org/2001/XMLSchema" xmlns:xs="http://www.w3.org/2001/XMLSchema" xmlns:p="http://schemas.microsoft.com/office/2006/metadata/properties" xmlns:ns2="2bdb8662-8e58-4ce2-8f93-98280d5ba547" xmlns:ns3="f95b840c-9fe6-4b81-93fa-feb0ed7bd6e5" targetNamespace="http://schemas.microsoft.com/office/2006/metadata/properties" ma:root="true" ma:fieldsID="7a2c00fb08a5f0b5d5cb3b7f38a73107" ns2:_="" ns3:_="">
    <xsd:import namespace="2bdb8662-8e58-4ce2-8f93-98280d5ba547"/>
    <xsd:import namespace="f95b840c-9fe6-4b81-93fa-feb0ed7bd6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b8662-8e58-4ce2-8f93-98280d5ba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5b840c-9fe6-4b81-93fa-feb0ed7bd6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34F20B-82F5-404F-BEBA-C2DBCAFAFFD6}">
  <ds:schemaRefs>
    <ds:schemaRef ds:uri="http://purl.org/dc/elements/1.1/"/>
    <ds:schemaRef ds:uri="http://schemas.microsoft.com/office/2006/metadata/properties"/>
    <ds:schemaRef ds:uri="http://purl.org/dc/terms/"/>
    <ds:schemaRef ds:uri="http://schemas.openxmlformats.org/package/2006/metadata/core-properties"/>
    <ds:schemaRef ds:uri="f95b840c-9fe6-4b81-93fa-feb0ed7bd6e5"/>
    <ds:schemaRef ds:uri="http://purl.org/dc/dcmitype/"/>
    <ds:schemaRef ds:uri="http://schemas.microsoft.com/office/infopath/2007/PartnerControls"/>
    <ds:schemaRef ds:uri="http://schemas.microsoft.com/office/2006/documentManagement/types"/>
    <ds:schemaRef ds:uri="2bdb8662-8e58-4ce2-8f93-98280d5ba547"/>
    <ds:schemaRef ds:uri="http://www.w3.org/XML/1998/namespace"/>
  </ds:schemaRefs>
</ds:datastoreItem>
</file>

<file path=customXml/itemProps2.xml><?xml version="1.0" encoding="utf-8"?>
<ds:datastoreItem xmlns:ds="http://schemas.openxmlformats.org/officeDocument/2006/customXml" ds:itemID="{4715EB9A-DCD5-47F5-88DB-FC12BAFE02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b8662-8e58-4ce2-8f93-98280d5ba547"/>
    <ds:schemaRef ds:uri="f95b840c-9fe6-4b81-93fa-feb0ed7bd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B3ECF0-B7F4-4CB5-98F7-58ED77C1ED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Summary</vt:lpstr>
      <vt:lpstr>Instructions</vt:lpstr>
      <vt:lpstr>Proposal Data</vt:lpstr>
      <vt:lpstr>A. Labor Rates</vt:lpstr>
      <vt:lpstr>B. Indirect Rates &amp; Fee</vt:lpstr>
      <vt:lpstr>C. Materials-Supplies</vt:lpstr>
      <vt:lpstr>D. Equipment</vt:lpstr>
      <vt:lpstr>E. Travel Base</vt:lpstr>
      <vt:lpstr>E. Travel Option 1</vt:lpstr>
      <vt:lpstr>E. Travel Option 2</vt:lpstr>
      <vt:lpstr>F. ODCs</vt:lpstr>
      <vt:lpstr>SF424 1</vt:lpstr>
      <vt:lpstr>SF424 2</vt:lpstr>
      <vt:lpstr>G. Consultants</vt:lpstr>
      <vt:lpstr>Base</vt:lpstr>
      <vt:lpstr>Option1</vt:lpstr>
      <vt:lpstr>Option2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Poirier, David (ARPA-H) [CTR]</dc:creator>
  <cp:keywords/>
  <dc:description/>
  <cp:lastModifiedBy>Poirier, David (ARPA-H) [CTR]</cp:lastModifiedBy>
  <cp:revision/>
  <dcterms:created xsi:type="dcterms:W3CDTF">2015-06-05T18:17:20Z</dcterms:created>
  <dcterms:modified xsi:type="dcterms:W3CDTF">2024-03-14T19:50:19Z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0x010100A0052E94A9D0F24D93E363CBA30CF1E9</vt:lpwstr>
  </property>
  <property fmtid="{D5CDD505-2E9C-101B-9397-08002B2CF9AE}" pid="3" name="MediaServiceImageTags">
    <vt:lpwstr/>
  </property>
</Properties>
</file>