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9870" windowHeight="11760" tabRatio="685" activeTab="3"/>
  </bookViews>
  <sheets>
    <sheet name="Budget Summary" sheetId="5" r:id="rId1"/>
    <sheet name="Budget Detail" sheetId="7" r:id="rId2"/>
    <sheet name="Narrative" sheetId="29" r:id="rId3"/>
    <sheet name="Travel Table" sheetId="30" r:id="rId4"/>
    <sheet name="Formula Sheet" sheetId="32" state="hidden" r:id="rId5"/>
  </sheets>
  <externalReferences>
    <externalReference r:id="rId6"/>
  </externalReferences>
  <definedNames>
    <definedName name="_YR1">#REF!</definedName>
    <definedName name="_YR2">#REF!</definedName>
    <definedName name="Country">#REF!</definedName>
    <definedName name="Location">#REF!</definedName>
    <definedName name="PHCC">[1]Facilities!$H$10</definedName>
    <definedName name="PHCU">[1]Facilities!$G$10</definedName>
    <definedName name="_xlnm.Print_Area" localSheetId="1">'Budget Detail'!$A$1:$O$264</definedName>
    <definedName name="_xlnm.Print_Area" localSheetId="0">'Budget Summary'!$A$1:$H$22</definedName>
    <definedName name="_xlnm.Print_Titles" localSheetId="1">'Budget Detail'!$8:$11</definedName>
    <definedName name="_xlnm.Print_Titles" localSheetId="2">Narrative!$12:$12</definedName>
    <definedName name="Technical_Sector">#REF!</definedName>
    <definedName name="Unit">'Formula Sheet'!$A$4:$A$10</definedName>
    <definedName name="Year1">#REF!</definedName>
  </definedNames>
  <calcPr calcId="145621"/>
</workbook>
</file>

<file path=xl/calcChain.xml><?xml version="1.0" encoding="utf-8"?>
<calcChain xmlns="http://schemas.openxmlformats.org/spreadsheetml/2006/main">
  <c r="M45" i="30" l="1"/>
  <c r="M29" i="30"/>
  <c r="O62" i="7"/>
  <c r="O63" i="7"/>
  <c r="O64" i="7"/>
  <c r="O79" i="7"/>
  <c r="O81" i="7"/>
  <c r="O82" i="7"/>
  <c r="O83" i="7"/>
  <c r="O86" i="7"/>
  <c r="O88" i="7"/>
  <c r="O89" i="7"/>
  <c r="O90" i="7"/>
  <c r="O91" i="7"/>
  <c r="O96" i="7"/>
  <c r="O97" i="7"/>
  <c r="O102" i="7"/>
  <c r="O104" i="7"/>
  <c r="O105" i="7"/>
  <c r="O106" i="7"/>
  <c r="O107" i="7"/>
  <c r="O116" i="7"/>
  <c r="O118" i="7"/>
  <c r="O119" i="7"/>
  <c r="O120" i="7"/>
  <c r="O121" i="7"/>
  <c r="O122" i="7"/>
  <c r="O123" i="7"/>
  <c r="O129" i="7"/>
  <c r="O130" i="7"/>
  <c r="O134" i="7"/>
  <c r="O136" i="7"/>
  <c r="O137" i="7"/>
  <c r="O138" i="7"/>
  <c r="O139" i="7"/>
  <c r="O141" i="7"/>
  <c r="O142" i="7"/>
  <c r="O143" i="7"/>
  <c r="O147" i="7"/>
  <c r="O151" i="7"/>
  <c r="O153" i="7"/>
  <c r="O154" i="7"/>
  <c r="O155" i="7"/>
  <c r="O156" i="7"/>
  <c r="O160" i="7"/>
  <c r="O161" i="7"/>
  <c r="O165" i="7"/>
  <c r="O167" i="7"/>
  <c r="O169" i="7"/>
  <c r="O170" i="7"/>
  <c r="O171" i="7"/>
  <c r="O172" i="7"/>
  <c r="O176" i="7"/>
  <c r="O178" i="7"/>
  <c r="O179" i="7"/>
  <c r="O180" i="7"/>
  <c r="O181" i="7"/>
  <c r="O216" i="7"/>
  <c r="O217" i="7"/>
  <c r="O249" i="7"/>
  <c r="O251" i="7"/>
  <c r="O254" i="7"/>
  <c r="O255" i="7"/>
  <c r="O258" i="7"/>
  <c r="O259" i="7"/>
  <c r="O261" i="7"/>
  <c r="B48" i="29" l="1"/>
  <c r="B49" i="29"/>
  <c r="B50" i="29"/>
  <c r="F98" i="7" l="1"/>
  <c r="N73" i="7" l="1"/>
  <c r="J73" i="7"/>
  <c r="L257" i="7"/>
  <c r="L256" i="7"/>
  <c r="H257" i="7"/>
  <c r="H256" i="7"/>
  <c r="I183" i="7"/>
  <c r="B168" i="29" l="1"/>
  <c r="B169" i="29"/>
  <c r="B170" i="29"/>
  <c r="B171" i="29"/>
  <c r="B172" i="29"/>
  <c r="B173" i="29"/>
  <c r="B174" i="29"/>
  <c r="B175" i="29"/>
  <c r="B176" i="29"/>
  <c r="B177" i="29"/>
  <c r="B178" i="29"/>
  <c r="B179" i="29"/>
  <c r="B180" i="29"/>
  <c r="B181" i="29"/>
  <c r="B182" i="29"/>
  <c r="B183" i="29"/>
  <c r="B184" i="29"/>
  <c r="B185" i="29"/>
  <c r="B186" i="29"/>
  <c r="B187" i="29"/>
  <c r="B188" i="29"/>
  <c r="B189" i="29"/>
  <c r="B190" i="29"/>
  <c r="B191" i="29"/>
  <c r="B192" i="29"/>
  <c r="B193" i="29"/>
  <c r="B194" i="29"/>
  <c r="B195" i="29"/>
  <c r="B196" i="29"/>
  <c r="B197" i="29"/>
  <c r="B133" i="29"/>
  <c r="B134" i="29"/>
  <c r="B135" i="29"/>
  <c r="B136" i="29"/>
  <c r="B137" i="29"/>
  <c r="B138" i="29"/>
  <c r="B139" i="29"/>
  <c r="B140" i="29"/>
  <c r="B141" i="29"/>
  <c r="B142" i="29"/>
  <c r="B143" i="29"/>
  <c r="B144" i="29"/>
  <c r="B145" i="29"/>
  <c r="B146" i="29"/>
  <c r="B147" i="29"/>
  <c r="B148" i="29"/>
  <c r="B149" i="29"/>
  <c r="B150" i="29"/>
  <c r="B151" i="29"/>
  <c r="B152" i="29"/>
  <c r="B153" i="29"/>
  <c r="B154" i="29"/>
  <c r="B155" i="29"/>
  <c r="B156" i="29"/>
  <c r="B157" i="29"/>
  <c r="B158" i="29"/>
  <c r="B159" i="29"/>
  <c r="B160" i="29"/>
  <c r="B161" i="29"/>
  <c r="B162" i="29"/>
  <c r="B163" i="29"/>
  <c r="B164" i="29"/>
  <c r="B165" i="29"/>
  <c r="B113" i="29"/>
  <c r="B114" i="29"/>
  <c r="B112" i="29"/>
  <c r="B109" i="29"/>
  <c r="B110" i="29"/>
  <c r="B108" i="29"/>
  <c r="B92" i="29"/>
  <c r="B91" i="29"/>
  <c r="B86" i="29"/>
  <c r="B87" i="29"/>
  <c r="B88" i="29"/>
  <c r="B89" i="29"/>
  <c r="B90" i="29"/>
  <c r="B73" i="29" l="1"/>
  <c r="B55" i="29"/>
  <c r="B56" i="29"/>
  <c r="B57" i="29"/>
  <c r="B58" i="29"/>
  <c r="B59" i="29"/>
  <c r="B60" i="29"/>
  <c r="B61" i="29"/>
  <c r="B62" i="29"/>
  <c r="B63" i="29"/>
  <c r="B64" i="29"/>
  <c r="B65" i="29"/>
  <c r="B66" i="29"/>
  <c r="B67" i="29"/>
  <c r="B46" i="29"/>
  <c r="B39" i="29"/>
  <c r="B32" i="29"/>
  <c r="B25" i="29"/>
  <c r="B21" i="29"/>
  <c r="J157" i="7"/>
  <c r="I220" i="7"/>
  <c r="J70" i="7"/>
  <c r="J68" i="7"/>
  <c r="I78" i="7"/>
  <c r="I77" i="7"/>
  <c r="I38" i="7" l="1"/>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18"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182" i="7"/>
  <c r="N175" i="7"/>
  <c r="N174" i="7"/>
  <c r="N173" i="7"/>
  <c r="J175" i="7"/>
  <c r="J174" i="7"/>
  <c r="J173" i="7"/>
  <c r="F174" i="7"/>
  <c r="F175" i="7"/>
  <c r="F173" i="7"/>
  <c r="N164" i="7"/>
  <c r="N163" i="7"/>
  <c r="N162" i="7"/>
  <c r="N159" i="7"/>
  <c r="N158" i="7"/>
  <c r="N157" i="7"/>
  <c r="J164" i="7"/>
  <c r="J163" i="7"/>
  <c r="J162" i="7"/>
  <c r="J159" i="7"/>
  <c r="J158" i="7"/>
  <c r="F163" i="7"/>
  <c r="F164" i="7"/>
  <c r="F162" i="7"/>
  <c r="F158" i="7"/>
  <c r="O158" i="7" s="1"/>
  <c r="F159" i="7"/>
  <c r="F157" i="7"/>
  <c r="N150" i="7"/>
  <c r="N149" i="7"/>
  <c r="N148" i="7"/>
  <c r="N146" i="7"/>
  <c r="N145" i="7"/>
  <c r="N144" i="7"/>
  <c r="N140" i="7"/>
  <c r="J150" i="7"/>
  <c r="J149" i="7"/>
  <c r="J148" i="7"/>
  <c r="J146" i="7"/>
  <c r="J145" i="7"/>
  <c r="J144" i="7"/>
  <c r="J140" i="7"/>
  <c r="F149" i="7"/>
  <c r="F150" i="7"/>
  <c r="F148" i="7"/>
  <c r="F145" i="7"/>
  <c r="F146" i="7"/>
  <c r="F144" i="7"/>
  <c r="F140" i="7"/>
  <c r="N133" i="7"/>
  <c r="N132" i="7"/>
  <c r="N131" i="7"/>
  <c r="N128" i="7"/>
  <c r="N127" i="7"/>
  <c r="N126" i="7"/>
  <c r="N125" i="7"/>
  <c r="N124" i="7"/>
  <c r="J133" i="7"/>
  <c r="J132" i="7"/>
  <c r="J131" i="7"/>
  <c r="J128" i="7"/>
  <c r="J127" i="7"/>
  <c r="J126" i="7"/>
  <c r="J125" i="7"/>
  <c r="J124" i="7"/>
  <c r="F132" i="7"/>
  <c r="F133" i="7"/>
  <c r="F131" i="7"/>
  <c r="O131" i="7" s="1"/>
  <c r="F125" i="7"/>
  <c r="F126" i="7"/>
  <c r="F127" i="7"/>
  <c r="F128" i="7"/>
  <c r="F124" i="7"/>
  <c r="O124" i="7" s="1"/>
  <c r="N115" i="7"/>
  <c r="N114" i="7"/>
  <c r="N113" i="7"/>
  <c r="N112" i="7"/>
  <c r="N111" i="7"/>
  <c r="N110" i="7"/>
  <c r="N109" i="7"/>
  <c r="N108" i="7"/>
  <c r="J115" i="7"/>
  <c r="J114" i="7"/>
  <c r="J113" i="7"/>
  <c r="J112" i="7"/>
  <c r="J111" i="7"/>
  <c r="J110" i="7"/>
  <c r="J109" i="7"/>
  <c r="J108" i="7"/>
  <c r="F112" i="7"/>
  <c r="O112" i="7" s="1"/>
  <c r="F108" i="7"/>
  <c r="F113" i="7"/>
  <c r="O113" i="7" s="1"/>
  <c r="F114" i="7"/>
  <c r="F115" i="7"/>
  <c r="O115" i="7" s="1"/>
  <c r="F109" i="7"/>
  <c r="F110" i="7"/>
  <c r="F111" i="7"/>
  <c r="N101" i="7"/>
  <c r="N100" i="7"/>
  <c r="N99" i="7"/>
  <c r="N98" i="7"/>
  <c r="N95" i="7"/>
  <c r="N94" i="7"/>
  <c r="N93" i="7"/>
  <c r="N92" i="7"/>
  <c r="J99" i="7"/>
  <c r="J100" i="7"/>
  <c r="J101" i="7"/>
  <c r="J98" i="7"/>
  <c r="O98" i="7" s="1"/>
  <c r="J93" i="7"/>
  <c r="J94" i="7"/>
  <c r="J95" i="7"/>
  <c r="J92" i="7"/>
  <c r="F99" i="7"/>
  <c r="F100" i="7"/>
  <c r="O100" i="7" s="1"/>
  <c r="F101" i="7"/>
  <c r="F93" i="7"/>
  <c r="F94" i="7"/>
  <c r="F95" i="7"/>
  <c r="F92" i="7"/>
  <c r="L43" i="30"/>
  <c r="M43" i="30" s="1"/>
  <c r="I43" i="30"/>
  <c r="L42" i="30"/>
  <c r="I42" i="30"/>
  <c r="L41" i="30"/>
  <c r="I41" i="30"/>
  <c r="L39" i="30"/>
  <c r="I39" i="30"/>
  <c r="L38" i="30"/>
  <c r="I38" i="30"/>
  <c r="L37" i="30"/>
  <c r="I37" i="30"/>
  <c r="L35" i="30"/>
  <c r="I35" i="30"/>
  <c r="M35" i="30" s="1"/>
  <c r="L34" i="30"/>
  <c r="I34" i="30"/>
  <c r="L33" i="30"/>
  <c r="I33" i="30"/>
  <c r="F6" i="30"/>
  <c r="F7" i="30"/>
  <c r="F8" i="30"/>
  <c r="F9" i="30"/>
  <c r="F10" i="30"/>
  <c r="F11" i="30"/>
  <c r="F12" i="30"/>
  <c r="F13" i="30"/>
  <c r="F5" i="30"/>
  <c r="F73" i="7"/>
  <c r="O73" i="7" s="1"/>
  <c r="I26" i="30"/>
  <c r="I27" i="30"/>
  <c r="I22" i="30"/>
  <c r="I23" i="30"/>
  <c r="I19" i="30"/>
  <c r="I18" i="30"/>
  <c r="I25" i="30"/>
  <c r="M25" i="30" s="1"/>
  <c r="I21" i="30"/>
  <c r="I17" i="30"/>
  <c r="L17" i="30"/>
  <c r="L18" i="30"/>
  <c r="L19" i="30"/>
  <c r="L21" i="30"/>
  <c r="L22" i="30"/>
  <c r="M22" i="30" s="1"/>
  <c r="L23" i="30"/>
  <c r="M23" i="30" s="1"/>
  <c r="L25" i="30"/>
  <c r="L26" i="30"/>
  <c r="L27" i="30"/>
  <c r="I53" i="7"/>
  <c r="J53" i="7" s="1"/>
  <c r="J69" i="7"/>
  <c r="J71" i="7"/>
  <c r="J72" i="7"/>
  <c r="J74" i="7"/>
  <c r="J75" i="7"/>
  <c r="J76" i="7"/>
  <c r="N68" i="7"/>
  <c r="N69" i="7"/>
  <c r="N70" i="7"/>
  <c r="N71" i="7"/>
  <c r="N72" i="7"/>
  <c r="N74" i="7"/>
  <c r="N75" i="7"/>
  <c r="N76" i="7"/>
  <c r="F68" i="7"/>
  <c r="O68" i="7" s="1"/>
  <c r="F69" i="7"/>
  <c r="O69" i="7" s="1"/>
  <c r="F70" i="7"/>
  <c r="O70" i="7" s="1"/>
  <c r="F71" i="7"/>
  <c r="O71" i="7" s="1"/>
  <c r="F72" i="7"/>
  <c r="O72" i="7" s="1"/>
  <c r="F74" i="7"/>
  <c r="O74" i="7" s="1"/>
  <c r="F75" i="7"/>
  <c r="O75" i="7" s="1"/>
  <c r="F76" i="7"/>
  <c r="O76" i="7" s="1"/>
  <c r="F77" i="7"/>
  <c r="F78" i="7"/>
  <c r="F54" i="7"/>
  <c r="F55" i="7"/>
  <c r="F56" i="7"/>
  <c r="F57" i="7"/>
  <c r="F53" i="7"/>
  <c r="F47" i="7"/>
  <c r="F48" i="7"/>
  <c r="F49" i="7"/>
  <c r="F50" i="7"/>
  <c r="F39" i="7"/>
  <c r="F40" i="7"/>
  <c r="F41" i="7"/>
  <c r="F42" i="7"/>
  <c r="F43" i="7"/>
  <c r="F38" i="7"/>
  <c r="F32" i="7"/>
  <c r="F33" i="7"/>
  <c r="F34" i="7"/>
  <c r="F35" i="7"/>
  <c r="I22" i="7"/>
  <c r="F19" i="7"/>
  <c r="F22" i="7"/>
  <c r="F23" i="7"/>
  <c r="F24" i="7"/>
  <c r="F17" i="7"/>
  <c r="F18" i="7"/>
  <c r="B201" i="29"/>
  <c r="B202" i="29"/>
  <c r="B200" i="29"/>
  <c r="B167" i="29"/>
  <c r="B132" i="29"/>
  <c r="B121" i="29"/>
  <c r="B122" i="29"/>
  <c r="B117" i="29"/>
  <c r="B118" i="29"/>
  <c r="B106" i="29"/>
  <c r="B104" i="29"/>
  <c r="B103" i="29"/>
  <c r="B97" i="29"/>
  <c r="B98" i="29"/>
  <c r="B99" i="29"/>
  <c r="B100" i="29"/>
  <c r="B79" i="29"/>
  <c r="B80" i="29"/>
  <c r="B81" i="29"/>
  <c r="B76" i="29"/>
  <c r="B54" i="29"/>
  <c r="C8" i="29"/>
  <c r="A1" i="7"/>
  <c r="I191" i="7"/>
  <c r="J191" i="7" s="1"/>
  <c r="I247" i="7"/>
  <c r="J247" i="7" s="1"/>
  <c r="I214" i="7"/>
  <c r="J214" i="7" s="1"/>
  <c r="B47" i="29"/>
  <c r="B40" i="29"/>
  <c r="B33" i="29"/>
  <c r="B26" i="29"/>
  <c r="I234" i="7"/>
  <c r="J234" i="7" s="1"/>
  <c r="I235" i="7"/>
  <c r="I221" i="7"/>
  <c r="J221" i="7" s="1"/>
  <c r="I211" i="7"/>
  <c r="J211" i="7" s="1"/>
  <c r="I200" i="7"/>
  <c r="J200" i="7" s="1"/>
  <c r="I201" i="7"/>
  <c r="J201" i="7" s="1"/>
  <c r="I185" i="7"/>
  <c r="J185" i="7" s="1"/>
  <c r="J77" i="7"/>
  <c r="I17" i="7"/>
  <c r="M17" i="7" s="1"/>
  <c r="I18" i="7"/>
  <c r="J18" i="7" s="1"/>
  <c r="I19" i="7"/>
  <c r="J19" i="7" s="1"/>
  <c r="J22" i="7"/>
  <c r="I23" i="7"/>
  <c r="J23" i="7" s="1"/>
  <c r="I24" i="7"/>
  <c r="J24" i="7" s="1"/>
  <c r="M78" i="7"/>
  <c r="A181" i="7"/>
  <c r="A217" i="7"/>
  <c r="I233" i="7"/>
  <c r="J233" i="7" s="1"/>
  <c r="A52" i="7"/>
  <c r="A46" i="7"/>
  <c r="A37" i="7"/>
  <c r="A31" i="7"/>
  <c r="I32" i="7"/>
  <c r="J32" i="7" s="1"/>
  <c r="I33" i="7"/>
  <c r="M33" i="7" s="1"/>
  <c r="I34" i="7"/>
  <c r="J34" i="7" s="1"/>
  <c r="I35" i="7"/>
  <c r="J35" i="7" s="1"/>
  <c r="J38" i="7"/>
  <c r="I39" i="7"/>
  <c r="J39" i="7" s="1"/>
  <c r="I40" i="7"/>
  <c r="J40" i="7" s="1"/>
  <c r="I41" i="7"/>
  <c r="J41" i="7" s="1"/>
  <c r="I42" i="7"/>
  <c r="J42" i="7" s="1"/>
  <c r="I43" i="7"/>
  <c r="J43" i="7" s="1"/>
  <c r="I47" i="7"/>
  <c r="J47" i="7" s="1"/>
  <c r="I48" i="7"/>
  <c r="J48" i="7" s="1"/>
  <c r="I49" i="7"/>
  <c r="J49" i="7" s="1"/>
  <c r="I50" i="7"/>
  <c r="J50" i="7" s="1"/>
  <c r="I54" i="7"/>
  <c r="J54" i="7" s="1"/>
  <c r="I55" i="7"/>
  <c r="J55" i="7" s="1"/>
  <c r="I56" i="7"/>
  <c r="M56" i="7" s="1"/>
  <c r="I57" i="7"/>
  <c r="J57" i="7" s="1"/>
  <c r="I182" i="7"/>
  <c r="J182" i="7" s="1"/>
  <c r="J183" i="7"/>
  <c r="I184" i="7"/>
  <c r="J184" i="7" s="1"/>
  <c r="I186" i="7"/>
  <c r="J186" i="7" s="1"/>
  <c r="I187" i="7"/>
  <c r="J187" i="7" s="1"/>
  <c r="I188" i="7"/>
  <c r="J188" i="7" s="1"/>
  <c r="I189" i="7"/>
  <c r="J189" i="7" s="1"/>
  <c r="I190" i="7"/>
  <c r="J190" i="7" s="1"/>
  <c r="I192" i="7"/>
  <c r="J192" i="7" s="1"/>
  <c r="I193" i="7"/>
  <c r="J193" i="7" s="1"/>
  <c r="I194" i="7"/>
  <c r="J194" i="7" s="1"/>
  <c r="I195" i="7"/>
  <c r="M195" i="7" s="1"/>
  <c r="I196" i="7"/>
  <c r="J196" i="7" s="1"/>
  <c r="I197" i="7"/>
  <c r="J197" i="7" s="1"/>
  <c r="I198" i="7"/>
  <c r="M198" i="7" s="1"/>
  <c r="I199" i="7"/>
  <c r="J199" i="7" s="1"/>
  <c r="I202" i="7"/>
  <c r="J202" i="7" s="1"/>
  <c r="I203" i="7"/>
  <c r="J203" i="7" s="1"/>
  <c r="I204" i="7"/>
  <c r="J204" i="7" s="1"/>
  <c r="I205" i="7"/>
  <c r="J205" i="7" s="1"/>
  <c r="I206" i="7"/>
  <c r="J206" i="7" s="1"/>
  <c r="I207" i="7"/>
  <c r="J207" i="7" s="1"/>
  <c r="I208" i="7"/>
  <c r="M208" i="7" s="1"/>
  <c r="I209" i="7"/>
  <c r="J209" i="7" s="1"/>
  <c r="I210" i="7"/>
  <c r="J210" i="7" s="1"/>
  <c r="I212" i="7"/>
  <c r="J212" i="7" s="1"/>
  <c r="I213" i="7"/>
  <c r="J213" i="7" s="1"/>
  <c r="I215" i="7"/>
  <c r="J215" i="7" s="1"/>
  <c r="I218" i="7"/>
  <c r="J218" i="7" s="1"/>
  <c r="I219" i="7"/>
  <c r="J219" i="7" s="1"/>
  <c r="J220" i="7"/>
  <c r="I222" i="7"/>
  <c r="J222" i="7" s="1"/>
  <c r="I223" i="7"/>
  <c r="J223" i="7" s="1"/>
  <c r="I224" i="7"/>
  <c r="J224" i="7" s="1"/>
  <c r="I225" i="7"/>
  <c r="J225" i="7" s="1"/>
  <c r="I226" i="7"/>
  <c r="J226" i="7" s="1"/>
  <c r="I227" i="7"/>
  <c r="J227" i="7" s="1"/>
  <c r="I228" i="7"/>
  <c r="J228" i="7" s="1"/>
  <c r="I229" i="7"/>
  <c r="J229" i="7" s="1"/>
  <c r="I230" i="7"/>
  <c r="J230" i="7" s="1"/>
  <c r="I231" i="7"/>
  <c r="J231" i="7" s="1"/>
  <c r="I232" i="7"/>
  <c r="J232" i="7" s="1"/>
  <c r="I236" i="7"/>
  <c r="J236" i="7" s="1"/>
  <c r="I237" i="7"/>
  <c r="J237" i="7" s="1"/>
  <c r="I238" i="7"/>
  <c r="J238" i="7" s="1"/>
  <c r="I239" i="7"/>
  <c r="J239" i="7" s="1"/>
  <c r="I240" i="7"/>
  <c r="J240" i="7" s="1"/>
  <c r="I241" i="7"/>
  <c r="J241" i="7" s="1"/>
  <c r="I242" i="7"/>
  <c r="J242" i="7" s="1"/>
  <c r="I243" i="7"/>
  <c r="J243" i="7" s="1"/>
  <c r="I244" i="7"/>
  <c r="J244" i="7" s="1"/>
  <c r="I245" i="7"/>
  <c r="J245" i="7" s="1"/>
  <c r="I246" i="7"/>
  <c r="J246" i="7" s="1"/>
  <c r="I248" i="7"/>
  <c r="J248" i="7" s="1"/>
  <c r="M194" i="7"/>
  <c r="C5" i="5"/>
  <c r="C6" i="5"/>
  <c r="C7" i="5"/>
  <c r="C8" i="5"/>
  <c r="C10" i="29"/>
  <c r="C9" i="29"/>
  <c r="B127" i="29"/>
  <c r="B126" i="29"/>
  <c r="B120" i="29"/>
  <c r="B116" i="29"/>
  <c r="B102" i="29"/>
  <c r="B96" i="29"/>
  <c r="B85" i="29"/>
  <c r="B78" i="29"/>
  <c r="B75" i="29"/>
  <c r="B74" i="29"/>
  <c r="C7" i="29"/>
  <c r="M77" i="7"/>
  <c r="M211" i="7"/>
  <c r="M220" i="7"/>
  <c r="J17" i="7"/>
  <c r="M22" i="7"/>
  <c r="M57" i="7"/>
  <c r="M38" i="7"/>
  <c r="J78" i="7"/>
  <c r="M222" i="7"/>
  <c r="J33" i="7" l="1"/>
  <c r="O108" i="7"/>
  <c r="M205" i="7"/>
  <c r="O92" i="7"/>
  <c r="O101" i="7"/>
  <c r="O110" i="7"/>
  <c r="O128" i="7"/>
  <c r="O144" i="7"/>
  <c r="O150" i="7"/>
  <c r="O157" i="7"/>
  <c r="O164" i="7"/>
  <c r="O94" i="7"/>
  <c r="O126" i="7"/>
  <c r="O132" i="7"/>
  <c r="O175" i="7"/>
  <c r="O114" i="7"/>
  <c r="M37" i="30"/>
  <c r="M42" i="30"/>
  <c r="M17" i="30"/>
  <c r="M19" i="30"/>
  <c r="M18" i="30"/>
  <c r="M39" i="30"/>
  <c r="M41" i="30"/>
  <c r="M44" i="30" s="1"/>
  <c r="M85" i="7" s="1"/>
  <c r="N85" i="7" s="1"/>
  <c r="M27" i="30"/>
  <c r="M34" i="30"/>
  <c r="O95" i="7"/>
  <c r="O109" i="7"/>
  <c r="J117" i="7"/>
  <c r="O127" i="7"/>
  <c r="O133" i="7"/>
  <c r="O146" i="7"/>
  <c r="O149" i="7"/>
  <c r="O159" i="7"/>
  <c r="O163" i="7"/>
  <c r="J166" i="7"/>
  <c r="O173" i="7"/>
  <c r="J177" i="7"/>
  <c r="D15" i="5" s="1"/>
  <c r="N177" i="7"/>
  <c r="E15" i="5" s="1"/>
  <c r="O220" i="7"/>
  <c r="O99" i="7"/>
  <c r="O145" i="7"/>
  <c r="O93" i="7"/>
  <c r="O111" i="7"/>
  <c r="O125" i="7"/>
  <c r="O140" i="7"/>
  <c r="O148" i="7"/>
  <c r="O162" i="7"/>
  <c r="O174" i="7"/>
  <c r="N22" i="7"/>
  <c r="N211" i="7"/>
  <c r="O211" i="7" s="1"/>
  <c r="N77" i="7"/>
  <c r="O77" i="7" s="1"/>
  <c r="N17" i="7"/>
  <c r="M203" i="7"/>
  <c r="M225" i="7"/>
  <c r="M24" i="7"/>
  <c r="N195" i="7"/>
  <c r="N194" i="7"/>
  <c r="O194" i="7" s="1"/>
  <c r="N208" i="7"/>
  <c r="N198" i="7"/>
  <c r="N78" i="7"/>
  <c r="O78" i="7" s="1"/>
  <c r="N57" i="7"/>
  <c r="N205" i="7"/>
  <c r="O205" i="7" s="1"/>
  <c r="N222" i="7"/>
  <c r="O222" i="7" s="1"/>
  <c r="N220" i="7"/>
  <c r="N38" i="7"/>
  <c r="M240" i="7"/>
  <c r="M47" i="7"/>
  <c r="M204" i="7"/>
  <c r="M213" i="7"/>
  <c r="M244" i="7"/>
  <c r="M55" i="7"/>
  <c r="M54" i="7"/>
  <c r="M40" i="7"/>
  <c r="M48" i="7"/>
  <c r="M191" i="7"/>
  <c r="M233" i="7"/>
  <c r="M200" i="7"/>
  <c r="M207" i="7"/>
  <c r="M193" i="7"/>
  <c r="M202" i="7"/>
  <c r="M245" i="7"/>
  <c r="M212" i="7"/>
  <c r="M246" i="7"/>
  <c r="M32" i="7"/>
  <c r="M23" i="7"/>
  <c r="M214" i="7"/>
  <c r="M35" i="7"/>
  <c r="M42" i="7"/>
  <c r="M228" i="7"/>
  <c r="M50" i="7"/>
  <c r="M199" i="7"/>
  <c r="M215" i="7"/>
  <c r="M234" i="7"/>
  <c r="M224" i="7"/>
  <c r="M248" i="7"/>
  <c r="M196" i="7"/>
  <c r="M219" i="7"/>
  <c r="M241" i="7"/>
  <c r="M197" i="7"/>
  <c r="M18" i="7"/>
  <c r="M201" i="7"/>
  <c r="M227" i="7"/>
  <c r="M190" i="7"/>
  <c r="M34" i="7"/>
  <c r="M43" i="7"/>
  <c r="M39" i="7"/>
  <c r="M230" i="7"/>
  <c r="M189" i="7"/>
  <c r="M229" i="7"/>
  <c r="M239" i="7"/>
  <c r="M188" i="7"/>
  <c r="F26" i="7"/>
  <c r="F59" i="7"/>
  <c r="J103" i="7"/>
  <c r="D13" i="5" s="1"/>
  <c r="N103" i="7"/>
  <c r="E13" i="5" s="1"/>
  <c r="N117" i="7"/>
  <c r="N135" i="7"/>
  <c r="F152" i="7"/>
  <c r="J152" i="7"/>
  <c r="N152" i="7"/>
  <c r="F166" i="7"/>
  <c r="N166" i="7"/>
  <c r="F177" i="7"/>
  <c r="J56" i="7"/>
  <c r="J135" i="7"/>
  <c r="M187" i="7"/>
  <c r="M53" i="7"/>
  <c r="M206" i="7"/>
  <c r="M49" i="7"/>
  <c r="M238" i="7"/>
  <c r="M192" i="7"/>
  <c r="M247" i="7"/>
  <c r="M19" i="7"/>
  <c r="M210" i="7"/>
  <c r="M182" i="7"/>
  <c r="M218" i="7"/>
  <c r="M223" i="7"/>
  <c r="M242" i="7"/>
  <c r="M231" i="7"/>
  <c r="M41" i="7"/>
  <c r="M232" i="7"/>
  <c r="M209" i="7"/>
  <c r="M184" i="7"/>
  <c r="F103" i="7"/>
  <c r="M236" i="7"/>
  <c r="M183" i="7"/>
  <c r="M243" i="7"/>
  <c r="M33" i="30"/>
  <c r="M26" i="30"/>
  <c r="M28" i="30" s="1"/>
  <c r="M84" i="7" s="1"/>
  <c r="N84" i="7" s="1"/>
  <c r="M21" i="30"/>
  <c r="M24" i="30" s="1"/>
  <c r="I84" i="7" s="1"/>
  <c r="J84" i="7" s="1"/>
  <c r="N56" i="7"/>
  <c r="M38" i="30"/>
  <c r="M40" i="30" s="1"/>
  <c r="I85" i="7" s="1"/>
  <c r="J85" i="7" s="1"/>
  <c r="F250" i="7"/>
  <c r="F117" i="7"/>
  <c r="O117" i="7" s="1"/>
  <c r="F135" i="7"/>
  <c r="M237" i="7"/>
  <c r="M226" i="7"/>
  <c r="M186" i="7"/>
  <c r="M221" i="7"/>
  <c r="J26" i="7"/>
  <c r="N33" i="7"/>
  <c r="M235" i="7"/>
  <c r="J235" i="7"/>
  <c r="M185" i="7"/>
  <c r="J195" i="7"/>
  <c r="O195" i="7" s="1"/>
  <c r="J198" i="7"/>
  <c r="O198" i="7" s="1"/>
  <c r="J208" i="7"/>
  <c r="O208" i="7" s="1"/>
  <c r="J59" i="7" l="1"/>
  <c r="I65" i="7" s="1"/>
  <c r="J65" i="7" s="1"/>
  <c r="O152" i="7"/>
  <c r="M20" i="30"/>
  <c r="E84" i="7" s="1"/>
  <c r="F84" i="7" s="1"/>
  <c r="O84" i="7" s="1"/>
  <c r="M36" i="30"/>
  <c r="O103" i="7"/>
  <c r="O135" i="7"/>
  <c r="C15" i="5"/>
  <c r="F15" i="5" s="1"/>
  <c r="O177" i="7"/>
  <c r="O166" i="7"/>
  <c r="C13" i="5"/>
  <c r="F13" i="5" s="1"/>
  <c r="F61" i="7"/>
  <c r="I67" i="7"/>
  <c r="J67" i="7" s="1"/>
  <c r="J61" i="7"/>
  <c r="N188" i="7"/>
  <c r="O188" i="7" s="1"/>
  <c r="N248" i="7"/>
  <c r="O248" i="7" s="1"/>
  <c r="N199" i="7"/>
  <c r="O199" i="7" s="1"/>
  <c r="N193" i="7"/>
  <c r="O193" i="7" s="1"/>
  <c r="N55" i="7"/>
  <c r="N41" i="7"/>
  <c r="N206" i="7"/>
  <c r="O206" i="7" s="1"/>
  <c r="N239" i="7"/>
  <c r="O239" i="7" s="1"/>
  <c r="N39" i="7"/>
  <c r="N241" i="7"/>
  <c r="O241" i="7" s="1"/>
  <c r="N224" i="7"/>
  <c r="O224" i="7" s="1"/>
  <c r="N50" i="7"/>
  <c r="N212" i="7"/>
  <c r="O212" i="7" s="1"/>
  <c r="N207" i="7"/>
  <c r="O207" i="7" s="1"/>
  <c r="N48" i="7"/>
  <c r="N244" i="7"/>
  <c r="O244" i="7" s="1"/>
  <c r="N240" i="7"/>
  <c r="O240" i="7" s="1"/>
  <c r="N218" i="7"/>
  <c r="O218" i="7" s="1"/>
  <c r="N238" i="7"/>
  <c r="O238" i="7" s="1"/>
  <c r="N43" i="7"/>
  <c r="N201" i="7"/>
  <c r="O201" i="7" s="1"/>
  <c r="N219" i="7"/>
  <c r="O219" i="7" s="1"/>
  <c r="N234" i="7"/>
  <c r="O234" i="7" s="1"/>
  <c r="N245" i="7"/>
  <c r="O245" i="7" s="1"/>
  <c r="N200" i="7"/>
  <c r="O200" i="7" s="1"/>
  <c r="N40" i="7"/>
  <c r="N213" i="7"/>
  <c r="O213" i="7" s="1"/>
  <c r="N24" i="7"/>
  <c r="N49" i="7"/>
  <c r="N189" i="7"/>
  <c r="O189" i="7" s="1"/>
  <c r="N34" i="7"/>
  <c r="N196" i="7"/>
  <c r="O196" i="7" s="1"/>
  <c r="N215" i="7"/>
  <c r="O215" i="7" s="1"/>
  <c r="N32" i="7"/>
  <c r="N202" i="7"/>
  <c r="O202" i="7" s="1"/>
  <c r="N233" i="7"/>
  <c r="O233" i="7" s="1"/>
  <c r="N54" i="7"/>
  <c r="N204" i="7"/>
  <c r="O204" i="7" s="1"/>
  <c r="N225" i="7"/>
  <c r="O225" i="7" s="1"/>
  <c r="N197" i="7"/>
  <c r="O197" i="7" s="1"/>
  <c r="N191" i="7"/>
  <c r="O191" i="7" s="1"/>
  <c r="N47" i="7"/>
  <c r="N203" i="7"/>
  <c r="O203" i="7" s="1"/>
  <c r="N228" i="7"/>
  <c r="O228" i="7" s="1"/>
  <c r="N227" i="7"/>
  <c r="O227" i="7" s="1"/>
  <c r="E66" i="7"/>
  <c r="F66" i="7" s="1"/>
  <c r="N246" i="7"/>
  <c r="O246" i="7" s="1"/>
  <c r="O22" i="7"/>
  <c r="N214" i="7"/>
  <c r="O214" i="7" s="1"/>
  <c r="N210" i="7"/>
  <c r="O210" i="7" s="1"/>
  <c r="N35" i="7"/>
  <c r="O35" i="7" s="1"/>
  <c r="N23" i="7"/>
  <c r="N168" i="7"/>
  <c r="E14" i="5" s="1"/>
  <c r="N42" i="7"/>
  <c r="O56" i="7"/>
  <c r="J168" i="7"/>
  <c r="D14" i="5" s="1"/>
  <c r="O57" i="7"/>
  <c r="N192" i="7"/>
  <c r="O192" i="7" s="1"/>
  <c r="N18" i="7"/>
  <c r="N190" i="7"/>
  <c r="O190" i="7" s="1"/>
  <c r="E65" i="7"/>
  <c r="F65" i="7" s="1"/>
  <c r="E67" i="7"/>
  <c r="F67" i="7" s="1"/>
  <c r="N230" i="7"/>
  <c r="O230" i="7" s="1"/>
  <c r="N229" i="7"/>
  <c r="O229" i="7" s="1"/>
  <c r="N231" i="7"/>
  <c r="O231" i="7" s="1"/>
  <c r="N187" i="7"/>
  <c r="O187" i="7" s="1"/>
  <c r="N184" i="7"/>
  <c r="O184" i="7" s="1"/>
  <c r="N242" i="7"/>
  <c r="O242" i="7" s="1"/>
  <c r="N182" i="7"/>
  <c r="O182" i="7" s="1"/>
  <c r="N247" i="7"/>
  <c r="O247" i="7" s="1"/>
  <c r="N223" i="7"/>
  <c r="O223" i="7" s="1"/>
  <c r="N19" i="7"/>
  <c r="N53" i="7"/>
  <c r="N209" i="7"/>
  <c r="O209" i="7" s="1"/>
  <c r="N232" i="7"/>
  <c r="O232" i="7" s="1"/>
  <c r="N236" i="7"/>
  <c r="O236" i="7" s="1"/>
  <c r="N183" i="7"/>
  <c r="O183" i="7" s="1"/>
  <c r="N243" i="7"/>
  <c r="O243" i="7" s="1"/>
  <c r="C16" i="5"/>
  <c r="F168" i="7"/>
  <c r="N87" i="7"/>
  <c r="I66" i="7"/>
  <c r="J66" i="7" s="1"/>
  <c r="J87" i="7"/>
  <c r="N226" i="7"/>
  <c r="O226" i="7" s="1"/>
  <c r="N237" i="7"/>
  <c r="O237" i="7" s="1"/>
  <c r="N186" i="7"/>
  <c r="O186" i="7" s="1"/>
  <c r="N221" i="7"/>
  <c r="O221" i="7" s="1"/>
  <c r="J250" i="7"/>
  <c r="D16" i="5" s="1"/>
  <c r="N185" i="7"/>
  <c r="O185" i="7" s="1"/>
  <c r="N235" i="7"/>
  <c r="O235" i="7" s="1"/>
  <c r="E85" i="7" l="1"/>
  <c r="F85" i="7" s="1"/>
  <c r="O168" i="7"/>
  <c r="O250" i="7"/>
  <c r="C14" i="5"/>
  <c r="F14" i="5" s="1"/>
  <c r="J80" i="7"/>
  <c r="I256" i="7" s="1"/>
  <c r="J256" i="7" s="1"/>
  <c r="O40" i="7"/>
  <c r="O17" i="7"/>
  <c r="O55" i="7"/>
  <c r="O54" i="7"/>
  <c r="O48" i="7"/>
  <c r="O41" i="7"/>
  <c r="C12" i="5"/>
  <c r="O49" i="7"/>
  <c r="F80" i="7"/>
  <c r="O50" i="7"/>
  <c r="O34" i="7"/>
  <c r="H15" i="5"/>
  <c r="O43" i="7"/>
  <c r="N59" i="7"/>
  <c r="N26" i="7"/>
  <c r="M67" i="7" s="1"/>
  <c r="N67" i="7" s="1"/>
  <c r="O67" i="7" s="1"/>
  <c r="D12" i="5"/>
  <c r="O47" i="7"/>
  <c r="O33" i="7"/>
  <c r="O24" i="7"/>
  <c r="H13" i="5"/>
  <c r="N250" i="7"/>
  <c r="E16" i="5" s="1"/>
  <c r="F16" i="5" s="1"/>
  <c r="O38" i="7"/>
  <c r="F87" i="7" l="1"/>
  <c r="O87" i="7" s="1"/>
  <c r="O85" i="7"/>
  <c r="O42" i="7"/>
  <c r="C17" i="5"/>
  <c r="M65" i="7"/>
  <c r="N65" i="7" s="1"/>
  <c r="O65" i="7" s="1"/>
  <c r="F252" i="7"/>
  <c r="E256" i="7"/>
  <c r="F256" i="7" s="1"/>
  <c r="O32" i="7"/>
  <c r="M66" i="7"/>
  <c r="N66" i="7" s="1"/>
  <c r="O66" i="7" s="1"/>
  <c r="O19" i="7"/>
  <c r="O23" i="7"/>
  <c r="O18" i="7"/>
  <c r="O39" i="7"/>
  <c r="O53" i="7"/>
  <c r="N61" i="7"/>
  <c r="O61" i="7" s="1"/>
  <c r="H14" i="5"/>
  <c r="J252" i="7"/>
  <c r="I257" i="7" s="1"/>
  <c r="J257" i="7" s="1"/>
  <c r="J260" i="7" s="1"/>
  <c r="D18" i="5" s="1"/>
  <c r="O26" i="7" l="1"/>
  <c r="P26" i="7" s="1"/>
  <c r="E257" i="7"/>
  <c r="F257" i="7" s="1"/>
  <c r="N80" i="7"/>
  <c r="O80" i="7" s="1"/>
  <c r="O59" i="7"/>
  <c r="P59" i="7" s="1"/>
  <c r="E12" i="5"/>
  <c r="F12" i="5" s="1"/>
  <c r="D17" i="5"/>
  <c r="I262" i="7"/>
  <c r="J262" i="7" s="1"/>
  <c r="J264" i="7" s="1"/>
  <c r="N252" i="7" l="1"/>
  <c r="O252" i="7" s="1"/>
  <c r="F260" i="7"/>
  <c r="H12" i="5"/>
  <c r="M256" i="7"/>
  <c r="N256" i="7" s="1"/>
  <c r="O256" i="7" s="1"/>
  <c r="E17" i="5"/>
  <c r="F17" i="5" s="1"/>
  <c r="D19" i="5"/>
  <c r="D22" i="5" s="1"/>
  <c r="E262" i="7" l="1"/>
  <c r="F262" i="7" s="1"/>
  <c r="C18" i="5"/>
  <c r="C19" i="5" s="1"/>
  <c r="M257" i="7"/>
  <c r="N257" i="7" s="1"/>
  <c r="O257" i="7" s="1"/>
  <c r="F264" i="7" l="1"/>
  <c r="N260" i="7"/>
  <c r="C22" i="5"/>
  <c r="G17" i="5"/>
  <c r="H16" i="5"/>
  <c r="E18" i="5" l="1"/>
  <c r="O260" i="7"/>
  <c r="M262" i="7"/>
  <c r="N262" i="7" s="1"/>
  <c r="H17" i="5"/>
  <c r="N264" i="7" l="1"/>
  <c r="O264" i="7" s="1"/>
  <c r="O262" i="7"/>
  <c r="F18" i="5"/>
  <c r="H18" i="5" s="1"/>
  <c r="E19" i="5"/>
  <c r="G18" i="5" l="1"/>
  <c r="F19" i="5"/>
  <c r="G19" i="5" s="1"/>
  <c r="E22" i="5"/>
  <c r="H19" i="5" l="1"/>
  <c r="F22" i="5"/>
</calcChain>
</file>

<file path=xl/comments1.xml><?xml version="1.0" encoding="utf-8"?>
<comments xmlns="http://schemas.openxmlformats.org/spreadsheetml/2006/main">
  <authors>
    <author>Ahmed, Mohib (M/OAA/OD)</author>
  </authors>
  <commentList>
    <comment ref="B97" authorId="0">
      <text>
        <r>
          <rPr>
            <b/>
            <sz val="8"/>
            <color indexed="81"/>
            <rFont val="Tahoma"/>
            <family val="2"/>
          </rPr>
          <t>Ahmed, Mohib (M/OAA/OD):</t>
        </r>
        <r>
          <rPr>
            <sz val="8"/>
            <color indexed="81"/>
            <rFont val="Tahoma"/>
            <family val="2"/>
          </rPr>
          <t xml:space="preserve">
Agreement Officer Pre-Approval Required Prior to Award for Purchase if "Capital Equipment?"  Reference (2 CFR 230, 15 b [2]   
Unit Cost $5K&gt; &amp; 1 Year Life Expectancy or More) (22 CFR 226.25 [c] (6) &amp; 22 CFR 226.2)       </t>
        </r>
      </text>
    </comment>
    <comment ref="B256" authorId="0">
      <text>
        <r>
          <rPr>
            <b/>
            <sz val="8"/>
            <color indexed="81"/>
            <rFont val="Tahoma"/>
            <family val="2"/>
          </rPr>
          <t>Ahmed, Mohib (M/OAA/OD):</t>
        </r>
        <r>
          <rPr>
            <sz val="8"/>
            <color indexed="81"/>
            <rFont val="Tahoma"/>
            <family val="2"/>
          </rPr>
          <t xml:space="preserve">
Utilize previous NICRA's if possible to come up with a reasonable estimate.</t>
        </r>
      </text>
    </comment>
    <comment ref="D256" authorId="0">
      <text>
        <r>
          <rPr>
            <b/>
            <sz val="8"/>
            <color indexed="81"/>
            <rFont val="Tahoma"/>
            <family val="2"/>
          </rPr>
          <t>Ahmed, Mohib (M/OAA/OD):</t>
        </r>
        <r>
          <rPr>
            <sz val="8"/>
            <color indexed="81"/>
            <rFont val="Tahoma"/>
            <family val="2"/>
          </rPr>
          <t xml:space="preserve">
Assumption:  Overhead rate is to be charged to Personnel, Fringe, and Contractual Line Items.  Tip:  For Cost Realism and Resonableness, this may be an area of differentiation for the offerors/recipients cost proposal as each orgniazation calculates the base differently.  
</t>
        </r>
      </text>
    </comment>
    <comment ref="D257" authorId="0">
      <text>
        <r>
          <rPr>
            <b/>
            <sz val="8"/>
            <color indexed="81"/>
            <rFont val="Tahoma"/>
            <family val="2"/>
          </rPr>
          <t>Ahmed, Mohib (M/OAA/OD):</t>
        </r>
        <r>
          <rPr>
            <sz val="8"/>
            <color indexed="81"/>
            <rFont val="Tahoma"/>
            <family val="2"/>
          </rPr>
          <t xml:space="preserve">
Assumption:  G&amp;A being charged to all Direct Costs.  This also may be an area where the offeror/recipient may calculate this cost differently. </t>
        </r>
      </text>
    </comment>
    <comment ref="B258" authorId="0">
      <text>
        <r>
          <rPr>
            <b/>
            <sz val="8"/>
            <color indexed="81"/>
            <rFont val="Tahoma"/>
            <family val="2"/>
          </rPr>
          <t>Ahmed, Mohib (M/OAA/OD):</t>
        </r>
        <r>
          <rPr>
            <sz val="8"/>
            <color indexed="81"/>
            <rFont val="Tahoma"/>
            <family val="2"/>
          </rPr>
          <t xml:space="preserve">
Additional Indirect Costs will require the preparer to insert the base of application and equations.
</t>
        </r>
      </text>
    </comment>
  </commentList>
</comments>
</file>

<file path=xl/sharedStrings.xml><?xml version="1.0" encoding="utf-8"?>
<sst xmlns="http://schemas.openxmlformats.org/spreadsheetml/2006/main" count="1004" uniqueCount="523">
  <si>
    <t>Equipment Repairs and Maintenance</t>
  </si>
  <si>
    <t>Vehicle Rent/Lease</t>
  </si>
  <si>
    <t>Vehicle Fuel</t>
  </si>
  <si>
    <t>Vehicle Repairs and Maintenance</t>
  </si>
  <si>
    <t>Other Vehicle Expenses</t>
  </si>
  <si>
    <t>Advertising</t>
  </si>
  <si>
    <t>Office Rent</t>
  </si>
  <si>
    <t>Office Utilities</t>
  </si>
  <si>
    <t>Office Repairs and Maintenance</t>
  </si>
  <si>
    <t>Security Services</t>
  </si>
  <si>
    <t>Office Supplies</t>
  </si>
  <si>
    <t>Warehouse Supplies</t>
  </si>
  <si>
    <t>General Communications Expense</t>
  </si>
  <si>
    <t>Mobile/Cellular Communications</t>
  </si>
  <si>
    <t>Satellite Communications</t>
  </si>
  <si>
    <t>Internet Communications</t>
  </si>
  <si>
    <t>Printing and Photocopying</t>
  </si>
  <si>
    <t>Courier and Postage</t>
  </si>
  <si>
    <t>Dues, Subscriptions and References</t>
  </si>
  <si>
    <t>Banking and Cash Handling Fees</t>
  </si>
  <si>
    <t>Taxes, Filing and Registration Fees</t>
  </si>
  <si>
    <t>Design, Monitoring and Evaluation</t>
  </si>
  <si>
    <t>Description</t>
  </si>
  <si>
    <t>&lt;Expatriate position&gt;</t>
  </si>
  <si>
    <t>&lt;Program position&gt;</t>
  </si>
  <si>
    <t>&lt;Insert more Expatriate Staff lines here&gt;</t>
  </si>
  <si>
    <t>&lt;Insert more Program Staff lines here&gt;</t>
  </si>
  <si>
    <t>&lt;Insert more Finance Staff lines here&gt;</t>
  </si>
  <si>
    <t>&lt;Insert more Logistics Staff lines here&gt;</t>
  </si>
  <si>
    <t>&lt;Insert more Other Staff lines here&gt;</t>
  </si>
  <si>
    <t>&lt;Specific vehicle type/model&gt;</t>
  </si>
  <si>
    <t>&lt;Insert more Vehicles lines here&gt;</t>
  </si>
  <si>
    <t>&lt;Insert more Capital Equipment lines here&gt;</t>
  </si>
  <si>
    <t>&lt;Specific capital equipment&gt;</t>
  </si>
  <si>
    <t>&lt;Specific general equipment&gt;</t>
  </si>
  <si>
    <t>&lt;Insert more Gen'l. Equipment lines here&gt;</t>
  </si>
  <si>
    <t>&lt;International consultant role&gt;</t>
  </si>
  <si>
    <t>&lt;National consultant role&gt;</t>
  </si>
  <si>
    <t>&lt;Insert more Int'l. Consultant lines here&gt;</t>
  </si>
  <si>
    <t>&lt;Insert more Nat'l. Consultant lines here&gt;</t>
  </si>
  <si>
    <t>&lt;Insert more Program Activity lines here&gt;</t>
  </si>
  <si>
    <t>&lt;Specific program activity&gt;</t>
  </si>
  <si>
    <t>&lt;Specific training activity&gt;</t>
  </si>
  <si>
    <t>&lt;Insert more Training lines here&gt;</t>
  </si>
  <si>
    <t>&lt;Specific construction activity&gt;</t>
  </si>
  <si>
    <t>&lt;Insert more Construction lines here&gt;</t>
  </si>
  <si>
    <t>&lt;Dates&gt;</t>
  </si>
  <si>
    <t>Program Name:</t>
  </si>
  <si>
    <t>Program Dates:</t>
  </si>
  <si>
    <t>Country/Region:</t>
  </si>
  <si>
    <t>Cost Category</t>
  </si>
  <si>
    <t xml:space="preserve"> Cost Inflation Factor:</t>
  </si>
  <si>
    <t>Year 3</t>
  </si>
  <si>
    <t>Year 2</t>
  </si>
  <si>
    <t>Expatriate Salary Increase:</t>
  </si>
  <si>
    <t>National Salary Increase:</t>
  </si>
  <si>
    <t>FRINGE BENEFITS</t>
  </si>
  <si>
    <t>TRAVEL</t>
  </si>
  <si>
    <t>EQUIPMENT</t>
  </si>
  <si>
    <t>SUPPLIES</t>
  </si>
  <si>
    <t>CONTRACTUAL</t>
  </si>
  <si>
    <t>CONSTRUCTION</t>
  </si>
  <si>
    <t xml:space="preserve"> </t>
  </si>
  <si>
    <t>Professional Fees - Other</t>
  </si>
  <si>
    <t>PERSONNEL</t>
  </si>
  <si>
    <t>HQ TECHNICAL STAFF</t>
  </si>
  <si>
    <t>&lt;HQ Technical position&gt;</t>
  </si>
  <si>
    <t>&lt;Insert more HQ Technical position lines here&gt;</t>
  </si>
  <si>
    <t>Storage Reimbursement - Expat Staff</t>
  </si>
  <si>
    <t>Other Benefits - Expatriate</t>
  </si>
  <si>
    <t>Housing - Individual and Shared</t>
  </si>
  <si>
    <t>Vehicle Insurance</t>
  </si>
  <si>
    <t>Warehouse Rent</t>
  </si>
  <si>
    <t>Warehouse Utilities</t>
  </si>
  <si>
    <t>Warehouse Repairs &amp; Maintenance</t>
  </si>
  <si>
    <t>DBA Insurance</t>
  </si>
  <si>
    <t>HQ Technical Staff</t>
  </si>
  <si>
    <t>Total All Years</t>
  </si>
  <si>
    <t>a.</t>
  </si>
  <si>
    <t>Personnel</t>
  </si>
  <si>
    <t>b.</t>
  </si>
  <si>
    <t>c.</t>
  </si>
  <si>
    <t>d.</t>
  </si>
  <si>
    <t>Equipment</t>
  </si>
  <si>
    <t>e.</t>
  </si>
  <si>
    <t>g.</t>
  </si>
  <si>
    <t>Construction</t>
  </si>
  <si>
    <t>Total Direct Charges</t>
  </si>
  <si>
    <t>Indirect Charges</t>
  </si>
  <si>
    <t>TOTALS</t>
  </si>
  <si>
    <t>HEAD OFFICE COSTS</t>
  </si>
  <si>
    <t>FIELD OFFICE COSTS</t>
  </si>
  <si>
    <t>Host Country Taxes - Expatriate Staff</t>
  </si>
  <si>
    <t>Hardship Allowance - Expatriate Staff</t>
  </si>
  <si>
    <t>Dependent Education - Expatriate Staff</t>
  </si>
  <si>
    <t>R&amp;R Allowances - Expatriate Staff</t>
  </si>
  <si>
    <t xml:space="preserve">&lt;Describe in one or two sentences the purpose/how the equipment relates to the office function.&gt;  </t>
  </si>
  <si>
    <t xml:space="preserve">&lt;Describe in one or two sentences how the vehicle will be utilized. Include anticipated source/origin if not US.&gt;  </t>
  </si>
  <si>
    <t xml:space="preserve">&lt;Identify the program activity. Describe in one or two sentences the expense and how it relates to a program activity.&gt;  </t>
  </si>
  <si>
    <t xml:space="preserve">&lt;Describe in one or two sentences the purpose of the training and how it relates to the program activity.&gt;  </t>
  </si>
  <si>
    <t xml:space="preserve">&lt;Describe in one or two sentences the purpose of the consultancy and how it relates to the office function.&gt;  </t>
  </si>
  <si>
    <t xml:space="preserve">&lt;Describe in one or two sentences the purpose of the consultancy and how it relates to the program activity.&gt;  </t>
  </si>
  <si>
    <t>INTERNATIONAL STAFF</t>
  </si>
  <si>
    <t>Expatriate Staff</t>
  </si>
  <si>
    <t>SUBTOTAL INTERNATIONAL STAFF</t>
  </si>
  <si>
    <t>&lt;Head Office&gt;</t>
  </si>
  <si>
    <t>&lt;Field Office&gt;</t>
  </si>
  <si>
    <t>SUBTOTAL NATIONAL STAFF</t>
  </si>
  <si>
    <t>TOTAL PERSONNEL</t>
  </si>
  <si>
    <t>TOTAL FRINGE BENEFITS</t>
  </si>
  <si>
    <t>TOTAL TRAVEL</t>
  </si>
  <si>
    <t>TOTAL EQUIPMENT</t>
  </si>
  <si>
    <t>TOTAL SUPPLIES</t>
  </si>
  <si>
    <t>PROGRAM ACTIVITIES</t>
  </si>
  <si>
    <t>General Program Activities</t>
  </si>
  <si>
    <t>Training</t>
  </si>
  <si>
    <t>SUBTOTAL PROGRAM ACTIVITIES</t>
  </si>
  <si>
    <t>CONSULTANTS</t>
  </si>
  <si>
    <t>Consultants - Program</t>
  </si>
  <si>
    <t>SUBTOTAL CONSULTANTS</t>
  </si>
  <si>
    <t>SUBGRANTS</t>
  </si>
  <si>
    <t>SUBTOTAL SUBGRANTS</t>
  </si>
  <si>
    <t>TOTAL CONTRACTUAL</t>
  </si>
  <si>
    <t>Construction - Program</t>
  </si>
  <si>
    <t>TOTAL CONSTRUCTION</t>
  </si>
  <si>
    <t>TOTAL OTHER COSTS</t>
  </si>
  <si>
    <t xml:space="preserve">DIRECT COSTS </t>
  </si>
  <si>
    <t xml:space="preserve">TOTAL COSTS </t>
  </si>
  <si>
    <t>Pooled Benefits - Expatriates &amp; HQ Staff</t>
  </si>
  <si>
    <t>Shipping of Household Goods</t>
  </si>
  <si>
    <t>Relocation Allowances</t>
  </si>
  <si>
    <t>Temporary Labor</t>
  </si>
  <si>
    <t>Software Licenses</t>
  </si>
  <si>
    <t>Year 1</t>
  </si>
  <si>
    <t>Inflation Factors</t>
  </si>
  <si>
    <t>COST DESCRIPTION</t>
  </si>
  <si>
    <t>BUDGET NARRATIVE</t>
  </si>
  <si>
    <t>EXPATRIATE STAFF</t>
  </si>
  <si>
    <t>VEHICLES</t>
  </si>
  <si>
    <t>CAPITAL EQUIPMENT (NON-PROGRAM)</t>
  </si>
  <si>
    <t>GENERAL EQUIPMENT</t>
  </si>
  <si>
    <t>GENERAL PROGRAM ACTIVITIES</t>
  </si>
  <si>
    <t>TRAINING</t>
  </si>
  <si>
    <t>DESIGN, MONITORING AND EVALUATION</t>
  </si>
  <si>
    <t>CONSTRUCTION - PROGRAM</t>
  </si>
  <si>
    <t xml:space="preserve">&lt;Identify the construction activity. Describe in one or two sentences the construction program activity.&gt;  </t>
  </si>
  <si>
    <t>Employee Training</t>
  </si>
  <si>
    <t>Professional Fees - Audit</t>
  </si>
  <si>
    <t>Professional Fees - Legal</t>
  </si>
  <si>
    <t>Equipment Rental</t>
  </si>
  <si>
    <t>Program Office:</t>
  </si>
  <si>
    <t>Vehicles (Restricted Item-Waivor Required)</t>
  </si>
  <si>
    <t>Year</t>
  </si>
  <si>
    <t>Origin</t>
  </si>
  <si>
    <t>Destination</t>
  </si>
  <si>
    <t># of Trips</t>
  </si>
  <si>
    <t># of Travelers per Trip</t>
  </si>
  <si>
    <t>Purpose</t>
  </si>
  <si>
    <t>Estimated Unit Cost - Airfare</t>
  </si>
  <si>
    <t>Total Cost - Airfare</t>
  </si>
  <si>
    <t># of Days</t>
  </si>
  <si>
    <t>Per Diem Rate</t>
  </si>
  <si>
    <t>Total Cost - Per Diem</t>
  </si>
  <si>
    <t>Total Trip Cost</t>
  </si>
  <si>
    <t>Lodging</t>
  </si>
  <si>
    <t>US Organization</t>
  </si>
  <si>
    <t>Local Organization</t>
  </si>
  <si>
    <t>&lt;Insert more ODC lines here&gt;</t>
  </si>
  <si>
    <t xml:space="preserve">Branding and Marking </t>
  </si>
  <si>
    <t>Branding and Marking</t>
  </si>
  <si>
    <t>INDIRECT COSTS</t>
  </si>
  <si>
    <t>Overhead</t>
  </si>
  <si>
    <t>G&amp;A</t>
  </si>
  <si>
    <t>&lt;Insert more Indirect Cost lines here&gt;</t>
  </si>
  <si>
    <t>TOTAL INDIRECT COSTS</t>
  </si>
  <si>
    <t>FEE-PROFIT (ACQ ONLY)</t>
  </si>
  <si>
    <t>Other Direct Costs</t>
  </si>
  <si>
    <t>DESCRIPTION</t>
  </si>
  <si>
    <t>QUALIFICATIONS</t>
  </si>
  <si>
    <t>ADDITIONAL INFO</t>
  </si>
  <si>
    <t xml:space="preserve">&lt;Describe in one or two sentences &gt;  </t>
  </si>
  <si>
    <t xml:space="preserve">&lt;Describe in one or two sentences the types of expenses included in the Design, Monitoring and Evaluation cost amount&gt;  </t>
  </si>
  <si>
    <t xml:space="preserve">&lt; Describe in one or two sentences the purpose of the subgrant.&gt;  </t>
  </si>
  <si>
    <t xml:space="preserve">&lt;Describe in one or two sentences the purpose of the subgrant.&gt;  </t>
  </si>
  <si>
    <t xml:space="preserve">&lt;Describe in one or two sentences the lease vs buy option, if applicable.&gt;  </t>
  </si>
  <si>
    <t xml:space="preserve">&lt;Estimated monthly cost&gt; </t>
  </si>
  <si>
    <t xml:space="preserve">INDIRECT COSTS </t>
  </si>
  <si>
    <t xml:space="preserve">&lt;Describe in one or two sentences the how this cost was estimated&gt;  </t>
  </si>
  <si>
    <t>No. of Units</t>
  </si>
  <si>
    <t>Year 1   Estimate</t>
  </si>
  <si>
    <t>Day</t>
  </si>
  <si>
    <t>Month</t>
  </si>
  <si>
    <t>Each</t>
  </si>
  <si>
    <t>Indirect</t>
  </si>
  <si>
    <t xml:space="preserve">Unit </t>
  </si>
  <si>
    <t>Year 2   Estimate</t>
  </si>
  <si>
    <t>Year 3   Estimate</t>
  </si>
  <si>
    <t>Percent</t>
  </si>
  <si>
    <t>Total</t>
  </si>
  <si>
    <t>Year 1 Sub-Total</t>
  </si>
  <si>
    <t>Year 2 Sub-Total</t>
  </si>
  <si>
    <t>Year 3 Sub-Total</t>
  </si>
  <si>
    <t>TOTAL INTERNATIONAL TRAVEL</t>
  </si>
  <si>
    <t>TOTAL DOMESTIC TRAVEL</t>
  </si>
  <si>
    <t>International Travel</t>
  </si>
  <si>
    <t>Local &amp; Domestic Travel</t>
  </si>
  <si>
    <t>TRAVEL (SEE TRAVEL TABLE FOR ADDITIONAL INFO)</t>
  </si>
  <si>
    <t>Andorra</t>
  </si>
  <si>
    <t>Anguilla</t>
  </si>
  <si>
    <t>Aruba</t>
  </si>
  <si>
    <t>Bahrain</t>
  </si>
  <si>
    <t>Barbados</t>
  </si>
  <si>
    <t>Bermuda</t>
  </si>
  <si>
    <t>Bhutan</t>
  </si>
  <si>
    <t>Cayman Islands</t>
  </si>
  <si>
    <t>Christmas Island</t>
  </si>
  <si>
    <t>Dominica</t>
  </si>
  <si>
    <t>Faroe Islands</t>
  </si>
  <si>
    <t>French Guiana</t>
  </si>
  <si>
    <t>French Polynesia</t>
  </si>
  <si>
    <t>Gibraltar</t>
  </si>
  <si>
    <t>Grenada</t>
  </si>
  <si>
    <t>Hong Kong</t>
  </si>
  <si>
    <t>Liechtenstein</t>
  </si>
  <si>
    <t>Luxembourg</t>
  </si>
  <si>
    <t>Maldives</t>
  </si>
  <si>
    <t>Malta</t>
  </si>
  <si>
    <t>Martinique</t>
  </si>
  <si>
    <t>Mauritius</t>
  </si>
  <si>
    <t>Monaco</t>
  </si>
  <si>
    <t>Montserrat</t>
  </si>
  <si>
    <t>Nauru</t>
  </si>
  <si>
    <t>New Caledonia</t>
  </si>
  <si>
    <t>Niue</t>
  </si>
  <si>
    <t>Reunion</t>
  </si>
  <si>
    <t>Saint Helena</t>
  </si>
  <si>
    <t>Saint Lucia</t>
  </si>
  <si>
    <t>Samoa</t>
  </si>
  <si>
    <t>San Marino</t>
  </si>
  <si>
    <t>Seychelles</t>
  </si>
  <si>
    <t>Singapore</t>
  </si>
  <si>
    <t>Solomon Islands</t>
  </si>
  <si>
    <t>Tuvalu</t>
  </si>
  <si>
    <t>Virgin Islands, British</t>
  </si>
  <si>
    <t>Country Name</t>
  </si>
  <si>
    <t>Location Name</t>
  </si>
  <si>
    <t xml:space="preserve">Meals &amp; Incidentals </t>
  </si>
  <si>
    <t>Danger Pay - Expatriate Staff</t>
  </si>
  <si>
    <t>TOTAL PER DIEM</t>
  </si>
  <si>
    <t>International Per Diem</t>
  </si>
  <si>
    <t>US Per Diem</t>
  </si>
  <si>
    <t xml:space="preserve">PER DIEM </t>
  </si>
  <si>
    <t>(http://aoprals.state.gov/content.asp?content_id=184&amp;menu_id=78)</t>
  </si>
  <si>
    <t>(http://www.gsa.gov/portal/content/104877)</t>
  </si>
  <si>
    <t>Total Estimate</t>
  </si>
  <si>
    <t>INTERNATIONAL TRAVEL</t>
  </si>
  <si>
    <t>DOMESTIC TRAVEL</t>
  </si>
  <si>
    <t xml:space="preserve">Capital Equipment </t>
  </si>
  <si>
    <t>CountryName</t>
  </si>
  <si>
    <t>Afghanistan</t>
  </si>
  <si>
    <t>Aland Islands</t>
  </si>
  <si>
    <t>Albania</t>
  </si>
  <si>
    <t>Algeria</t>
  </si>
  <si>
    <t>American Samoa</t>
  </si>
  <si>
    <t>Angola</t>
  </si>
  <si>
    <t>Antarctica</t>
  </si>
  <si>
    <t>Antigua And Barbuda</t>
  </si>
  <si>
    <t>Argentina</t>
  </si>
  <si>
    <t>Armenia</t>
  </si>
  <si>
    <t>Australia</t>
  </si>
  <si>
    <t>Austria</t>
  </si>
  <si>
    <t>Azerbaijan</t>
  </si>
  <si>
    <t>Bahamas</t>
  </si>
  <si>
    <t>Bangladesh</t>
  </si>
  <si>
    <t>Belarus</t>
  </si>
  <si>
    <t>Belgium</t>
  </si>
  <si>
    <t>Belize</t>
  </si>
  <si>
    <t>Benin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</si>
  <si>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</si>
  <si>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</si>
  <si>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</si>
  <si>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</si>
  <si>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</si>
  <si>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</si>
  <si>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</si>
  <si>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</si>
  <si>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</si>
  <si>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</si>
  <si>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</si>
  <si>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</si>
  <si>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</si>
  <si>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</si>
  <si>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Central African Republic</t>
  </si>
  <si>
    <t>Chad</t>
  </si>
  <si>
    <t>Chile</t>
  </si>
  <si>
    <t>China</t>
  </si>
  <si>
    <t>Cocos (Keeling) Islands</t>
  </si>
  <si>
    <t>Colombia</t>
  </si>
  <si>
    <t>Comoros</t>
  </si>
  <si>
    <t>Congo</t>
  </si>
  <si>
    <t>Congo, The Democratic Republic Of The</t>
  </si>
  <si>
    <t>Cook Islands</t>
  </si>
  <si>
    <t>Costa Rica</t>
  </si>
  <si>
    <t>Cote D'Ivoire</t>
  </si>
  <si>
    <t>Croatia</t>
  </si>
  <si>
    <t>Cuba</t>
  </si>
  <si>
    <t>Cyprus</t>
  </si>
  <si>
    <t>Czech Republic</t>
  </si>
  <si>
    <t>Denmark</t>
  </si>
  <si>
    <t>Djibouti</t>
  </si>
  <si>
    <t>Dominican Republic</t>
  </si>
  <si>
    <t>Ecuador</t>
  </si>
  <si>
    <t>Egypt</t>
  </si>
  <si>
    <t>El Salvador</t>
  </si>
  <si>
    <t>Equatorial Guinea</t>
  </si>
  <si>
    <t>Eritrea</t>
  </si>
  <si>
    <t>Estonia</t>
  </si>
  <si>
    <t>Ethiopia</t>
  </si>
  <si>
    <t>Falkland Islands (Malvinas)</t>
  </si>
  <si>
    <t>Fiji</t>
  </si>
  <si>
    <t>Finland</t>
  </si>
  <si>
    <t>France</t>
  </si>
  <si>
    <t>French Southern Territories</t>
  </si>
  <si>
    <t>Gabon</t>
  </si>
  <si>
    <t>Gambia</t>
  </si>
  <si>
    <t>Georgia</t>
  </si>
  <si>
    <t>Germany</t>
  </si>
  <si>
    <t>Ghana</t>
  </si>
  <si>
    <t>Greece</t>
  </si>
  <si>
    <t>Greenland</t>
  </si>
  <si>
    <t>Guadeloupe</t>
  </si>
  <si>
    <t>Guam</t>
  </si>
  <si>
    <t>Guatemala</t>
  </si>
  <si>
    <t>Guernsey</t>
  </si>
  <si>
    <t>Guinea</t>
  </si>
  <si>
    <t>Guinea-Bissau</t>
  </si>
  <si>
    <t>Guyana</t>
  </si>
  <si>
    <t>Haiti</t>
  </si>
  <si>
    <t>Heard Island And Mcdonald Islands</t>
  </si>
  <si>
    <t>Holy See (Vatican City State)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</si>
  <si>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</si>
  <si>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</si>
  <si>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</si>
  <si>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</si>
  <si>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</si>
  <si>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</si>
  <si>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</si>
  <si>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</si>
  <si>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</si>
  <si>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</si>
  <si>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</si>
  <si>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</si>
  <si>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</si>
  <si>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</si>
  <si>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</si>
  <si>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</si>
  <si>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</si>
  <si>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</si>
  <si>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</si>
  <si>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</si>
  <si>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</si>
  <si>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</si>
  <si>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</si>
  <si>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</si>
  <si>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</si>
  <si>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</si>
  <si>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</si>
  <si>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</si>
  <si>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Lithuania</t>
  </si>
  <si>
    <t>Macao</t>
  </si>
  <si>
    <t>Macedonia, The Former Yugoslav Republic Of</t>
  </si>
  <si>
    <t>Madagascar</t>
  </si>
  <si>
    <t>Malawi</t>
  </si>
  <si>
    <t>Malaysia</t>
  </si>
  <si>
    <t>Mali</t>
  </si>
  <si>
    <t>Marshall Islands</t>
  </si>
  <si>
    <t>Mauritania</t>
  </si>
  <si>
    <t>Mayotte</t>
  </si>
  <si>
    <t>Mexico</t>
  </si>
  <si>
    <t>Micronesia, Federated States Of</t>
  </si>
  <si>
    <t>Moldova, Republic Of</t>
  </si>
  <si>
    <t>Mongolia</t>
  </si>
  <si>
    <t>Morocco</t>
  </si>
  <si>
    <t>Mozambique</t>
  </si>
  <si>
    <t>Myanmar</t>
  </si>
  <si>
    <t>Namibia</t>
  </si>
  <si>
    <t>Nepal</t>
  </si>
  <si>
    <t>Netherlands</t>
  </si>
  <si>
    <t>Netherlands Antilles</t>
  </si>
  <si>
    <t>New Zealand</t>
  </si>
  <si>
    <t>Nicaragua</t>
  </si>
  <si>
    <t>Niger</t>
  </si>
  <si>
    <t>Nigeria</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</si>
  <si>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</si>
  <si>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</si>
  <si>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</si>
  <si>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</si>
  <si>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</si>
  <si>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</si>
  <si>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</si>
  <si>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</si>
  <si>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</si>
  <si>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</si>
  <si>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</si>
  <si>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</si>
  <si>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</si>
  <si>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</si>
  <si>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</si>
  <si>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</si>
  <si>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</si>
  <si>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Romania</t>
  </si>
  <si>
    <t>Russian Federation</t>
  </si>
  <si>
    <t>Rwanda</t>
  </si>
  <si>
    <t>Saint Kitts And Nevis</t>
  </si>
  <si>
    <t>Saint Pierre And Miquelon</t>
  </si>
  <si>
    <t>Saint Vincent And The Grenadines</t>
  </si>
  <si>
    <t>Sao Tome And Principe</t>
  </si>
  <si>
    <t>Saudi Arabia</t>
  </si>
  <si>
    <t>Senegal</t>
  </si>
  <si>
    <t>Serbia And Montenegro</t>
  </si>
  <si>
    <t>Sierra Leone</t>
  </si>
  <si>
    <t>Slovakia</t>
  </si>
  <si>
    <t>Slovenia</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</si>
  <si>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</si>
  <si>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</si>
  <si>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</si>
  <si>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</si>
  <si>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</si>
  <si>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</si>
  <si>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</si>
  <si>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</si>
  <si>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</si>
  <si>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</si>
  <si>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</si>
  <si>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</si>
  <si>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</si>
  <si>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</si>
  <si>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</si>
  <si>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</si>
  <si>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</si>
  <si>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</si>
  <si>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</si>
  <si>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</si>
  <si>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</si>
  <si>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</si>
  <si>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</si>
  <si>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</si>
  <si>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</si>
  <si>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Uganda</t>
  </si>
  <si>
    <t>Ukraine</t>
  </si>
  <si>
    <t>United Arab Emirates</t>
  </si>
  <si>
    <t>United Kingdom</t>
  </si>
  <si>
    <t>United States</t>
  </si>
  <si>
    <t>United States Minor Outlying Islands</t>
  </si>
  <si>
    <t>Uruguay</t>
  </si>
  <si>
    <t>Uzbekistan</t>
  </si>
  <si>
    <t>Vanuatu</t>
  </si>
  <si>
    <t>Venezuela</t>
  </si>
  <si>
    <t>Viet Nam</t>
  </si>
  <si>
    <t>Virgin Islands, U.S.</t>
  </si>
  <si>
    <t>Wallis And Futuna</t>
  </si>
  <si>
    <t>Western Sahara</t>
  </si>
  <si>
    <t>Yemen</t>
  </si>
  <si>
    <t>Zambia</t>
  </si>
  <si>
    <t>Zimbabwe</t>
  </si>
  <si>
    <t>(Not Specified)</t>
  </si>
  <si>
    <t>Fee</t>
  </si>
  <si>
    <t>&lt;Specific subgrant activity&gt;</t>
  </si>
  <si>
    <t>&lt;Specific local subgrant activity&gt;</t>
  </si>
  <si>
    <t>N/A</t>
  </si>
  <si>
    <t>Local Consultant</t>
  </si>
  <si>
    <t>Expatriate Consultant</t>
  </si>
  <si>
    <t>LOCAL IN-COUNTRY STAFF</t>
  </si>
  <si>
    <t>Benefits - Local Staff</t>
  </si>
  <si>
    <t>Severance Pay - Local Staff</t>
  </si>
  <si>
    <t>SEE TRAVEL TABLE</t>
  </si>
  <si>
    <t>General Equipment ($1 to $4999)</t>
  </si>
  <si>
    <t>General equipment a unit price greater than $0 but less than $5,000</t>
  </si>
  <si>
    <t xml:space="preserve">EXPATRIATE CONSULTANT </t>
  </si>
  <si>
    <t>LOCAL CONSULTANTS</t>
  </si>
  <si>
    <t>ASSUMPTIONS</t>
  </si>
  <si>
    <t>OTHER DIRECT COSTS</t>
  </si>
  <si>
    <t>Assumptions for Inflation and salary</t>
  </si>
  <si>
    <t>Unit Cost (USD)</t>
  </si>
  <si>
    <t xml:space="preserve">General Assumptions for Inflation Only </t>
  </si>
  <si>
    <t>Cost Basis</t>
  </si>
  <si>
    <t>BUDGET SUMMARY - APPLICATION</t>
  </si>
  <si>
    <t>&lt;Qualifications and basis for proposed salary&gt;</t>
  </si>
  <si>
    <t>&lt;Basis for cost calculation&gt;</t>
  </si>
  <si>
    <t>Applicant:</t>
  </si>
  <si>
    <t>&lt;operations position&gt;</t>
  </si>
  <si>
    <t>&lt;Insert or delete other fringe benefits here&gt;</t>
  </si>
  <si>
    <t>Title</t>
  </si>
  <si>
    <t>Duties, responsibilities, number of staff in this position, professional level, period of performance and base rate.</t>
  </si>
  <si>
    <t>&lt;Insert more positions here&gt;</t>
  </si>
  <si>
    <t>APPLICANT MUST ENSURE THAT ALL SPREADSHEET FORMULAS ARE APPLIED CORRECTLY</t>
  </si>
  <si>
    <t>The budget narrative will be used to determine the cost allowability, reasonableness and realism, therefore the applicant must include the basic cost elements used to reach all proposed costs in sufficient details to allow for fair cost analysis of their cost application.</t>
  </si>
  <si>
    <t>Include Fringe Benefits and Consultants</t>
  </si>
  <si>
    <t>Include Travel, Supplies and Equipment with unit cost below $5,000</t>
  </si>
  <si>
    <t>List Equioment with unit cost at or above $5,000</t>
  </si>
  <si>
    <t>Contractual/Subaward</t>
  </si>
  <si>
    <t>List all contracts and subawards</t>
  </si>
  <si>
    <t>Include if allowed under the NOFO</t>
  </si>
  <si>
    <t>f.</t>
  </si>
  <si>
    <t>H.</t>
  </si>
  <si>
    <t xml:space="preserve">TOTAL </t>
  </si>
  <si>
    <t xml:space="preserve">Total Direct Costs </t>
  </si>
  <si>
    <t xml:space="preserve">Indirect Costs </t>
  </si>
  <si>
    <t>BASIC EDUCATION</t>
  </si>
  <si>
    <t>HIGHER EDUCATION</t>
  </si>
  <si>
    <t>ECONOMIC GROWTH</t>
  </si>
  <si>
    <t>FAMILY PLANNING</t>
  </si>
  <si>
    <t>TOTAL BASIC EDUCATION</t>
  </si>
  <si>
    <t>TOTAL HIGHER EDUCATION</t>
  </si>
  <si>
    <t>TOTAL ECONOMIC GROWTH</t>
  </si>
  <si>
    <t>TOTAL FAMILY PLANNING</t>
  </si>
  <si>
    <t>DEMOCRACY, HUMAN RIGHTS AND GOVERNANCE</t>
  </si>
  <si>
    <t>TOTAL DEMOCRACY, HUMAN RIGHTS AND GOVERNANCE</t>
  </si>
  <si>
    <r>
      <t xml:space="preserve">Approximately $22.15 million activity that will </t>
    </r>
    <r>
      <rPr>
        <b/>
        <i/>
        <sz val="11"/>
        <rFont val="Times New Roman"/>
        <family val="1"/>
      </rPr>
      <t>increase youth resilience to conflict and violence in eastern DRC</t>
    </r>
    <r>
      <rPr>
        <sz val="11"/>
        <rFont val="Times New Roman"/>
        <family val="1"/>
      </rPr>
      <t xml:space="preserve">. This activity will include approximately $17 million in Basic Education funding, $2.8 million in Higher Education funding, $1 million in Economic Growth funding, $600,000 in Family Planning funding, and $750,000 in Democracy, Human Rights and Governance (DRG) funding for civic education, citizen participation and public accountability. </t>
    </r>
  </si>
  <si>
    <t>BUDGET LINE BY ACTIVITY</t>
  </si>
  <si>
    <t>TOTAL ESTIMATED AMOUNT</t>
  </si>
  <si>
    <t>SUBGRANTS - US ORGANIZATIONS = FULLY DETAILED BUDGET FOR SUBAWARDS AT $1 MILLION OR ABOVE</t>
  </si>
  <si>
    <t>SUBGRANTS - LOCAL AGENCIES = FULLY DETAILED BUDGET FOR SUBAWARDS AT $1 MILLION OR ABOVE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</si>
</sst>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41" formatCode="_(* #,##0_);_(* \(#,##0\);_(* &quot;-&quot;_);_(@_)"/>
    <numFmt numFmtId="43" formatCode="_(* #,##0.00_);_(* \(#,##0.00\);_(* &quot;-&quot;??_);_(@_)"/>
    <numFmt numFmtId="164" formatCode="_(* #,##0_);_(* \(#,##0\);_(* &quot;-&quot;??_);_(@_)"/>
    <numFmt numFmtId="165" formatCode="0.0%"/>
    <numFmt numFmtId="166" formatCode="m/d/yy;@"/>
    <numFmt numFmtId="167" formatCode="_(* #,##0.00_);_(* \(#,##0.00\);_(* &quot;-&quot;_);_(@_)"/>
  </numFmts>
  <fonts count="28" x14ac:knownFonts="1">
    <font>
      <sz val="10"/>
      <name val="Arial"/>
    </font>
    <font>
      <sz val="10"/>
      <name val="Arial"/>
      <family val="2"/>
    </font>
    <font>
      <sz val="10"/>
      <name val="Times New Roman"/>
      <family val="1"/>
    </font>
    <font>
      <b/>
      <sz val="10"/>
      <name val="Arial"/>
      <family val="2"/>
    </font>
    <font>
      <sz val="10"/>
      <name val="Arial"/>
      <family val="2"/>
    </font>
    <font>
      <b/>
      <sz val="11"/>
      <name val="Arial"/>
      <family val="2"/>
    </font>
    <font>
      <b/>
      <i/>
      <sz val="10"/>
      <name val="Arial"/>
      <family val="2"/>
    </font>
    <font>
      <b/>
      <i/>
      <sz val="10"/>
      <color indexed="10"/>
      <name val="Arial"/>
      <family val="2"/>
    </font>
    <font>
      <i/>
      <sz val="10"/>
      <name val="Arial"/>
      <family val="2"/>
    </font>
    <font>
      <i/>
      <sz val="10"/>
      <color indexed="48"/>
      <name val="Arial"/>
      <family val="2"/>
    </font>
    <font>
      <sz val="11"/>
      <name val="Arial"/>
      <family val="2"/>
    </font>
    <font>
      <b/>
      <sz val="10"/>
      <color indexed="27"/>
      <name val="Arial"/>
      <family val="2"/>
    </font>
    <font>
      <b/>
      <sz val="10"/>
      <color indexed="9"/>
      <name val="Arial"/>
      <family val="2"/>
    </font>
    <font>
      <i/>
      <sz val="10"/>
      <color indexed="10"/>
      <name val="Arial"/>
      <family val="2"/>
    </font>
    <font>
      <sz val="8"/>
      <color indexed="81"/>
      <name val="Tahoma"/>
      <family val="2"/>
    </font>
    <font>
      <b/>
      <sz val="8"/>
      <color indexed="81"/>
      <name val="Tahoma"/>
      <family val="2"/>
    </font>
    <font>
      <i/>
      <sz val="12"/>
      <color indexed="10"/>
      <name val="Arial"/>
      <family val="2"/>
    </font>
    <font>
      <b/>
      <sz val="11"/>
      <color theme="1"/>
      <name val="Calibri"/>
      <family val="2"/>
      <scheme val="minor"/>
    </font>
    <font>
      <sz val="10"/>
      <color rgb="FFFF0000"/>
      <name val="Arial"/>
      <family val="2"/>
    </font>
    <font>
      <i/>
      <sz val="10"/>
      <color rgb="FFFF0000"/>
      <name val="Arial"/>
      <family val="2"/>
    </font>
    <font>
      <b/>
      <i/>
      <sz val="10"/>
      <color theme="0"/>
      <name val="Arial"/>
      <family val="2"/>
    </font>
    <font>
      <b/>
      <sz val="14"/>
      <color rgb="FFFF0000"/>
      <name val="Arial"/>
      <family val="2"/>
    </font>
    <font>
      <b/>
      <sz val="20"/>
      <color rgb="FFFF0000"/>
      <name val="Times New Roman"/>
      <family val="1"/>
    </font>
    <font>
      <sz val="10"/>
      <color rgb="FF000000"/>
      <name val="Arial"/>
      <family val="2"/>
    </font>
    <font>
      <b/>
      <sz val="10"/>
      <color rgb="FF000000"/>
      <name val="Arial"/>
      <family val="2"/>
    </font>
    <font>
      <sz val="12"/>
      <color rgb="FF000000"/>
      <name val="Arial"/>
      <family val="2"/>
    </font>
    <font>
      <sz val="11"/>
      <name val="Times New Roman"/>
      <family val="1"/>
    </font>
    <font>
      <b/>
      <i/>
      <sz val="11"/>
      <name val="Times New Roman"/>
      <family val="1"/>
    </font>
  </fonts>
  <fills count="20">
    <fill>
      <patternFill patternType="none"/>
    </fill>
    <fill>
      <patternFill patternType="gray125"/>
    </fill>
    <fill>
      <patternFill patternType="solid">
        <fgColor indexed="10"/>
        <bgColor indexed="64"/>
      </patternFill>
    </fill>
    <fill>
      <patternFill patternType="solid">
        <fgColor indexed="26"/>
        <bgColor indexed="64"/>
      </patternFill>
    </fill>
    <fill>
      <patternFill patternType="solid">
        <fgColor indexed="28"/>
        <bgColor indexed="64"/>
      </patternFill>
    </fill>
    <fill>
      <patternFill patternType="solid">
        <fgColor indexed="38"/>
        <bgColor indexed="64"/>
      </patternFill>
    </fill>
    <fill>
      <patternFill patternType="solid">
        <fgColor indexed="25"/>
        <bgColor indexed="64"/>
      </patternFill>
    </fill>
    <fill>
      <patternFill patternType="solid">
        <fgColor indexed="13"/>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C000"/>
        <bgColor indexed="64"/>
      </patternFill>
    </fill>
    <fill>
      <patternFill patternType="solid">
        <fgColor theme="2" tint="-0.749992370372631"/>
        <bgColor indexed="64"/>
      </patternFill>
    </fill>
    <fill>
      <patternFill patternType="solid">
        <fgColor theme="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0" tint="-0.249977111117893"/>
        <bgColor indexed="64"/>
      </patternFill>
    </fill>
  </fills>
  <borders count="89">
    <border>
      <left/>
      <right/>
      <top/>
      <bottom/>
      <diagonal/>
    </border>
    <border>
      <left/>
      <right/>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39"/>
      </bottom>
      <diagonal/>
    </border>
    <border>
      <left/>
      <right/>
      <top style="thin">
        <color indexed="39"/>
      </top>
      <bottom style="thin">
        <color indexed="39"/>
      </bottom>
      <diagonal/>
    </border>
    <border>
      <left style="thin">
        <color indexed="64"/>
      </left>
      <right/>
      <top style="thin">
        <color indexed="39"/>
      </top>
      <bottom style="thin">
        <color indexed="39"/>
      </bottom>
      <diagonal/>
    </border>
    <border>
      <left/>
      <right/>
      <top style="thin">
        <color indexed="39"/>
      </top>
      <bottom style="thin">
        <color indexed="64"/>
      </bottom>
      <diagonal/>
    </border>
    <border>
      <left style="thin">
        <color indexed="64"/>
      </left>
      <right/>
      <top style="thin">
        <color indexed="39"/>
      </top>
      <bottom style="thin">
        <color indexed="64"/>
      </bottom>
      <diagonal/>
    </border>
    <border>
      <left style="thin">
        <color indexed="64"/>
      </left>
      <right/>
      <top style="thin">
        <color indexed="64"/>
      </top>
      <bottom style="thin">
        <color indexed="39"/>
      </bottom>
      <diagonal/>
    </border>
    <border>
      <left/>
      <right/>
      <top/>
      <bottom style="thin">
        <color indexed="39"/>
      </bottom>
      <diagonal/>
    </border>
    <border>
      <left/>
      <right style="medium">
        <color indexed="64"/>
      </right>
      <top style="thin">
        <color indexed="64"/>
      </top>
      <bottom style="thin">
        <color indexed="64"/>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39"/>
      </bottom>
      <diagonal/>
    </border>
    <border>
      <left style="medium">
        <color indexed="64"/>
      </left>
      <right style="medium">
        <color indexed="64"/>
      </right>
      <top style="thin">
        <color indexed="39"/>
      </top>
      <bottom style="thin">
        <color indexed="39"/>
      </bottom>
      <diagonal/>
    </border>
    <border>
      <left style="medium">
        <color indexed="64"/>
      </left>
      <right style="medium">
        <color indexed="64"/>
      </right>
      <top style="thin">
        <color indexed="39"/>
      </top>
      <bottom style="thin">
        <color indexed="64"/>
      </bottom>
      <diagonal/>
    </border>
    <border>
      <left style="medium">
        <color indexed="64"/>
      </left>
      <right style="medium">
        <color indexed="64"/>
      </right>
      <top/>
      <bottom style="thin">
        <color indexed="39"/>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39"/>
      </bottom>
      <diagonal/>
    </border>
    <border>
      <left/>
      <right style="thin">
        <color indexed="64"/>
      </right>
      <top style="thin">
        <color indexed="39"/>
      </top>
      <bottom style="thin">
        <color indexed="39"/>
      </bottom>
      <diagonal/>
    </border>
    <border>
      <left/>
      <right style="thin">
        <color indexed="64"/>
      </right>
      <top style="thin">
        <color indexed="39"/>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39"/>
      </bottom>
      <diagonal/>
    </border>
    <border>
      <left style="medium">
        <color indexed="64"/>
      </left>
      <right/>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10"/>
      </right>
      <top/>
      <bottom/>
      <diagonal/>
    </border>
    <border>
      <left style="thin">
        <color indexed="64"/>
      </left>
      <right/>
      <top style="thin">
        <color indexed="64"/>
      </top>
      <bottom/>
      <diagonal/>
    </border>
    <border>
      <left/>
      <right/>
      <top style="thin">
        <color indexed="64"/>
      </top>
      <bottom/>
      <diagonal/>
    </border>
    <border>
      <left/>
      <right style="thin">
        <color indexed="10"/>
      </right>
      <top style="thin">
        <color indexed="64"/>
      </top>
      <bottom/>
      <diagonal/>
    </border>
    <border>
      <left/>
      <right style="thin">
        <color indexed="10"/>
      </right>
      <top/>
      <bottom style="thin">
        <color indexed="64"/>
      </bottom>
      <diagonal/>
    </border>
    <border>
      <left/>
      <right/>
      <top style="thin">
        <color indexed="39"/>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39"/>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10"/>
      </left>
      <right/>
      <top style="thin">
        <color indexed="64"/>
      </top>
      <bottom style="thin">
        <color indexed="10"/>
      </bottom>
      <diagonal/>
    </border>
    <border>
      <left style="thin">
        <color indexed="10"/>
      </left>
      <right/>
      <top style="thin">
        <color indexed="10"/>
      </top>
      <bottom style="thin">
        <color indexed="64"/>
      </bottom>
      <diagonal/>
    </border>
    <border>
      <left style="thin">
        <color indexed="10"/>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4" fillId="0" borderId="0"/>
    <xf numFmtId="9" fontId="1" fillId="0" borderId="0" applyFont="0" applyFill="0" applyBorder="0" applyAlignment="0" applyProtection="0"/>
  </cellStyleXfs>
  <cellXfs count="476">
    <xf numFmtId="0" fontId="0" fillId="0" borderId="0" xfId="0"/>
    <xf numFmtId="0" fontId="1" fillId="0" borderId="0" xfId="0" applyFont="1"/>
    <xf numFmtId="0" fontId="3" fillId="0" borderId="0" xfId="0" applyFont="1"/>
    <xf numFmtId="0" fontId="1" fillId="0" borderId="0" xfId="0" applyFont="1" applyFill="1"/>
    <xf numFmtId="0" fontId="4" fillId="0" borderId="0" xfId="0" applyFont="1"/>
    <xf numFmtId="0" fontId="5" fillId="0" borderId="0" xfId="0" applyFont="1" applyFill="1"/>
    <xf numFmtId="0" fontId="0" fillId="0" borderId="0" xfId="0" applyFill="1"/>
    <xf numFmtId="0" fontId="1" fillId="0" borderId="0" xfId="0" applyFont="1" applyBorder="1" applyAlignment="1">
      <alignment wrapText="1"/>
    </xf>
    <xf numFmtId="41" fontId="0" fillId="0" borderId="0" xfId="0" applyNumberFormat="1"/>
    <xf numFmtId="43" fontId="1" fillId="0" borderId="0" xfId="1"/>
    <xf numFmtId="0" fontId="2" fillId="0" borderId="0" xfId="0" applyFont="1" applyFill="1" applyBorder="1" applyAlignment="1">
      <alignment vertical="top" wrapText="1"/>
    </xf>
    <xf numFmtId="0" fontId="1" fillId="0" borderId="0" xfId="0" applyFont="1" applyFill="1" applyBorder="1" applyAlignment="1">
      <alignment wrapText="1"/>
    </xf>
    <xf numFmtId="0" fontId="0" fillId="0" borderId="0" xfId="0" applyBorder="1"/>
    <xf numFmtId="0" fontId="0" fillId="0" borderId="0" xfId="0" applyAlignment="1">
      <alignment vertical="center"/>
    </xf>
    <xf numFmtId="0" fontId="8" fillId="0" borderId="0" xfId="0" applyFont="1" applyFill="1"/>
    <xf numFmtId="43" fontId="1" fillId="0" borderId="0" xfId="1" applyAlignment="1">
      <alignment horizontal="center" wrapText="1"/>
    </xf>
    <xf numFmtId="0" fontId="5" fillId="0" borderId="0" xfId="3" applyNumberFormat="1" applyFont="1" applyFill="1"/>
    <xf numFmtId="0" fontId="3" fillId="0" borderId="0" xfId="0" applyFont="1" applyFill="1" applyBorder="1" applyAlignment="1">
      <alignment wrapText="1"/>
    </xf>
    <xf numFmtId="41" fontId="1" fillId="0" borderId="0" xfId="1" applyNumberFormat="1" applyFill="1" applyBorder="1"/>
    <xf numFmtId="0" fontId="0" fillId="0" borderId="0" xfId="0" applyFill="1" applyBorder="1" applyAlignment="1">
      <alignment wrapText="1"/>
    </xf>
    <xf numFmtId="0" fontId="9" fillId="0" borderId="0" xfId="0" applyFont="1" applyFill="1" applyBorder="1" applyAlignment="1">
      <alignment wrapText="1"/>
    </xf>
    <xf numFmtId="41" fontId="0" fillId="0" borderId="0" xfId="0" applyNumberFormat="1" applyFill="1" applyBorder="1" applyAlignment="1">
      <alignment horizontal="left"/>
    </xf>
    <xf numFmtId="0" fontId="1" fillId="0" borderId="0" xfId="0" applyFont="1" applyFill="1" applyBorder="1"/>
    <xf numFmtId="0" fontId="3" fillId="0" borderId="1" xfId="0" applyFont="1" applyFill="1" applyBorder="1" applyAlignment="1"/>
    <xf numFmtId="9" fontId="4" fillId="0" borderId="2" xfId="3" applyFont="1" applyBorder="1" applyAlignment="1"/>
    <xf numFmtId="0" fontId="4" fillId="0" borderId="2" xfId="0" applyFont="1" applyBorder="1"/>
    <xf numFmtId="41" fontId="4" fillId="0" borderId="2" xfId="1" applyNumberFormat="1" applyFont="1" applyBorder="1"/>
    <xf numFmtId="41" fontId="4" fillId="0" borderId="2" xfId="1" applyNumberFormat="1" applyFont="1" applyFill="1" applyBorder="1"/>
    <xf numFmtId="9" fontId="12" fillId="3" borderId="3" xfId="3" applyFont="1" applyFill="1" applyBorder="1" applyAlignment="1">
      <alignment wrapText="1"/>
    </xf>
    <xf numFmtId="4" fontId="12" fillId="3" borderId="3" xfId="0" applyNumberFormat="1" applyFont="1" applyFill="1" applyBorder="1" applyAlignment="1">
      <alignment wrapText="1"/>
    </xf>
    <xf numFmtId="41" fontId="12" fillId="3" borderId="3" xfId="0" applyNumberFormat="1" applyFont="1" applyFill="1" applyBorder="1"/>
    <xf numFmtId="41" fontId="12" fillId="3" borderId="3" xfId="0" applyNumberFormat="1" applyFont="1" applyFill="1" applyBorder="1" applyAlignment="1">
      <alignment wrapText="1"/>
    </xf>
    <xf numFmtId="9" fontId="4" fillId="0" borderId="1" xfId="3" applyFont="1" applyFill="1" applyBorder="1" applyAlignment="1"/>
    <xf numFmtId="4" fontId="4" fillId="0" borderId="1" xfId="0" applyNumberFormat="1" applyFont="1" applyFill="1" applyBorder="1"/>
    <xf numFmtId="41" fontId="4" fillId="0" borderId="1" xfId="0" applyNumberFormat="1" applyFont="1" applyFill="1" applyBorder="1"/>
    <xf numFmtId="41" fontId="4" fillId="2" borderId="1" xfId="0" applyNumberFormat="1" applyFont="1" applyFill="1" applyBorder="1" applyAlignment="1">
      <alignment horizontal="center"/>
    </xf>
    <xf numFmtId="0" fontId="4" fillId="0" borderId="2" xfId="0" applyFont="1" applyBorder="1" applyAlignment="1"/>
    <xf numFmtId="0" fontId="12" fillId="3" borderId="3" xfId="0" applyFont="1" applyFill="1" applyBorder="1" applyAlignment="1"/>
    <xf numFmtId="0" fontId="4" fillId="0" borderId="0" xfId="0" applyFont="1" applyFill="1" applyBorder="1"/>
    <xf numFmtId="4" fontId="4" fillId="0" borderId="0" xfId="0" applyNumberFormat="1" applyFont="1" applyFill="1" applyBorder="1"/>
    <xf numFmtId="0" fontId="3" fillId="4" borderId="4" xfId="0" applyFont="1" applyFill="1" applyBorder="1" applyAlignment="1"/>
    <xf numFmtId="4" fontId="4" fillId="4" borderId="4" xfId="0" applyNumberFormat="1" applyFont="1" applyFill="1" applyBorder="1"/>
    <xf numFmtId="41" fontId="4" fillId="4" borderId="4" xfId="0" applyNumberFormat="1" applyFont="1" applyFill="1" applyBorder="1"/>
    <xf numFmtId="41" fontId="3" fillId="4" borderId="4" xfId="1" applyNumberFormat="1" applyFont="1" applyFill="1" applyBorder="1"/>
    <xf numFmtId="9" fontId="4" fillId="4" borderId="5" xfId="3" applyFont="1" applyFill="1" applyBorder="1" applyAlignment="1"/>
    <xf numFmtId="0" fontId="3" fillId="0" borderId="0" xfId="0" applyFont="1" applyFill="1" applyBorder="1" applyAlignment="1"/>
    <xf numFmtId="41" fontId="4" fillId="0" borderId="0" xfId="0" applyNumberFormat="1" applyFont="1" applyFill="1" applyBorder="1"/>
    <xf numFmtId="9" fontId="4" fillId="0" borderId="0" xfId="3" applyFont="1" applyFill="1" applyBorder="1" applyAlignment="1"/>
    <xf numFmtId="41" fontId="4" fillId="2" borderId="0" xfId="0" applyNumberFormat="1" applyFont="1" applyFill="1" applyBorder="1" applyAlignment="1">
      <alignment horizontal="center"/>
    </xf>
    <xf numFmtId="0" fontId="3" fillId="4" borderId="6" xfId="0" applyFont="1" applyFill="1" applyBorder="1" applyAlignment="1"/>
    <xf numFmtId="4" fontId="4" fillId="4" borderId="6" xfId="0" applyNumberFormat="1" applyFont="1" applyFill="1" applyBorder="1"/>
    <xf numFmtId="41" fontId="4" fillId="4" borderId="6" xfId="0" applyNumberFormat="1" applyFont="1" applyFill="1" applyBorder="1"/>
    <xf numFmtId="41" fontId="3" fillId="4" borderId="6" xfId="1" applyNumberFormat="1" applyFont="1" applyFill="1" applyBorder="1"/>
    <xf numFmtId="9" fontId="4" fillId="4" borderId="7" xfId="3" applyFont="1" applyFill="1" applyBorder="1" applyAlignment="1"/>
    <xf numFmtId="0" fontId="3" fillId="0" borderId="2" xfId="0" applyFont="1" applyFill="1" applyBorder="1" applyAlignment="1"/>
    <xf numFmtId="9" fontId="4" fillId="0" borderId="2" xfId="3" applyFont="1" applyFill="1" applyBorder="1" applyAlignment="1"/>
    <xf numFmtId="4" fontId="4" fillId="0" borderId="2" xfId="0" applyNumberFormat="1" applyFont="1" applyFill="1" applyBorder="1"/>
    <xf numFmtId="41" fontId="4" fillId="0" borderId="2" xfId="0" applyNumberFormat="1" applyFont="1" applyFill="1" applyBorder="1"/>
    <xf numFmtId="0" fontId="3" fillId="0" borderId="0" xfId="0" applyFont="1" applyBorder="1"/>
    <xf numFmtId="0" fontId="6" fillId="0" borderId="8" xfId="0" applyFont="1" applyFill="1" applyBorder="1" applyAlignment="1"/>
    <xf numFmtId="4" fontId="3" fillId="0" borderId="8" xfId="0" applyNumberFormat="1" applyFont="1" applyFill="1" applyBorder="1"/>
    <xf numFmtId="41" fontId="3" fillId="0" borderId="8" xfId="0" applyNumberFormat="1" applyFont="1" applyFill="1" applyBorder="1"/>
    <xf numFmtId="0" fontId="6" fillId="0" borderId="9" xfId="0" applyFont="1" applyFill="1" applyBorder="1" applyAlignment="1"/>
    <xf numFmtId="4" fontId="3" fillId="0" borderId="9" xfId="0" applyNumberFormat="1" applyFont="1" applyFill="1" applyBorder="1"/>
    <xf numFmtId="41" fontId="3" fillId="0" borderId="9" xfId="0" applyNumberFormat="1" applyFont="1" applyFill="1" applyBorder="1"/>
    <xf numFmtId="0" fontId="4" fillId="0" borderId="9" xfId="0" applyFont="1" applyBorder="1"/>
    <xf numFmtId="4" fontId="4" fillId="0" borderId="9" xfId="0" applyNumberFormat="1" applyFont="1" applyFill="1" applyBorder="1"/>
    <xf numFmtId="0" fontId="4" fillId="0" borderId="9" xfId="0" applyFont="1" applyFill="1" applyBorder="1"/>
    <xf numFmtId="41" fontId="4" fillId="0" borderId="9" xfId="1" applyNumberFormat="1" applyFont="1" applyFill="1" applyBorder="1"/>
    <xf numFmtId="9" fontId="4" fillId="0" borderId="10" xfId="3" applyFont="1" applyFill="1" applyBorder="1" applyAlignment="1"/>
    <xf numFmtId="0" fontId="0" fillId="0" borderId="9" xfId="0" applyBorder="1"/>
    <xf numFmtId="0" fontId="4" fillId="0" borderId="9" xfId="0" applyFont="1" applyFill="1" applyBorder="1" applyAlignment="1"/>
    <xf numFmtId="41" fontId="4" fillId="0" borderId="9" xfId="1" applyNumberFormat="1" applyFont="1" applyBorder="1"/>
    <xf numFmtId="41" fontId="4" fillId="5" borderId="9" xfId="1" applyNumberFormat="1" applyFont="1" applyFill="1" applyBorder="1"/>
    <xf numFmtId="9" fontId="4" fillId="0" borderId="10" xfId="3" applyFont="1" applyBorder="1" applyAlignment="1"/>
    <xf numFmtId="0" fontId="4" fillId="0" borderId="9" xfId="0" applyFont="1" applyBorder="1" applyAlignment="1"/>
    <xf numFmtId="0" fontId="13" fillId="0" borderId="9" xfId="0" applyFont="1" applyFill="1" applyBorder="1" applyAlignment="1"/>
    <xf numFmtId="0" fontId="13" fillId="0" borderId="9" xfId="0" applyFont="1" applyBorder="1" applyAlignment="1"/>
    <xf numFmtId="0" fontId="4" fillId="0" borderId="11" xfId="0" applyFont="1" applyBorder="1" applyAlignment="1"/>
    <xf numFmtId="0" fontId="4" fillId="0" borderId="11" xfId="0" applyFont="1" applyBorder="1"/>
    <xf numFmtId="41" fontId="4" fillId="0" borderId="11" xfId="0" applyNumberFormat="1" applyFont="1" applyBorder="1"/>
    <xf numFmtId="41" fontId="4" fillId="0" borderId="11" xfId="0" applyNumberFormat="1" applyFont="1" applyFill="1" applyBorder="1" applyAlignment="1">
      <alignment horizontal="center"/>
    </xf>
    <xf numFmtId="9" fontId="4" fillId="0" borderId="12" xfId="3" applyFont="1" applyBorder="1" applyAlignment="1"/>
    <xf numFmtId="0" fontId="4" fillId="0" borderId="8" xfId="0" applyFont="1" applyBorder="1" applyAlignment="1"/>
    <xf numFmtId="0" fontId="4" fillId="0" borderId="8" xfId="0" applyFont="1" applyBorder="1"/>
    <xf numFmtId="41" fontId="4" fillId="0" borderId="8" xfId="0" applyNumberFormat="1" applyFont="1" applyBorder="1"/>
    <xf numFmtId="9" fontId="4" fillId="0" borderId="13" xfId="3" applyFont="1" applyBorder="1" applyAlignment="1"/>
    <xf numFmtId="0" fontId="4" fillId="5" borderId="9" xfId="0" applyFont="1" applyFill="1" applyBorder="1"/>
    <xf numFmtId="0" fontId="0" fillId="0" borderId="9" xfId="0" applyFill="1" applyBorder="1"/>
    <xf numFmtId="41" fontId="4" fillId="0" borderId="9" xfId="0" applyNumberFormat="1" applyFont="1" applyBorder="1"/>
    <xf numFmtId="41" fontId="4" fillId="0" borderId="11" xfId="1" applyNumberFormat="1" applyFont="1" applyBorder="1"/>
    <xf numFmtId="0" fontId="3" fillId="0" borderId="9" xfId="0" applyFont="1" applyBorder="1" applyAlignment="1"/>
    <xf numFmtId="41" fontId="4" fillId="0" borderId="9" xfId="0" applyNumberFormat="1" applyFont="1" applyFill="1" applyBorder="1"/>
    <xf numFmtId="9" fontId="4" fillId="0" borderId="10" xfId="3" applyFont="1" applyFill="1" applyBorder="1"/>
    <xf numFmtId="9" fontId="4" fillId="0" borderId="10" xfId="3" applyFont="1" applyBorder="1"/>
    <xf numFmtId="41" fontId="4" fillId="0" borderId="9" xfId="0" applyNumberFormat="1" applyFont="1" applyFill="1" applyBorder="1" applyAlignment="1">
      <alignment horizontal="center"/>
    </xf>
    <xf numFmtId="9" fontId="4" fillId="0" borderId="12" xfId="3" applyFont="1" applyBorder="1"/>
    <xf numFmtId="0" fontId="4" fillId="0" borderId="14" xfId="0" applyFont="1" applyBorder="1" applyAlignment="1"/>
    <xf numFmtId="0" fontId="4" fillId="0" borderId="14" xfId="0" applyFont="1" applyBorder="1"/>
    <xf numFmtId="41" fontId="4" fillId="0" borderId="14" xfId="1" applyNumberFormat="1" applyFont="1" applyBorder="1"/>
    <xf numFmtId="0" fontId="6" fillId="6" borderId="11" xfId="0" applyFont="1" applyFill="1" applyBorder="1" applyAlignment="1"/>
    <xf numFmtId="4" fontId="4" fillId="6" borderId="11" xfId="0" applyNumberFormat="1" applyFont="1" applyFill="1" applyBorder="1"/>
    <xf numFmtId="41" fontId="4" fillId="6" borderId="11" xfId="0" applyNumberFormat="1" applyFont="1" applyFill="1" applyBorder="1"/>
    <xf numFmtId="41" fontId="3" fillId="6" borderId="11" xfId="1" applyNumberFormat="1" applyFont="1" applyFill="1" applyBorder="1"/>
    <xf numFmtId="9" fontId="4" fillId="6" borderId="12" xfId="3" applyFont="1" applyFill="1" applyBorder="1" applyAlignment="1"/>
    <xf numFmtId="0" fontId="5" fillId="0" borderId="0" xfId="0" applyFont="1" applyFill="1" applyAlignment="1">
      <alignment horizontal="right"/>
    </xf>
    <xf numFmtId="0" fontId="3" fillId="4" borderId="15" xfId="0" applyFont="1" applyFill="1" applyBorder="1" applyAlignment="1">
      <alignment horizontal="center"/>
    </xf>
    <xf numFmtId="0" fontId="5" fillId="0" borderId="0" xfId="0" applyFont="1" applyFill="1" applyAlignment="1">
      <alignment horizontal="left" indent="2"/>
    </xf>
    <xf numFmtId="0" fontId="0" fillId="0" borderId="0" xfId="0" applyAlignment="1">
      <alignment horizontal="left" indent="2"/>
    </xf>
    <xf numFmtId="49" fontId="10" fillId="7" borderId="16" xfId="3" applyNumberFormat="1" applyFont="1" applyFill="1" applyBorder="1"/>
    <xf numFmtId="49" fontId="0" fillId="7" borderId="18" xfId="0" applyNumberFormat="1" applyFill="1" applyBorder="1"/>
    <xf numFmtId="0" fontId="4" fillId="0" borderId="19" xfId="0" applyFont="1" applyBorder="1" applyAlignment="1">
      <alignment vertical="top" wrapText="1"/>
    </xf>
    <xf numFmtId="0" fontId="13" fillId="0" borderId="20" xfId="0" applyFont="1" applyBorder="1" applyAlignment="1">
      <alignment vertical="top" wrapText="1"/>
    </xf>
    <xf numFmtId="0" fontId="6" fillId="4" borderId="21" xfId="0" applyFont="1" applyFill="1" applyBorder="1" applyAlignment="1">
      <alignment horizontal="left" vertical="top"/>
    </xf>
    <xf numFmtId="0" fontId="3" fillId="4" borderId="15" xfId="0" applyFont="1" applyFill="1" applyBorder="1" applyAlignment="1">
      <alignment horizontal="center" vertical="top"/>
    </xf>
    <xf numFmtId="0" fontId="12" fillId="0" borderId="3" xfId="0" applyFont="1" applyFill="1" applyBorder="1" applyAlignment="1">
      <alignment horizontal="left" vertical="top"/>
    </xf>
    <xf numFmtId="0" fontId="12" fillId="0" borderId="3" xfId="0" applyFont="1" applyFill="1" applyBorder="1" applyAlignment="1">
      <alignment horizontal="centerContinuous" vertical="top" wrapText="1"/>
    </xf>
    <xf numFmtId="0" fontId="12" fillId="3" borderId="21" xfId="0" applyFont="1" applyFill="1" applyBorder="1" applyAlignment="1">
      <alignment horizontal="left" vertical="top"/>
    </xf>
    <xf numFmtId="0" fontId="4" fillId="4" borderId="15" xfId="0" applyFont="1" applyFill="1" applyBorder="1" applyAlignment="1">
      <alignment horizontal="left" vertical="top" wrapText="1"/>
    </xf>
    <xf numFmtId="0" fontId="4" fillId="0" borderId="19" xfId="0" applyFont="1" applyBorder="1" applyAlignment="1">
      <alignment vertical="top"/>
    </xf>
    <xf numFmtId="0" fontId="0" fillId="0" borderId="0" xfId="0" applyNumberFormat="1" applyFill="1" applyAlignment="1">
      <alignment horizontal="left" indent="2"/>
    </xf>
    <xf numFmtId="43" fontId="1" fillId="0" borderId="0" xfId="1" applyAlignment="1">
      <alignment vertical="center"/>
    </xf>
    <xf numFmtId="43" fontId="1" fillId="0" borderId="0" xfId="1" applyAlignment="1">
      <alignment horizontal="center" vertical="center" wrapText="1"/>
    </xf>
    <xf numFmtId="0" fontId="4" fillId="8" borderId="22" xfId="0" applyFont="1" applyFill="1" applyBorder="1" applyAlignment="1">
      <alignment vertical="center"/>
    </xf>
    <xf numFmtId="164" fontId="1" fillId="8" borderId="22" xfId="1" applyNumberFormat="1" applyFill="1" applyBorder="1" applyAlignment="1">
      <alignment vertical="center"/>
    </xf>
    <xf numFmtId="164" fontId="1" fillId="8" borderId="21" xfId="1" applyNumberFormat="1" applyFill="1" applyBorder="1" applyAlignment="1">
      <alignment vertical="center"/>
    </xf>
    <xf numFmtId="164" fontId="1" fillId="8" borderId="23" xfId="1" applyNumberFormat="1" applyFill="1" applyBorder="1" applyAlignment="1">
      <alignment vertical="center"/>
    </xf>
    <xf numFmtId="164" fontId="3" fillId="8" borderId="22" xfId="1" applyNumberFormat="1" applyFont="1" applyFill="1" applyBorder="1" applyAlignment="1">
      <alignment vertical="center"/>
    </xf>
    <xf numFmtId="164" fontId="3" fillId="8" borderId="24" xfId="1" applyNumberFormat="1" applyFont="1" applyFill="1" applyBorder="1" applyAlignment="1">
      <alignment vertical="center"/>
    </xf>
    <xf numFmtId="0" fontId="3" fillId="8" borderId="25" xfId="0" applyFont="1" applyFill="1" applyBorder="1" applyAlignment="1">
      <alignment vertical="center"/>
    </xf>
    <xf numFmtId="164" fontId="3" fillId="8" borderId="26" xfId="1" applyNumberFormat="1" applyFont="1" applyFill="1" applyBorder="1" applyAlignment="1">
      <alignment vertical="center"/>
    </xf>
    <xf numFmtId="164" fontId="1" fillId="8" borderId="27" xfId="1" applyNumberFormat="1" applyFill="1" applyBorder="1" applyAlignment="1">
      <alignment vertical="center"/>
    </xf>
    <xf numFmtId="41" fontId="3" fillId="0" borderId="28" xfId="0" applyNumberFormat="1" applyFont="1" applyFill="1" applyBorder="1"/>
    <xf numFmtId="41" fontId="3" fillId="0" borderId="29" xfId="0" applyNumberFormat="1" applyFont="1" applyFill="1" applyBorder="1"/>
    <xf numFmtId="41" fontId="4" fillId="0" borderId="29" xfId="1" applyNumberFormat="1" applyFont="1" applyFill="1" applyBorder="1"/>
    <xf numFmtId="41" fontId="4" fillId="5" borderId="29" xfId="1" applyNumberFormat="1" applyFont="1" applyFill="1" applyBorder="1"/>
    <xf numFmtId="41" fontId="3" fillId="6" borderId="30" xfId="1" applyNumberFormat="1" applyFont="1" applyFill="1" applyBorder="1"/>
    <xf numFmtId="41" fontId="4" fillId="0" borderId="31" xfId="1" applyNumberFormat="1" applyFont="1" applyBorder="1"/>
    <xf numFmtId="41" fontId="4" fillId="0" borderId="30" xfId="0" applyNumberFormat="1" applyFont="1" applyFill="1" applyBorder="1" applyAlignment="1">
      <alignment horizontal="center"/>
    </xf>
    <xf numFmtId="41" fontId="3" fillId="4" borderId="32" xfId="1" applyNumberFormat="1" applyFont="1" applyFill="1" applyBorder="1"/>
    <xf numFmtId="164" fontId="1" fillId="8" borderId="34" xfId="1" applyNumberFormat="1" applyFill="1" applyBorder="1" applyAlignment="1">
      <alignment vertical="center"/>
    </xf>
    <xf numFmtId="43" fontId="3" fillId="0" borderId="0" xfId="1" applyFont="1" applyAlignment="1">
      <alignment horizontal="center"/>
    </xf>
    <xf numFmtId="9" fontId="4" fillId="4" borderId="6" xfId="3" applyFont="1" applyFill="1" applyBorder="1" applyAlignment="1"/>
    <xf numFmtId="9" fontId="4" fillId="0" borderId="8" xfId="3" applyFont="1" applyBorder="1" applyAlignment="1"/>
    <xf numFmtId="9" fontId="4" fillId="0" borderId="9" xfId="3" applyFont="1" applyFill="1" applyBorder="1" applyAlignment="1"/>
    <xf numFmtId="9" fontId="4" fillId="0" borderId="9" xfId="3" applyFont="1" applyBorder="1" applyAlignment="1"/>
    <xf numFmtId="9" fontId="4" fillId="0" borderId="11" xfId="3" applyFont="1" applyBorder="1" applyAlignment="1"/>
    <xf numFmtId="9" fontId="4" fillId="4" borderId="4" xfId="3" applyFont="1" applyFill="1" applyBorder="1" applyAlignment="1"/>
    <xf numFmtId="9" fontId="4" fillId="0" borderId="9" xfId="3" applyFont="1" applyBorder="1"/>
    <xf numFmtId="9" fontId="4" fillId="0" borderId="11" xfId="3" applyFont="1" applyBorder="1"/>
    <xf numFmtId="9" fontId="4" fillId="0" borderId="9" xfId="3" applyFont="1" applyFill="1" applyBorder="1"/>
    <xf numFmtId="9" fontId="4" fillId="6" borderId="11" xfId="3" applyFont="1" applyFill="1" applyBorder="1" applyAlignment="1"/>
    <xf numFmtId="9" fontId="3" fillId="0" borderId="8" xfId="3" applyFont="1" applyFill="1" applyBorder="1" applyAlignment="1"/>
    <xf numFmtId="9" fontId="3" fillId="0" borderId="9" xfId="3" applyFont="1" applyFill="1" applyBorder="1" applyAlignment="1"/>
    <xf numFmtId="9" fontId="4" fillId="0" borderId="14" xfId="3" applyFont="1" applyBorder="1" applyAlignment="1"/>
    <xf numFmtId="41" fontId="4" fillId="5" borderId="40" xfId="1" applyNumberFormat="1" applyFont="1" applyFill="1" applyBorder="1"/>
    <xf numFmtId="166" fontId="4" fillId="0" borderId="44" xfId="2" applyNumberFormat="1" applyFont="1" applyBorder="1" applyAlignment="1">
      <alignment wrapText="1"/>
    </xf>
    <xf numFmtId="0" fontId="18" fillId="0" borderId="0" xfId="2" applyFont="1" applyAlignment="1">
      <alignment wrapText="1"/>
    </xf>
    <xf numFmtId="0" fontId="18" fillId="0" borderId="0" xfId="2" applyFont="1" applyAlignment="1">
      <alignment horizontal="center" wrapText="1"/>
    </xf>
    <xf numFmtId="0" fontId="4" fillId="0" borderId="0" xfId="2" applyAlignment="1">
      <alignment wrapText="1"/>
    </xf>
    <xf numFmtId="0" fontId="4" fillId="0" borderId="0" xfId="2" applyFont="1" applyAlignment="1">
      <alignment wrapText="1"/>
    </xf>
    <xf numFmtId="166" fontId="4" fillId="0" borderId="0" xfId="2" applyNumberFormat="1" applyFont="1" applyAlignment="1">
      <alignment wrapText="1"/>
    </xf>
    <xf numFmtId="0" fontId="4" fillId="0" borderId="34" xfId="2" applyFont="1" applyBorder="1" applyAlignment="1">
      <alignment wrapText="1"/>
    </xf>
    <xf numFmtId="0" fontId="4" fillId="0" borderId="35" xfId="2" applyFont="1" applyBorder="1" applyAlignment="1">
      <alignment wrapText="1"/>
    </xf>
    <xf numFmtId="164" fontId="4" fillId="0" borderId="35" xfId="1" applyNumberFormat="1" applyFont="1" applyFill="1" applyBorder="1" applyAlignment="1">
      <alignment wrapText="1"/>
    </xf>
    <xf numFmtId="164" fontId="4" fillId="0" borderId="45" xfId="1" applyNumberFormat="1" applyFont="1" applyFill="1" applyBorder="1" applyAlignment="1">
      <alignment wrapText="1"/>
    </xf>
    <xf numFmtId="0" fontId="4" fillId="9" borderId="35" xfId="2" applyFont="1" applyFill="1" applyBorder="1" applyAlignment="1">
      <alignment wrapText="1"/>
    </xf>
    <xf numFmtId="164" fontId="4" fillId="9" borderId="35" xfId="1" applyNumberFormat="1" applyFont="1" applyFill="1" applyBorder="1" applyAlignment="1">
      <alignment wrapText="1"/>
    </xf>
    <xf numFmtId="164" fontId="4" fillId="9" borderId="45" xfId="1" applyNumberFormat="1" applyFont="1" applyFill="1" applyBorder="1" applyAlignment="1">
      <alignment wrapText="1"/>
    </xf>
    <xf numFmtId="0" fontId="4" fillId="0" borderId="45" xfId="2" applyFont="1" applyFill="1" applyBorder="1" applyAlignment="1">
      <alignment wrapText="1"/>
    </xf>
    <xf numFmtId="0" fontId="4" fillId="0" borderId="35" xfId="2" applyFont="1" applyFill="1" applyBorder="1" applyAlignment="1">
      <alignment wrapText="1"/>
    </xf>
    <xf numFmtId="166" fontId="4" fillId="0" borderId="0" xfId="2" applyNumberFormat="1" applyFont="1" applyFill="1" applyAlignment="1">
      <alignment wrapText="1"/>
    </xf>
    <xf numFmtId="0" fontId="4" fillId="0" borderId="0" xfId="2" applyFont="1" applyFill="1" applyAlignment="1">
      <alignment wrapText="1"/>
    </xf>
    <xf numFmtId="0" fontId="4" fillId="9" borderId="36" xfId="2" applyFont="1" applyFill="1" applyBorder="1" applyAlignment="1">
      <alignment wrapText="1"/>
    </xf>
    <xf numFmtId="0" fontId="4" fillId="9" borderId="45" xfId="2" applyFont="1" applyFill="1" applyBorder="1" applyAlignment="1">
      <alignment wrapText="1"/>
    </xf>
    <xf numFmtId="164" fontId="3" fillId="10" borderId="33" xfId="1" applyNumberFormat="1" applyFont="1" applyFill="1" applyBorder="1" applyAlignment="1">
      <alignment wrapText="1"/>
    </xf>
    <xf numFmtId="166" fontId="3" fillId="0" borderId="0" xfId="2" applyNumberFormat="1" applyFont="1" applyAlignment="1">
      <alignment wrapText="1"/>
    </xf>
    <xf numFmtId="0" fontId="3" fillId="0" borderId="0" xfId="2" applyFont="1" applyAlignment="1">
      <alignment wrapText="1"/>
    </xf>
    <xf numFmtId="0" fontId="4" fillId="0" borderId="36" xfId="2" applyFont="1" applyBorder="1" applyAlignment="1">
      <alignment wrapText="1"/>
    </xf>
    <xf numFmtId="0" fontId="18" fillId="0" borderId="9" xfId="0" applyFont="1" applyBorder="1" applyAlignment="1"/>
    <xf numFmtId="4" fontId="12" fillId="11" borderId="1" xfId="0" applyNumberFormat="1" applyFont="1" applyFill="1" applyBorder="1" applyAlignment="1">
      <alignment horizontal="centerContinuous" wrapText="1"/>
    </xf>
    <xf numFmtId="4" fontId="11" fillId="11" borderId="1" xfId="0" applyNumberFormat="1" applyFont="1" applyFill="1" applyBorder="1" applyAlignment="1">
      <alignment horizontal="centerContinuous"/>
    </xf>
    <xf numFmtId="4" fontId="12" fillId="11" borderId="46" xfId="0" applyNumberFormat="1" applyFont="1" applyFill="1" applyBorder="1" applyAlignment="1">
      <alignment horizontal="centerContinuous" wrapText="1"/>
    </xf>
    <xf numFmtId="4" fontId="11" fillId="11" borderId="46" xfId="0" applyNumberFormat="1" applyFont="1" applyFill="1" applyBorder="1" applyAlignment="1">
      <alignment horizontal="centerContinuous"/>
    </xf>
    <xf numFmtId="0" fontId="11" fillId="11" borderId="49" xfId="0" applyFont="1" applyFill="1" applyBorder="1"/>
    <xf numFmtId="0" fontId="11" fillId="11" borderId="50" xfId="0" applyFont="1" applyFill="1" applyBorder="1" applyAlignment="1">
      <alignment horizontal="center" wrapText="1"/>
    </xf>
    <xf numFmtId="164" fontId="11" fillId="11" borderId="51" xfId="1" applyNumberFormat="1" applyFont="1" applyFill="1" applyBorder="1" applyAlignment="1">
      <alignment horizontal="center" wrapText="1"/>
    </xf>
    <xf numFmtId="41" fontId="11" fillId="11" borderId="51" xfId="0" applyNumberFormat="1" applyFont="1" applyFill="1" applyBorder="1" applyAlignment="1">
      <alignment horizontal="center" wrapText="1"/>
    </xf>
    <xf numFmtId="0" fontId="11" fillId="11" borderId="49" xfId="0" applyFont="1" applyFill="1" applyBorder="1" applyAlignment="1">
      <alignment horizontal="centerContinuous"/>
    </xf>
    <xf numFmtId="0" fontId="11" fillId="11" borderId="2" xfId="0" applyFont="1" applyFill="1" applyBorder="1" applyAlignment="1">
      <alignment horizontal="centerContinuous"/>
    </xf>
    <xf numFmtId="41" fontId="11" fillId="11" borderId="49" xfId="0" applyNumberFormat="1" applyFont="1" applyFill="1" applyBorder="1" applyAlignment="1">
      <alignment horizontal="centerContinuous"/>
    </xf>
    <xf numFmtId="41" fontId="11" fillId="11" borderId="2" xfId="0" applyNumberFormat="1" applyFont="1" applyFill="1" applyBorder="1" applyAlignment="1">
      <alignment horizontal="centerContinuous"/>
    </xf>
    <xf numFmtId="41" fontId="4" fillId="0" borderId="0" xfId="0" applyNumberFormat="1" applyFont="1" applyFill="1" applyBorder="1" applyAlignment="1">
      <alignment horizontal="center"/>
    </xf>
    <xf numFmtId="0" fontId="12" fillId="12" borderId="33" xfId="0" applyFont="1" applyFill="1" applyBorder="1" applyAlignment="1">
      <alignment horizontal="center"/>
    </xf>
    <xf numFmtId="0" fontId="12" fillId="12" borderId="53" xfId="0" applyFont="1" applyFill="1" applyBorder="1" applyAlignment="1"/>
    <xf numFmtId="41" fontId="12" fillId="12" borderId="33" xfId="0" applyNumberFormat="1" applyFont="1" applyFill="1" applyBorder="1" applyAlignment="1">
      <alignment horizontal="center" wrapText="1"/>
    </xf>
    <xf numFmtId="41" fontId="3" fillId="4" borderId="38" xfId="1" applyNumberFormat="1" applyFont="1" applyFill="1" applyBorder="1"/>
    <xf numFmtId="41" fontId="4" fillId="0" borderId="39" xfId="0" applyNumberFormat="1" applyFont="1" applyBorder="1"/>
    <xf numFmtId="41" fontId="4" fillId="0" borderId="41" xfId="0" applyNumberFormat="1" applyFont="1" applyBorder="1"/>
    <xf numFmtId="41" fontId="3" fillId="4" borderId="42" xfId="1" applyNumberFormat="1" applyFont="1" applyFill="1" applyBorder="1"/>
    <xf numFmtId="0" fontId="12" fillId="11" borderId="58" xfId="0" applyFont="1" applyFill="1" applyBorder="1" applyAlignment="1">
      <alignment horizontal="center" wrapText="1"/>
    </xf>
    <xf numFmtId="0" fontId="12" fillId="11" borderId="59" xfId="0" applyFont="1" applyFill="1" applyBorder="1" applyAlignment="1">
      <alignment horizontal="center" wrapText="1"/>
    </xf>
    <xf numFmtId="0" fontId="3" fillId="12" borderId="33" xfId="2" applyFont="1" applyFill="1" applyBorder="1" applyAlignment="1">
      <alignment wrapText="1"/>
    </xf>
    <xf numFmtId="41" fontId="12" fillId="12" borderId="58" xfId="0" applyNumberFormat="1" applyFont="1" applyFill="1" applyBorder="1" applyAlignment="1">
      <alignment horizontal="center" wrapText="1"/>
    </xf>
    <xf numFmtId="0" fontId="4" fillId="8" borderId="34" xfId="0" applyFont="1" applyFill="1" applyBorder="1" applyAlignment="1">
      <alignment vertical="center"/>
    </xf>
    <xf numFmtId="0" fontId="4" fillId="8" borderId="35" xfId="0" applyFont="1" applyFill="1" applyBorder="1" applyAlignment="1">
      <alignment vertical="center"/>
    </xf>
    <xf numFmtId="0" fontId="4" fillId="8" borderId="36" xfId="0" applyFont="1" applyFill="1" applyBorder="1" applyAlignment="1">
      <alignment vertical="center"/>
    </xf>
    <xf numFmtId="0" fontId="4" fillId="8" borderId="32" xfId="0" applyFont="1" applyFill="1" applyBorder="1" applyAlignment="1">
      <alignment vertical="center"/>
    </xf>
    <xf numFmtId="0" fontId="3" fillId="8" borderId="37" xfId="0" applyFont="1" applyFill="1" applyBorder="1" applyAlignment="1">
      <alignment vertical="center"/>
    </xf>
    <xf numFmtId="0" fontId="19" fillId="0" borderId="20" xfId="0" applyFont="1" applyBorder="1" applyAlignment="1">
      <alignment vertical="top" wrapText="1"/>
    </xf>
    <xf numFmtId="0" fontId="12" fillId="0" borderId="1" xfId="0" applyFont="1" applyFill="1" applyBorder="1" applyAlignment="1">
      <alignment horizontal="left" vertical="top"/>
    </xf>
    <xf numFmtId="0" fontId="12" fillId="0" borderId="1" xfId="0" applyFont="1" applyFill="1" applyBorder="1" applyAlignment="1">
      <alignment horizontal="centerContinuous" vertical="top" wrapText="1"/>
    </xf>
    <xf numFmtId="0" fontId="13" fillId="0" borderId="60" xfId="0" applyFont="1" applyBorder="1" applyAlignment="1">
      <alignment vertical="top" wrapText="1"/>
    </xf>
    <xf numFmtId="0" fontId="13" fillId="0" borderId="62" xfId="0" applyFont="1" applyBorder="1" applyAlignment="1">
      <alignment vertical="top" wrapText="1"/>
    </xf>
    <xf numFmtId="0" fontId="3" fillId="13" borderId="60" xfId="0" applyFont="1" applyFill="1" applyBorder="1" applyAlignment="1">
      <alignment horizontal="center"/>
    </xf>
    <xf numFmtId="0" fontId="6" fillId="13" borderId="19" xfId="0" applyFont="1" applyFill="1" applyBorder="1" applyAlignment="1">
      <alignment horizontal="left"/>
    </xf>
    <xf numFmtId="0" fontId="3" fillId="13" borderId="20" xfId="0" applyFont="1" applyFill="1" applyBorder="1" applyAlignment="1">
      <alignment horizontal="center"/>
    </xf>
    <xf numFmtId="0" fontId="6" fillId="13" borderId="19" xfId="0" applyFont="1" applyFill="1" applyBorder="1" applyAlignment="1">
      <alignment horizontal="left" vertical="top"/>
    </xf>
    <xf numFmtId="0" fontId="20" fillId="14" borderId="21" xfId="0" applyFont="1" applyFill="1" applyBorder="1" applyAlignment="1">
      <alignment horizontal="left" vertical="top"/>
    </xf>
    <xf numFmtId="41" fontId="3" fillId="0" borderId="39" xfId="0" applyNumberFormat="1" applyFont="1" applyFill="1" applyBorder="1"/>
    <xf numFmtId="41" fontId="3" fillId="0" borderId="40" xfId="0" applyNumberFormat="1" applyFont="1" applyFill="1" applyBorder="1"/>
    <xf numFmtId="41" fontId="4" fillId="0" borderId="40" xfId="1" applyNumberFormat="1" applyFont="1" applyFill="1" applyBorder="1"/>
    <xf numFmtId="41" fontId="3" fillId="6" borderId="41" xfId="1" applyNumberFormat="1" applyFont="1" applyFill="1" applyBorder="1"/>
    <xf numFmtId="9" fontId="3" fillId="0" borderId="8" xfId="3" applyFont="1" applyFill="1" applyBorder="1"/>
    <xf numFmtId="9" fontId="3" fillId="0" borderId="9" xfId="3" applyFont="1" applyFill="1" applyBorder="1"/>
    <xf numFmtId="41" fontId="4" fillId="0" borderId="8" xfId="1" applyNumberFormat="1" applyFont="1" applyBorder="1"/>
    <xf numFmtId="41" fontId="4" fillId="0" borderId="39" xfId="1" applyNumberFormat="1" applyFont="1" applyBorder="1"/>
    <xf numFmtId="41" fontId="4" fillId="0" borderId="41" xfId="0" applyNumberFormat="1" applyFont="1" applyFill="1" applyBorder="1" applyAlignment="1">
      <alignment horizontal="center"/>
    </xf>
    <xf numFmtId="9" fontId="4" fillId="0" borderId="70" xfId="3" applyFont="1" applyBorder="1" applyAlignment="1"/>
    <xf numFmtId="0" fontId="4" fillId="0" borderId="70" xfId="0" applyFont="1" applyBorder="1"/>
    <xf numFmtId="9" fontId="4" fillId="0" borderId="0" xfId="3" applyFont="1" applyBorder="1" applyAlignment="1"/>
    <xf numFmtId="0" fontId="4" fillId="0" borderId="0" xfId="0" applyFont="1" applyBorder="1"/>
    <xf numFmtId="9" fontId="4" fillId="0" borderId="0" xfId="3" applyFont="1" applyFill="1" applyBorder="1"/>
    <xf numFmtId="41" fontId="4" fillId="5" borderId="73" xfId="1" applyNumberFormat="1" applyFont="1" applyFill="1" applyBorder="1"/>
    <xf numFmtId="9" fontId="4" fillId="4" borderId="56" xfId="3" applyFont="1" applyFill="1" applyBorder="1" applyAlignment="1"/>
    <xf numFmtId="4" fontId="4" fillId="4" borderId="56" xfId="0" applyNumberFormat="1" applyFont="1" applyFill="1" applyBorder="1"/>
    <xf numFmtId="41" fontId="4" fillId="4" borderId="56" xfId="0" applyNumberFormat="1" applyFont="1" applyFill="1" applyBorder="1"/>
    <xf numFmtId="41" fontId="4" fillId="0" borderId="0" xfId="1" applyNumberFormat="1" applyFont="1" applyBorder="1"/>
    <xf numFmtId="41" fontId="4" fillId="0" borderId="0" xfId="1" applyNumberFormat="1" applyFont="1" applyFill="1" applyBorder="1"/>
    <xf numFmtId="41" fontId="4" fillId="5" borderId="14" xfId="1" applyNumberFormat="1" applyFont="1" applyFill="1" applyBorder="1"/>
    <xf numFmtId="1" fontId="4" fillId="0" borderId="0" xfId="3" applyNumberFormat="1" applyFont="1" applyFill="1" applyBorder="1"/>
    <xf numFmtId="41" fontId="3" fillId="4" borderId="56" xfId="1" applyNumberFormat="1" applyFont="1" applyFill="1" applyBorder="1"/>
    <xf numFmtId="9" fontId="4" fillId="4" borderId="74" xfId="3" applyFont="1" applyFill="1" applyBorder="1" applyAlignment="1"/>
    <xf numFmtId="41" fontId="3" fillId="4" borderId="75" xfId="1" applyNumberFormat="1" applyFont="1" applyFill="1" applyBorder="1"/>
    <xf numFmtId="9" fontId="4" fillId="0" borderId="1" xfId="3" applyFont="1" applyBorder="1" applyAlignment="1"/>
    <xf numFmtId="0" fontId="4" fillId="0" borderId="1" xfId="0" applyFont="1" applyBorder="1"/>
    <xf numFmtId="41" fontId="4" fillId="0" borderId="1" xfId="0" applyNumberFormat="1" applyFont="1" applyBorder="1"/>
    <xf numFmtId="0" fontId="4" fillId="0" borderId="60" xfId="2" applyFont="1" applyBorder="1" applyAlignment="1">
      <alignment wrapText="1"/>
    </xf>
    <xf numFmtId="164" fontId="4" fillId="0" borderId="60" xfId="1" applyNumberFormat="1" applyFont="1" applyBorder="1" applyAlignment="1">
      <alignment wrapText="1"/>
    </xf>
    <xf numFmtId="0" fontId="17" fillId="0" borderId="33" xfId="0" applyFont="1" applyBorder="1" applyAlignment="1">
      <alignment wrapText="1"/>
    </xf>
    <xf numFmtId="0" fontId="4" fillId="0" borderId="61" xfId="2" applyFont="1" applyBorder="1" applyAlignment="1">
      <alignment wrapText="1"/>
    </xf>
    <xf numFmtId="164" fontId="4" fillId="0" borderId="61" xfId="1" applyNumberFormat="1" applyFont="1" applyBorder="1" applyAlignment="1">
      <alignment wrapText="1"/>
    </xf>
    <xf numFmtId="0" fontId="4" fillId="0" borderId="76" xfId="2" applyFont="1" applyBorder="1" applyAlignment="1">
      <alignment wrapText="1"/>
    </xf>
    <xf numFmtId="0" fontId="17" fillId="0" borderId="66" xfId="0" applyFont="1" applyBorder="1" applyAlignment="1">
      <alignment wrapText="1"/>
    </xf>
    <xf numFmtId="164" fontId="4" fillId="0" borderId="36" xfId="1" applyNumberFormat="1" applyFont="1" applyFill="1" applyBorder="1" applyAlignment="1">
      <alignment wrapText="1"/>
    </xf>
    <xf numFmtId="164" fontId="4" fillId="0" borderId="77" xfId="1" applyNumberFormat="1" applyFont="1" applyFill="1" applyBorder="1" applyAlignment="1">
      <alignment wrapText="1"/>
    </xf>
    <xf numFmtId="0" fontId="4" fillId="0" borderId="73" xfId="0" applyFont="1" applyBorder="1"/>
    <xf numFmtId="41" fontId="4" fillId="0" borderId="0" xfId="0" applyNumberFormat="1" applyFont="1" applyBorder="1"/>
    <xf numFmtId="9" fontId="4" fillId="0" borderId="67" xfId="3" applyFont="1" applyBorder="1" applyAlignment="1"/>
    <xf numFmtId="9" fontId="12" fillId="3" borderId="2" xfId="3" applyFont="1" applyFill="1" applyBorder="1" applyAlignment="1">
      <alignment wrapText="1"/>
    </xf>
    <xf numFmtId="4" fontId="12" fillId="3" borderId="2" xfId="0" applyNumberFormat="1" applyFont="1" applyFill="1" applyBorder="1" applyAlignment="1">
      <alignment wrapText="1"/>
    </xf>
    <xf numFmtId="41" fontId="12" fillId="3" borderId="2" xfId="0" applyNumberFormat="1" applyFont="1" applyFill="1" applyBorder="1"/>
    <xf numFmtId="41" fontId="4" fillId="0" borderId="1" xfId="3" applyNumberFormat="1" applyFont="1" applyFill="1" applyBorder="1" applyAlignment="1"/>
    <xf numFmtId="41" fontId="4" fillId="0" borderId="1" xfId="0" applyNumberFormat="1" applyFont="1" applyFill="1" applyBorder="1" applyAlignment="1">
      <alignment horizontal="center"/>
    </xf>
    <xf numFmtId="0" fontId="0" fillId="0" borderId="0" xfId="0" quotePrefix="1" applyNumberFormat="1"/>
    <xf numFmtId="0" fontId="3" fillId="0" borderId="1" xfId="0" applyNumberFormat="1" applyFont="1" applyFill="1" applyBorder="1" applyAlignment="1"/>
    <xf numFmtId="0" fontId="4" fillId="0" borderId="1" xfId="0" applyNumberFormat="1" applyFont="1" applyFill="1" applyBorder="1"/>
    <xf numFmtId="0" fontId="4" fillId="0" borderId="1" xfId="3" applyNumberFormat="1" applyFont="1" applyFill="1" applyBorder="1" applyAlignment="1"/>
    <xf numFmtId="0" fontId="4" fillId="0" borderId="1" xfId="0" applyNumberFormat="1" applyFont="1" applyFill="1" applyBorder="1" applyAlignment="1">
      <alignment horizontal="center"/>
    </xf>
    <xf numFmtId="0" fontId="1" fillId="0" borderId="0" xfId="0" applyNumberFormat="1" applyFont="1" applyFill="1" applyBorder="1"/>
    <xf numFmtId="9" fontId="4" fillId="5" borderId="9" xfId="3" applyFont="1" applyFill="1" applyBorder="1"/>
    <xf numFmtId="41" fontId="1" fillId="0" borderId="0" xfId="0" applyNumberFormat="1" applyFont="1" applyFill="1"/>
    <xf numFmtId="43" fontId="3" fillId="4" borderId="38" xfId="1" applyNumberFormat="1" applyFont="1" applyFill="1" applyBorder="1"/>
    <xf numFmtId="165" fontId="4" fillId="4" borderId="6" xfId="3" applyNumberFormat="1" applyFont="1" applyFill="1" applyBorder="1"/>
    <xf numFmtId="41" fontId="4" fillId="0" borderId="1" xfId="1" applyNumberFormat="1" applyFont="1" applyBorder="1"/>
    <xf numFmtId="41" fontId="12" fillId="3" borderId="78" xfId="0" applyNumberFormat="1" applyFont="1" applyFill="1" applyBorder="1" applyAlignment="1">
      <alignment wrapText="1"/>
    </xf>
    <xf numFmtId="41" fontId="4" fillId="0" borderId="79" xfId="0" applyNumberFormat="1" applyFont="1" applyFill="1" applyBorder="1" applyAlignment="1">
      <alignment horizontal="center"/>
    </xf>
    <xf numFmtId="0" fontId="4" fillId="0" borderId="40" xfId="0" applyFont="1" applyFill="1" applyBorder="1" applyAlignment="1"/>
    <xf numFmtId="0" fontId="4" fillId="0" borderId="8" xfId="0" applyFont="1" applyFill="1" applyBorder="1" applyAlignment="1"/>
    <xf numFmtId="3" fontId="4" fillId="0" borderId="0" xfId="0" applyNumberFormat="1" applyFont="1" applyFill="1" applyBorder="1"/>
    <xf numFmtId="9" fontId="4" fillId="5" borderId="73" xfId="3" applyFont="1" applyFill="1" applyBorder="1"/>
    <xf numFmtId="9" fontId="12" fillId="3" borderId="80" xfId="3" applyFont="1" applyFill="1" applyBorder="1" applyAlignment="1">
      <alignment wrapText="1"/>
    </xf>
    <xf numFmtId="41" fontId="4" fillId="0" borderId="73" xfId="0" applyNumberFormat="1" applyFont="1" applyBorder="1"/>
    <xf numFmtId="4" fontId="4" fillId="6" borderId="1" xfId="0" applyNumberFormat="1" applyFont="1" applyFill="1" applyBorder="1"/>
    <xf numFmtId="41" fontId="4" fillId="6" borderId="1" xfId="0" applyNumberFormat="1" applyFont="1" applyFill="1" applyBorder="1"/>
    <xf numFmtId="0" fontId="4" fillId="0" borderId="14" xfId="0" applyFont="1" applyFill="1" applyBorder="1"/>
    <xf numFmtId="41" fontId="4" fillId="0" borderId="14" xfId="1" applyNumberFormat="1" applyFont="1" applyFill="1" applyBorder="1"/>
    <xf numFmtId="9" fontId="4" fillId="0" borderId="81" xfId="3" applyFont="1" applyBorder="1" applyAlignment="1"/>
    <xf numFmtId="9" fontId="4" fillId="0" borderId="43" xfId="3" applyFont="1" applyBorder="1" applyAlignment="1"/>
    <xf numFmtId="0" fontId="4" fillId="0" borderId="24" xfId="2" applyFont="1" applyBorder="1" applyAlignment="1">
      <alignment wrapText="1"/>
    </xf>
    <xf numFmtId="0" fontId="4" fillId="0" borderId="64" xfId="2" applyFont="1" applyBorder="1" applyAlignment="1">
      <alignment wrapText="1"/>
    </xf>
    <xf numFmtId="164" fontId="4" fillId="0" borderId="64" xfId="1" applyNumberFormat="1" applyFont="1" applyBorder="1" applyAlignment="1">
      <alignment wrapText="1"/>
    </xf>
    <xf numFmtId="0" fontId="4" fillId="0" borderId="26" xfId="2" applyFont="1" applyBorder="1" applyAlignment="1">
      <alignment wrapText="1"/>
    </xf>
    <xf numFmtId="0" fontId="4" fillId="0" borderId="70" xfId="0" applyFont="1" applyFill="1" applyBorder="1"/>
    <xf numFmtId="0" fontId="4" fillId="0" borderId="19" xfId="0" applyFont="1" applyFill="1" applyBorder="1" applyAlignment="1">
      <alignment vertical="top" wrapText="1"/>
    </xf>
    <xf numFmtId="0" fontId="13" fillId="0" borderId="20" xfId="0" applyFont="1" applyFill="1" applyBorder="1" applyAlignment="1">
      <alignment vertical="top" wrapText="1"/>
    </xf>
    <xf numFmtId="0" fontId="19" fillId="0" borderId="20" xfId="0" applyFont="1" applyFill="1" applyBorder="1" applyAlignment="1">
      <alignment vertical="top" wrapText="1"/>
    </xf>
    <xf numFmtId="0" fontId="18" fillId="0" borderId="19" xfId="0" applyFont="1" applyBorder="1" applyAlignment="1">
      <alignment vertical="top" wrapText="1"/>
    </xf>
    <xf numFmtId="0" fontId="18" fillId="0" borderId="19" xfId="0" applyFont="1" applyFill="1" applyBorder="1" applyAlignment="1">
      <alignment vertical="top" wrapText="1"/>
    </xf>
    <xf numFmtId="0" fontId="6" fillId="4" borderId="82" xfId="0" applyFont="1" applyFill="1" applyBorder="1" applyAlignment="1">
      <alignment horizontal="left" vertical="top"/>
    </xf>
    <xf numFmtId="0" fontId="3" fillId="4" borderId="48" xfId="0" applyFont="1" applyFill="1" applyBorder="1" applyAlignment="1">
      <alignment horizontal="center" vertical="top"/>
    </xf>
    <xf numFmtId="0" fontId="12" fillId="0" borderId="2" xfId="0" applyFont="1" applyFill="1" applyBorder="1" applyAlignment="1">
      <alignment horizontal="left" vertical="top"/>
    </xf>
    <xf numFmtId="0" fontId="12" fillId="0" borderId="2" xfId="0" applyFont="1" applyFill="1" applyBorder="1" applyAlignment="1">
      <alignment horizontal="centerContinuous" vertical="top" wrapText="1"/>
    </xf>
    <xf numFmtId="0" fontId="12" fillId="3" borderId="22" xfId="0" applyFont="1" applyFill="1" applyBorder="1" applyAlignment="1">
      <alignment horizontal="left" vertical="top"/>
    </xf>
    <xf numFmtId="0" fontId="3" fillId="4" borderId="83" xfId="0" applyFont="1" applyFill="1" applyBorder="1" applyAlignment="1">
      <alignment horizontal="center"/>
    </xf>
    <xf numFmtId="0" fontId="18" fillId="0" borderId="19" xfId="0" applyFont="1" applyBorder="1" applyAlignment="1">
      <alignment vertical="top"/>
    </xf>
    <xf numFmtId="0" fontId="19" fillId="0" borderId="19" xfId="0" applyFont="1" applyBorder="1" applyAlignment="1">
      <alignment vertical="top" wrapText="1"/>
    </xf>
    <xf numFmtId="0" fontId="19" fillId="0" borderId="84" xfId="0" applyFont="1" applyBorder="1" applyAlignment="1">
      <alignment vertical="top" wrapText="1"/>
    </xf>
    <xf numFmtId="9" fontId="0" fillId="7" borderId="85" xfId="3" applyFont="1" applyFill="1" applyBorder="1"/>
    <xf numFmtId="9" fontId="0" fillId="7" borderId="16" xfId="3" applyFont="1" applyFill="1" applyBorder="1"/>
    <xf numFmtId="9" fontId="0" fillId="7" borderId="86" xfId="3" applyFont="1" applyFill="1" applyBorder="1"/>
    <xf numFmtId="167" fontId="4" fillId="0" borderId="9" xfId="1" applyNumberFormat="1" applyFont="1" applyBorder="1"/>
    <xf numFmtId="167" fontId="4" fillId="5" borderId="9" xfId="1" applyNumberFormat="1" applyFont="1" applyFill="1" applyBorder="1"/>
    <xf numFmtId="9" fontId="4" fillId="5" borderId="9" xfId="3" applyFont="1" applyFill="1" applyBorder="1" applyProtection="1">
      <protection hidden="1"/>
    </xf>
    <xf numFmtId="49" fontId="0" fillId="7" borderId="17" xfId="0" applyNumberFormat="1" applyFill="1" applyBorder="1" applyProtection="1">
      <protection hidden="1"/>
    </xf>
    <xf numFmtId="41" fontId="0" fillId="0" borderId="0" xfId="0" applyNumberFormat="1" applyProtection="1">
      <protection hidden="1"/>
    </xf>
    <xf numFmtId="41" fontId="11" fillId="11" borderId="2" xfId="0" applyNumberFormat="1" applyFont="1" applyFill="1" applyBorder="1" applyAlignment="1" applyProtection="1">
      <alignment horizontal="centerContinuous"/>
      <protection hidden="1"/>
    </xf>
    <xf numFmtId="4" fontId="11" fillId="11" borderId="1" xfId="0" applyNumberFormat="1" applyFont="1" applyFill="1" applyBorder="1" applyAlignment="1" applyProtection="1">
      <alignment horizontal="centerContinuous"/>
      <protection hidden="1"/>
    </xf>
    <xf numFmtId="41" fontId="11" fillId="11" borderId="51" xfId="0" applyNumberFormat="1" applyFont="1" applyFill="1" applyBorder="1" applyAlignment="1" applyProtection="1">
      <alignment horizontal="center" wrapText="1"/>
      <protection hidden="1"/>
    </xf>
    <xf numFmtId="41" fontId="4" fillId="0" borderId="2" xfId="1" applyNumberFormat="1" applyFont="1" applyFill="1" applyBorder="1" applyProtection="1">
      <protection hidden="1"/>
    </xf>
    <xf numFmtId="41" fontId="12" fillId="3" borderId="3" xfId="0" applyNumberFormat="1" applyFont="1" applyFill="1" applyBorder="1" applyAlignment="1" applyProtection="1">
      <alignment wrapText="1"/>
      <protection hidden="1"/>
    </xf>
    <xf numFmtId="41" fontId="3" fillId="0" borderId="39" xfId="0" applyNumberFormat="1" applyFont="1" applyFill="1" applyBorder="1" applyProtection="1">
      <protection hidden="1"/>
    </xf>
    <xf numFmtId="41" fontId="3" fillId="0" borderId="40" xfId="0" applyNumberFormat="1" applyFont="1" applyFill="1" applyBorder="1" applyProtection="1">
      <protection hidden="1"/>
    </xf>
    <xf numFmtId="41" fontId="4" fillId="0" borderId="40" xfId="1" applyNumberFormat="1" applyFont="1" applyFill="1" applyBorder="1" applyProtection="1">
      <protection hidden="1"/>
    </xf>
    <xf numFmtId="41" fontId="4" fillId="5" borderId="40" xfId="1" applyNumberFormat="1" applyFont="1" applyFill="1" applyBorder="1" applyProtection="1">
      <protection hidden="1"/>
    </xf>
    <xf numFmtId="41" fontId="3" fillId="6" borderId="41" xfId="1" applyNumberFormat="1" applyFont="1" applyFill="1" applyBorder="1" applyProtection="1">
      <protection hidden="1"/>
    </xf>
    <xf numFmtId="41" fontId="4" fillId="0" borderId="39" xfId="1" applyNumberFormat="1" applyFont="1" applyBorder="1" applyProtection="1">
      <protection hidden="1"/>
    </xf>
    <xf numFmtId="41" fontId="4" fillId="0" borderId="41" xfId="0" applyNumberFormat="1" applyFont="1" applyFill="1" applyBorder="1" applyAlignment="1" applyProtection="1">
      <alignment horizontal="center"/>
      <protection hidden="1"/>
    </xf>
    <xf numFmtId="41" fontId="3" fillId="4" borderId="42" xfId="1" applyNumberFormat="1" applyFont="1" applyFill="1" applyBorder="1" applyProtection="1">
      <protection hidden="1"/>
    </xf>
    <xf numFmtId="0" fontId="4" fillId="0" borderId="1" xfId="0" applyNumberFormat="1" applyFont="1" applyFill="1" applyBorder="1" applyAlignment="1" applyProtection="1">
      <alignment horizontal="center"/>
      <protection hidden="1"/>
    </xf>
    <xf numFmtId="41" fontId="4" fillId="0" borderId="39" xfId="0" applyNumberFormat="1" applyFont="1" applyBorder="1" applyProtection="1">
      <protection hidden="1"/>
    </xf>
    <xf numFmtId="41" fontId="4" fillId="0" borderId="41" xfId="0" applyNumberFormat="1" applyFont="1" applyBorder="1" applyProtection="1">
      <protection hidden="1"/>
    </xf>
    <xf numFmtId="41" fontId="3" fillId="4" borderId="56" xfId="1" applyNumberFormat="1" applyFont="1" applyFill="1" applyBorder="1" applyProtection="1">
      <protection hidden="1"/>
    </xf>
    <xf numFmtId="41" fontId="4" fillId="0" borderId="1" xfId="0" applyNumberFormat="1" applyFont="1" applyFill="1" applyBorder="1" applyAlignment="1" applyProtection="1">
      <alignment horizontal="center"/>
      <protection hidden="1"/>
    </xf>
    <xf numFmtId="41" fontId="3" fillId="4" borderId="75" xfId="1" applyNumberFormat="1" applyFont="1" applyFill="1" applyBorder="1" applyProtection="1">
      <protection hidden="1"/>
    </xf>
    <xf numFmtId="41" fontId="4" fillId="0" borderId="41" xfId="1" applyNumberFormat="1" applyFont="1" applyBorder="1" applyProtection="1">
      <protection hidden="1"/>
    </xf>
    <xf numFmtId="41" fontId="4" fillId="0" borderId="8" xfId="0" applyNumberFormat="1" applyFont="1" applyBorder="1" applyProtection="1">
      <protection hidden="1"/>
    </xf>
    <xf numFmtId="41" fontId="4" fillId="0" borderId="9" xfId="0" applyNumberFormat="1" applyFont="1" applyFill="1" applyBorder="1" applyProtection="1">
      <protection hidden="1"/>
    </xf>
    <xf numFmtId="41" fontId="4" fillId="5" borderId="9" xfId="1" applyNumberFormat="1" applyFont="1" applyFill="1" applyBorder="1" applyProtection="1">
      <protection hidden="1"/>
    </xf>
    <xf numFmtId="41" fontId="4" fillId="0" borderId="9" xfId="1" applyNumberFormat="1" applyFont="1" applyFill="1" applyBorder="1" applyProtection="1">
      <protection hidden="1"/>
    </xf>
    <xf numFmtId="41" fontId="3" fillId="6" borderId="11" xfId="1" applyNumberFormat="1" applyFont="1" applyFill="1" applyBorder="1" applyProtection="1">
      <protection hidden="1"/>
    </xf>
    <xf numFmtId="41" fontId="4" fillId="0" borderId="9" xfId="0" applyNumberFormat="1" applyFont="1" applyFill="1" applyBorder="1" applyAlignment="1" applyProtection="1">
      <alignment horizontal="center"/>
      <protection hidden="1"/>
    </xf>
    <xf numFmtId="41" fontId="4" fillId="0" borderId="11" xfId="0" applyNumberFormat="1" applyFont="1" applyFill="1" applyBorder="1" applyAlignment="1" applyProtection="1">
      <alignment horizontal="center"/>
      <protection hidden="1"/>
    </xf>
    <xf numFmtId="41" fontId="3" fillId="4" borderId="4" xfId="1" applyNumberFormat="1" applyFont="1" applyFill="1" applyBorder="1" applyProtection="1">
      <protection hidden="1"/>
    </xf>
    <xf numFmtId="41" fontId="4" fillId="0" borderId="11" xfId="1" applyNumberFormat="1" applyFont="1" applyBorder="1" applyProtection="1">
      <protection hidden="1"/>
    </xf>
    <xf numFmtId="41" fontId="12" fillId="3" borderId="78" xfId="0" applyNumberFormat="1" applyFont="1" applyFill="1" applyBorder="1" applyAlignment="1" applyProtection="1">
      <alignment wrapText="1"/>
      <protection hidden="1"/>
    </xf>
    <xf numFmtId="41" fontId="4" fillId="0" borderId="79" xfId="0" applyNumberFormat="1" applyFont="1" applyFill="1" applyBorder="1" applyAlignment="1" applyProtection="1">
      <alignment horizontal="center"/>
      <protection hidden="1"/>
    </xf>
    <xf numFmtId="41" fontId="3" fillId="4" borderId="38" xfId="1" applyNumberFormat="1" applyFont="1" applyFill="1" applyBorder="1" applyProtection="1">
      <protection hidden="1"/>
    </xf>
    <xf numFmtId="41" fontId="4" fillId="2" borderId="1" xfId="0" applyNumberFormat="1" applyFont="1" applyFill="1" applyBorder="1" applyAlignment="1" applyProtection="1">
      <alignment horizontal="center"/>
      <protection hidden="1"/>
    </xf>
    <xf numFmtId="41" fontId="4" fillId="0" borderId="0" xfId="0" applyNumberFormat="1" applyFont="1" applyFill="1" applyBorder="1" applyAlignment="1" applyProtection="1">
      <alignment horizontal="center"/>
      <protection hidden="1"/>
    </xf>
    <xf numFmtId="43" fontId="3" fillId="4" borderId="38" xfId="1" applyNumberFormat="1" applyFont="1" applyFill="1" applyBorder="1" applyProtection="1">
      <protection hidden="1"/>
    </xf>
    <xf numFmtId="41" fontId="4" fillId="2" borderId="0" xfId="0" applyNumberFormat="1" applyFont="1" applyFill="1" applyBorder="1" applyAlignment="1" applyProtection="1">
      <alignment horizontal="center"/>
      <protection hidden="1"/>
    </xf>
    <xf numFmtId="41" fontId="3" fillId="4" borderId="6" xfId="1" applyNumberFormat="1" applyFont="1" applyFill="1" applyBorder="1" applyProtection="1">
      <protection hidden="1"/>
    </xf>
    <xf numFmtId="164" fontId="4" fillId="15" borderId="65" xfId="1" applyNumberFormat="1" applyFont="1" applyFill="1" applyBorder="1" applyAlignment="1">
      <alignment wrapText="1"/>
    </xf>
    <xf numFmtId="164" fontId="4" fillId="15" borderId="20" xfId="1" applyNumberFormat="1" applyFont="1" applyFill="1" applyBorder="1" applyAlignment="1">
      <alignment wrapText="1"/>
    </xf>
    <xf numFmtId="164" fontId="4" fillId="15" borderId="62" xfId="1" applyNumberFormat="1" applyFont="1" applyFill="1" applyBorder="1" applyAlignment="1">
      <alignment wrapText="1"/>
    </xf>
    <xf numFmtId="0" fontId="1" fillId="8" borderId="35" xfId="0" applyFont="1" applyFill="1" applyBorder="1" applyAlignment="1">
      <alignment vertical="center"/>
    </xf>
    <xf numFmtId="0" fontId="1" fillId="16" borderId="0" xfId="0" applyFont="1" applyFill="1"/>
    <xf numFmtId="0" fontId="13" fillId="16" borderId="20" xfId="0" applyFont="1" applyFill="1" applyBorder="1" applyAlignment="1">
      <alignment vertical="top" wrapText="1"/>
    </xf>
    <xf numFmtId="0" fontId="5" fillId="0" borderId="33" xfId="0" applyFont="1" applyFill="1" applyBorder="1" applyAlignment="1">
      <alignment horizontal="left"/>
    </xf>
    <xf numFmtId="0" fontId="1" fillId="0" borderId="9" xfId="0" applyFont="1" applyBorder="1" applyAlignment="1"/>
    <xf numFmtId="0" fontId="6" fillId="10" borderId="9" xfId="0" applyFont="1" applyFill="1" applyBorder="1" applyAlignment="1"/>
    <xf numFmtId="9" fontId="3" fillId="10" borderId="9" xfId="3" applyFont="1" applyFill="1" applyBorder="1" applyAlignment="1"/>
    <xf numFmtId="4" fontId="3" fillId="10" borderId="9" xfId="0" applyNumberFormat="1" applyFont="1" applyFill="1" applyBorder="1"/>
    <xf numFmtId="41" fontId="3" fillId="10" borderId="9" xfId="0" applyNumberFormat="1" applyFont="1" applyFill="1" applyBorder="1"/>
    <xf numFmtId="41" fontId="3" fillId="10" borderId="40" xfId="0" applyNumberFormat="1" applyFont="1" applyFill="1" applyBorder="1" applyProtection="1">
      <protection hidden="1"/>
    </xf>
    <xf numFmtId="41" fontId="3" fillId="10" borderId="40" xfId="0" applyNumberFormat="1" applyFont="1" applyFill="1" applyBorder="1"/>
    <xf numFmtId="9" fontId="3" fillId="10" borderId="9" xfId="3" applyFont="1" applyFill="1" applyBorder="1"/>
    <xf numFmtId="41" fontId="3" fillId="10" borderId="29" xfId="0" applyNumberFormat="1" applyFont="1" applyFill="1" applyBorder="1"/>
    <xf numFmtId="0" fontId="4" fillId="10" borderId="9" xfId="0" applyFont="1" applyFill="1" applyBorder="1"/>
    <xf numFmtId="9" fontId="4" fillId="10" borderId="9" xfId="3" applyFont="1" applyFill="1" applyBorder="1" applyAlignment="1"/>
    <xf numFmtId="4" fontId="4" fillId="10" borderId="9" xfId="0" applyNumberFormat="1" applyFont="1" applyFill="1" applyBorder="1"/>
    <xf numFmtId="41" fontId="4" fillId="10" borderId="9" xfId="1" applyNumberFormat="1" applyFont="1" applyFill="1" applyBorder="1"/>
    <xf numFmtId="41" fontId="4" fillId="10" borderId="40" xfId="1" applyNumberFormat="1" applyFont="1" applyFill="1" applyBorder="1" applyProtection="1">
      <protection hidden="1"/>
    </xf>
    <xf numFmtId="41" fontId="4" fillId="10" borderId="40" xfId="1" applyNumberFormat="1" applyFont="1" applyFill="1" applyBorder="1"/>
    <xf numFmtId="41" fontId="4" fillId="10" borderId="29" xfId="1" applyNumberFormat="1" applyFont="1" applyFill="1" applyBorder="1"/>
    <xf numFmtId="0" fontId="0" fillId="10" borderId="9" xfId="0" applyFill="1" applyBorder="1"/>
    <xf numFmtId="9" fontId="4" fillId="10" borderId="10" xfId="3" applyFont="1" applyFill="1" applyBorder="1" applyAlignment="1"/>
    <xf numFmtId="0" fontId="3" fillId="10" borderId="9" xfId="0" applyFont="1" applyFill="1" applyBorder="1" applyAlignment="1"/>
    <xf numFmtId="0" fontId="4" fillId="10" borderId="9" xfId="0" applyFont="1" applyFill="1" applyBorder="1" applyAlignment="1"/>
    <xf numFmtId="9" fontId="4" fillId="10" borderId="73" xfId="3" applyFont="1" applyFill="1" applyBorder="1" applyAlignment="1"/>
    <xf numFmtId="0" fontId="4" fillId="10" borderId="73" xfId="0" applyFont="1" applyFill="1" applyBorder="1"/>
    <xf numFmtId="41" fontId="4" fillId="10" borderId="73" xfId="1" applyNumberFormat="1" applyFont="1" applyFill="1" applyBorder="1"/>
    <xf numFmtId="9" fontId="4" fillId="10" borderId="0" xfId="3" applyFont="1" applyFill="1" applyBorder="1" applyAlignment="1"/>
    <xf numFmtId="0" fontId="4" fillId="10" borderId="0" xfId="0" applyFont="1" applyFill="1" applyBorder="1"/>
    <xf numFmtId="41" fontId="4" fillId="10" borderId="0" xfId="1" applyNumberFormat="1" applyFont="1" applyFill="1" applyBorder="1"/>
    <xf numFmtId="41" fontId="4" fillId="10" borderId="9" xfId="0" applyNumberFormat="1" applyFont="1" applyFill="1" applyBorder="1"/>
    <xf numFmtId="41" fontId="4" fillId="10" borderId="9" xfId="0" applyNumberFormat="1" applyFont="1" applyFill="1" applyBorder="1" applyProtection="1">
      <protection hidden="1"/>
    </xf>
    <xf numFmtId="0" fontId="1" fillId="10" borderId="9" xfId="0" applyFont="1" applyFill="1" applyBorder="1"/>
    <xf numFmtId="9" fontId="4" fillId="10" borderId="9" xfId="3" applyFont="1" applyFill="1" applyBorder="1"/>
    <xf numFmtId="9" fontId="4" fillId="10" borderId="10" xfId="3" applyFont="1" applyFill="1" applyBorder="1"/>
    <xf numFmtId="41" fontId="4" fillId="10" borderId="9" xfId="1" applyNumberFormat="1" applyFont="1" applyFill="1" applyBorder="1" applyProtection="1">
      <protection hidden="1"/>
    </xf>
    <xf numFmtId="0" fontId="8" fillId="10" borderId="9" xfId="0" applyFont="1" applyFill="1" applyBorder="1" applyAlignment="1"/>
    <xf numFmtId="41" fontId="4" fillId="10" borderId="0" xfId="0" applyNumberFormat="1" applyFont="1" applyFill="1" applyBorder="1"/>
    <xf numFmtId="41" fontId="4" fillId="10" borderId="9" xfId="0" applyNumberFormat="1" applyFont="1" applyFill="1" applyBorder="1" applyAlignment="1" applyProtection="1">
      <alignment horizontal="center"/>
      <protection hidden="1"/>
    </xf>
    <xf numFmtId="41" fontId="4" fillId="10" borderId="73" xfId="0" applyNumberFormat="1" applyFont="1" applyFill="1" applyBorder="1"/>
    <xf numFmtId="41" fontId="4" fillId="10" borderId="9" xfId="0" applyNumberFormat="1" applyFont="1" applyFill="1" applyBorder="1" applyAlignment="1">
      <alignment horizontal="center"/>
    </xf>
    <xf numFmtId="4" fontId="4" fillId="10" borderId="0" xfId="0" applyNumberFormat="1" applyFont="1" applyFill="1" applyBorder="1"/>
    <xf numFmtId="9" fontId="8" fillId="10" borderId="9" xfId="3" applyFont="1" applyFill="1" applyBorder="1"/>
    <xf numFmtId="4" fontId="8" fillId="10" borderId="9" xfId="0" applyNumberFormat="1" applyFont="1" applyFill="1" applyBorder="1"/>
    <xf numFmtId="41" fontId="8" fillId="10" borderId="9" xfId="0" applyNumberFormat="1" applyFont="1" applyFill="1" applyBorder="1"/>
    <xf numFmtId="41" fontId="8" fillId="10" borderId="9" xfId="0" applyNumberFormat="1" applyFont="1" applyFill="1" applyBorder="1" applyProtection="1">
      <protection hidden="1"/>
    </xf>
    <xf numFmtId="9" fontId="8" fillId="10" borderId="10" xfId="3" applyFont="1" applyFill="1" applyBorder="1"/>
    <xf numFmtId="0" fontId="7" fillId="10" borderId="9" xfId="0" applyFont="1" applyFill="1" applyBorder="1" applyAlignment="1">
      <alignment horizontal="center"/>
    </xf>
    <xf numFmtId="0" fontId="1" fillId="8" borderId="21" xfId="0" applyFont="1" applyFill="1" applyBorder="1" applyAlignment="1">
      <alignment vertical="center"/>
    </xf>
    <xf numFmtId="0" fontId="1" fillId="8" borderId="23" xfId="0" applyFont="1" applyFill="1" applyBorder="1" applyAlignment="1">
      <alignment vertical="center"/>
    </xf>
    <xf numFmtId="0" fontId="1" fillId="8" borderId="22" xfId="0" applyFont="1" applyFill="1" applyBorder="1" applyAlignment="1">
      <alignment vertical="center"/>
    </xf>
    <xf numFmtId="0" fontId="1" fillId="8" borderId="27" xfId="0" applyFont="1" applyFill="1" applyBorder="1" applyAlignment="1">
      <alignment vertical="center"/>
    </xf>
    <xf numFmtId="0" fontId="23" fillId="0" borderId="37" xfId="0" applyFont="1" applyBorder="1" applyAlignment="1">
      <alignment vertical="center" wrapText="1"/>
    </xf>
    <xf numFmtId="6" fontId="25" fillId="0" borderId="57" xfId="0" applyNumberFormat="1" applyFont="1" applyBorder="1" applyAlignment="1">
      <alignment vertical="center" wrapText="1"/>
    </xf>
    <xf numFmtId="0" fontId="23" fillId="9" borderId="37" xfId="0" applyFont="1" applyFill="1" applyBorder="1" applyAlignment="1">
      <alignment vertical="center" wrapText="1"/>
    </xf>
    <xf numFmtId="6" fontId="25" fillId="9" borderId="57" xfId="0" applyNumberFormat="1" applyFont="1" applyFill="1" applyBorder="1" applyAlignment="1">
      <alignment vertical="center" wrapText="1"/>
    </xf>
    <xf numFmtId="0" fontId="24" fillId="9" borderId="37" xfId="0" applyFont="1" applyFill="1" applyBorder="1" applyAlignment="1">
      <alignment vertical="center" wrapText="1"/>
    </xf>
    <xf numFmtId="6" fontId="24" fillId="9" borderId="57" xfId="0" applyNumberFormat="1" applyFont="1" applyFill="1" applyBorder="1" applyAlignment="1">
      <alignment vertical="center" wrapText="1"/>
    </xf>
    <xf numFmtId="0" fontId="23" fillId="9" borderId="25" xfId="0" applyFont="1" applyFill="1" applyBorder="1" applyAlignment="1">
      <alignment vertical="center" wrapText="1"/>
    </xf>
    <xf numFmtId="0" fontId="24" fillId="9" borderId="77" xfId="0" applyFont="1" applyFill="1" applyBorder="1" applyAlignment="1">
      <alignment vertical="center" wrapText="1"/>
    </xf>
    <xf numFmtId="43" fontId="1" fillId="18" borderId="33" xfId="1" applyFill="1" applyBorder="1"/>
    <xf numFmtId="0" fontId="1" fillId="18" borderId="33" xfId="0" applyFont="1" applyFill="1" applyBorder="1" applyAlignment="1">
      <alignment wrapText="1"/>
    </xf>
    <xf numFmtId="0" fontId="24" fillId="18" borderId="33" xfId="0" applyFont="1" applyFill="1" applyBorder="1" applyAlignment="1">
      <alignment vertical="center" wrapText="1"/>
    </xf>
    <xf numFmtId="0" fontId="3" fillId="18" borderId="66" xfId="0" applyFont="1" applyFill="1" applyBorder="1" applyAlignment="1">
      <alignment vertical="center" wrapText="1"/>
    </xf>
    <xf numFmtId="6" fontId="24" fillId="9" borderId="55" xfId="0" applyNumberFormat="1" applyFont="1" applyFill="1" applyBorder="1" applyAlignment="1">
      <alignment vertical="center" wrapText="1"/>
    </xf>
    <xf numFmtId="0" fontId="24" fillId="10" borderId="53" xfId="0" applyFont="1" applyFill="1" applyBorder="1" applyAlignment="1">
      <alignment horizontal="left" vertical="center" wrapText="1"/>
    </xf>
    <xf numFmtId="0" fontId="24" fillId="10" borderId="66" xfId="0" applyFont="1" applyFill="1" applyBorder="1" applyAlignment="1">
      <alignment horizontal="left" vertical="center" wrapText="1"/>
    </xf>
    <xf numFmtId="0" fontId="24" fillId="19" borderId="53" xfId="0" applyFont="1" applyFill="1" applyBorder="1" applyAlignment="1">
      <alignment horizontal="left" vertical="center" wrapText="1"/>
    </xf>
    <xf numFmtId="0" fontId="24" fillId="19" borderId="66" xfId="0" applyFont="1" applyFill="1" applyBorder="1" applyAlignment="1">
      <alignment horizontal="left" vertical="center" wrapText="1"/>
    </xf>
    <xf numFmtId="41" fontId="3" fillId="0" borderId="32" xfId="1" applyNumberFormat="1" applyFont="1" applyFill="1" applyBorder="1"/>
    <xf numFmtId="0" fontId="21" fillId="17" borderId="0" xfId="0" applyFont="1" applyFill="1" applyAlignment="1">
      <alignment horizontal="center" wrapText="1"/>
    </xf>
    <xf numFmtId="0" fontId="3" fillId="0" borderId="0" xfId="0" applyFont="1" applyAlignment="1">
      <alignment horizontal="center"/>
    </xf>
    <xf numFmtId="0" fontId="0" fillId="0" borderId="53" xfId="0" applyBorder="1" applyAlignment="1">
      <alignment horizontal="left"/>
    </xf>
    <xf numFmtId="0" fontId="0" fillId="0" borderId="6" xfId="0" applyBorder="1" applyAlignment="1">
      <alignment horizontal="left"/>
    </xf>
    <xf numFmtId="0" fontId="0" fillId="0" borderId="66" xfId="0" applyBorder="1" applyAlignment="1">
      <alignment horizontal="left"/>
    </xf>
    <xf numFmtId="0" fontId="26" fillId="0" borderId="0" xfId="0" applyFont="1" applyAlignment="1">
      <alignment horizontal="left" wrapText="1"/>
    </xf>
    <xf numFmtId="0" fontId="24" fillId="10" borderId="53" xfId="0" applyFont="1" applyFill="1" applyBorder="1" applyAlignment="1">
      <alignment horizontal="left" vertical="center" wrapText="1"/>
    </xf>
    <xf numFmtId="0" fontId="24" fillId="10" borderId="66" xfId="0" applyFont="1" applyFill="1" applyBorder="1" applyAlignment="1">
      <alignment horizontal="left" vertical="center" wrapText="1"/>
    </xf>
    <xf numFmtId="0" fontId="16" fillId="0" borderId="54" xfId="0" applyFont="1" applyBorder="1" applyAlignment="1">
      <alignment horizontal="center" vertical="center"/>
    </xf>
    <xf numFmtId="0" fontId="16" fillId="0" borderId="52" xfId="0" applyFont="1" applyBorder="1" applyAlignment="1">
      <alignment horizontal="center" vertical="center"/>
    </xf>
    <xf numFmtId="0" fontId="16" fillId="0" borderId="44" xfId="0" applyFont="1" applyBorder="1" applyAlignment="1">
      <alignment horizontal="center" vertical="center"/>
    </xf>
    <xf numFmtId="0" fontId="16" fillId="0" borderId="55" xfId="0" applyFont="1" applyBorder="1" applyAlignment="1">
      <alignment horizontal="center" vertical="center"/>
    </xf>
    <xf numFmtId="0" fontId="16" fillId="0" borderId="25" xfId="0" applyFont="1" applyBorder="1" applyAlignment="1">
      <alignment horizontal="center" vertical="center"/>
    </xf>
    <xf numFmtId="0" fontId="16" fillId="0" borderId="57" xfId="0" applyFont="1" applyBorder="1" applyAlignment="1">
      <alignment horizontal="center" vertical="center"/>
    </xf>
    <xf numFmtId="164" fontId="11" fillId="11" borderId="63" xfId="1" applyNumberFormat="1" applyFont="1" applyFill="1" applyBorder="1" applyAlignment="1">
      <alignment horizontal="center" wrapText="1"/>
    </xf>
    <xf numFmtId="164" fontId="11" fillId="11" borderId="37" xfId="1" applyNumberFormat="1" applyFont="1" applyFill="1" applyBorder="1" applyAlignment="1">
      <alignment horizontal="center" wrapText="1"/>
    </xf>
    <xf numFmtId="41" fontId="0" fillId="0" borderId="69" xfId="0" applyNumberFormat="1" applyBorder="1" applyAlignment="1">
      <alignment horizontal="left"/>
    </xf>
    <xf numFmtId="41" fontId="0" fillId="0" borderId="70" xfId="0" applyNumberFormat="1" applyBorder="1" applyAlignment="1">
      <alignment horizontal="left"/>
    </xf>
    <xf numFmtId="41" fontId="0" fillId="0" borderId="71" xfId="0" applyNumberFormat="1" applyBorder="1" applyAlignment="1">
      <alignment horizontal="left"/>
    </xf>
    <xf numFmtId="41" fontId="0" fillId="0" borderId="67" xfId="0" applyNumberFormat="1" applyBorder="1" applyAlignment="1">
      <alignment horizontal="left"/>
    </xf>
    <xf numFmtId="41" fontId="0" fillId="0" borderId="0" xfId="0" applyNumberFormat="1" applyBorder="1" applyAlignment="1">
      <alignment horizontal="left"/>
    </xf>
    <xf numFmtId="41" fontId="0" fillId="0" borderId="68" xfId="0" applyNumberFormat="1" applyBorder="1" applyAlignment="1">
      <alignment horizontal="left"/>
    </xf>
    <xf numFmtId="0" fontId="0" fillId="0" borderId="47" xfId="0" applyBorder="1" applyAlignment="1">
      <alignment horizontal="left"/>
    </xf>
    <xf numFmtId="0" fontId="0" fillId="0" borderId="1" xfId="0" applyBorder="1" applyAlignment="1">
      <alignment horizontal="left"/>
    </xf>
    <xf numFmtId="0" fontId="0" fillId="0" borderId="72" xfId="0" applyBorder="1" applyAlignment="1">
      <alignment horizontal="left"/>
    </xf>
    <xf numFmtId="0" fontId="6" fillId="0" borderId="60" xfId="0" applyFont="1" applyBorder="1" applyAlignment="1">
      <alignment horizontal="center"/>
    </xf>
    <xf numFmtId="41" fontId="0" fillId="0" borderId="60" xfId="0" applyNumberFormat="1" applyBorder="1" applyAlignment="1">
      <alignment horizontal="center"/>
    </xf>
    <xf numFmtId="41" fontId="6" fillId="0" borderId="87" xfId="0" applyNumberFormat="1" applyFont="1" applyBorder="1" applyAlignment="1">
      <alignment horizontal="center"/>
    </xf>
    <xf numFmtId="41" fontId="6" fillId="0" borderId="1" xfId="0" applyNumberFormat="1" applyFont="1" applyBorder="1" applyAlignment="1">
      <alignment horizontal="center"/>
    </xf>
    <xf numFmtId="41" fontId="6" fillId="0" borderId="88" xfId="0" applyNumberFormat="1" applyFont="1" applyBorder="1" applyAlignment="1">
      <alignment horizontal="center"/>
    </xf>
    <xf numFmtId="0" fontId="12" fillId="3" borderId="24" xfId="0" applyFont="1" applyFill="1" applyBorder="1" applyAlignment="1">
      <alignment horizontal="left"/>
    </xf>
    <xf numFmtId="0" fontId="12" fillId="3" borderId="64" xfId="0" applyFont="1" applyFill="1" applyBorder="1" applyAlignment="1">
      <alignment horizontal="left"/>
    </xf>
    <xf numFmtId="0" fontId="12" fillId="3" borderId="65" xfId="0" applyFont="1" applyFill="1" applyBorder="1" applyAlignment="1">
      <alignment horizontal="left"/>
    </xf>
    <xf numFmtId="0" fontId="6" fillId="13" borderId="21" xfId="0" applyFont="1" applyFill="1" applyBorder="1" applyAlignment="1">
      <alignment horizontal="left" vertical="top"/>
    </xf>
    <xf numFmtId="0" fontId="6" fillId="13" borderId="15" xfId="0" applyFont="1" applyFill="1" applyBorder="1" applyAlignment="1">
      <alignment horizontal="left" vertical="top"/>
    </xf>
    <xf numFmtId="0" fontId="22" fillId="0" borderId="0" xfId="0" applyFont="1" applyAlignment="1">
      <alignment horizontal="center" vertical="center" wrapText="1"/>
    </xf>
    <xf numFmtId="0" fontId="3" fillId="12" borderId="53" xfId="2" applyFont="1" applyFill="1" applyBorder="1" applyAlignment="1">
      <alignment horizontal="center" wrapText="1"/>
    </xf>
    <xf numFmtId="0" fontId="3" fillId="12" borderId="6" xfId="2" applyFont="1" applyFill="1" applyBorder="1" applyAlignment="1">
      <alignment horizontal="center" wrapText="1"/>
    </xf>
    <xf numFmtId="0" fontId="3" fillId="12" borderId="66" xfId="2" applyFont="1" applyFill="1" applyBorder="1" applyAlignment="1">
      <alignment horizontal="center" wrapText="1"/>
    </xf>
    <xf numFmtId="0" fontId="3" fillId="10" borderId="53" xfId="2" applyFont="1" applyFill="1" applyBorder="1" applyAlignment="1">
      <alignment horizontal="left" wrapText="1"/>
    </xf>
    <xf numFmtId="0" fontId="3" fillId="10" borderId="6" xfId="2" applyFont="1" applyFill="1" applyBorder="1" applyAlignment="1">
      <alignment horizontal="left" wrapText="1"/>
    </xf>
    <xf numFmtId="0" fontId="3" fillId="10" borderId="66" xfId="2" applyFont="1" applyFill="1" applyBorder="1" applyAlignment="1">
      <alignment horizontal="left" wrapText="1"/>
    </xf>
    <xf numFmtId="0" fontId="3" fillId="12" borderId="44" xfId="2" applyFont="1" applyFill="1" applyBorder="1" applyAlignment="1">
      <alignment horizontal="left" wrapText="1"/>
    </xf>
    <xf numFmtId="0" fontId="3" fillId="12" borderId="0" xfId="2" applyFont="1" applyFill="1" applyBorder="1" applyAlignment="1">
      <alignment horizontal="left" wrapText="1"/>
    </xf>
    <xf numFmtId="0" fontId="3" fillId="12" borderId="25" xfId="2" applyFont="1" applyFill="1" applyBorder="1" applyAlignment="1">
      <alignment horizontal="left" wrapText="1"/>
    </xf>
    <xf numFmtId="0" fontId="3" fillId="12" borderId="56" xfId="2" applyFont="1" applyFill="1" applyBorder="1" applyAlignment="1">
      <alignment horizontal="left" wrapText="1"/>
    </xf>
    <xf numFmtId="0" fontId="3" fillId="12" borderId="0" xfId="2" applyFont="1" applyFill="1" applyBorder="1" applyAlignment="1">
      <alignment horizontal="center" wrapText="1"/>
    </xf>
    <xf numFmtId="0" fontId="3" fillId="12" borderId="55" xfId="2" applyFont="1" applyFill="1" applyBorder="1" applyAlignment="1">
      <alignment horizontal="center" wrapText="1"/>
    </xf>
    <xf numFmtId="0" fontId="3" fillId="12" borderId="56" xfId="2" applyFont="1" applyFill="1" applyBorder="1" applyAlignment="1">
      <alignment horizontal="center" wrapText="1"/>
    </xf>
    <xf numFmtId="0" fontId="3" fillId="12" borderId="57" xfId="2" applyFont="1" applyFill="1" applyBorder="1" applyAlignment="1">
      <alignment horizontal="center" wrapText="1"/>
    </xf>
  </cellXfs>
  <cellStyles count="4">
    <cellStyle name="Comma" xfId="1" builtinId="3"/>
    <cellStyle name="Normal" xfId="0" builtinId="0"/>
    <cellStyle name="Normal 2" xfId="2"/>
    <cellStyle name="Percent" xfId="3" builtinId="5"/>
  </cellStyles>
  <dxfs count="68">
    <dxf>
      <font>
        <b val="0"/>
        <i/>
        <condense val="0"/>
        <extend val="0"/>
        <color indexed="10"/>
      </font>
    </dxf>
    <dxf>
      <fill>
        <patternFill>
          <bgColor indexed="38"/>
        </patternFill>
      </fill>
    </dxf>
    <dxf>
      <fill>
        <patternFill patternType="none">
          <bgColor indexed="65"/>
        </patternFill>
      </fill>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b val="0"/>
        <i val="0"/>
        <condense val="0"/>
        <extend val="0"/>
        <color auto="1"/>
      </font>
      <fill>
        <patternFill patternType="none">
          <bgColor indexed="65"/>
        </patternFill>
      </fill>
      <border>
        <left/>
        <right/>
        <top/>
        <bottom/>
      </border>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i/>
        <condense val="0"/>
        <extend val="0"/>
        <color indexed="10"/>
      </font>
    </dxf>
    <dxf>
      <fill>
        <patternFill patternType="none">
          <bgColor indexed="65"/>
        </patternFill>
      </fill>
      <border>
        <left style="thin">
          <color indexed="64"/>
        </left>
        <right style="thin">
          <color indexed="64"/>
        </right>
        <top/>
        <bottom style="thin">
          <color indexed="64"/>
        </bottom>
      </border>
    </dxf>
    <dxf>
      <fill>
        <patternFill patternType="none">
          <bgColor indexed="65"/>
        </patternFill>
      </fill>
      <border>
        <left style="thin">
          <color indexed="64"/>
        </left>
        <right style="thin">
          <color indexed="64"/>
        </right>
        <top/>
        <bottom/>
      </border>
    </dxf>
    <dxf>
      <fill>
        <patternFill patternType="none">
          <bgColor indexed="65"/>
        </patternFill>
      </fill>
      <border>
        <left style="thin">
          <color indexed="64"/>
        </left>
        <right style="thin">
          <color indexed="64"/>
        </right>
        <top style="thin">
          <color indexed="64"/>
        </top>
        <bottom/>
      </border>
    </dxf>
    <dxf>
      <fill>
        <patternFill patternType="none">
          <bgColor indexed="65"/>
        </patternFill>
      </fill>
      <border>
        <left/>
        <right/>
        <top/>
        <bottom/>
      </border>
    </dxf>
    <dxf>
      <font>
        <b val="0"/>
        <i val="0"/>
        <condense val="0"/>
        <extend val="0"/>
        <color auto="1"/>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strike val="0"/>
        <condense val="0"/>
        <extend val="0"/>
        <color indexed="10"/>
      </font>
    </dxf>
    <dxf>
      <font>
        <b val="0"/>
        <i val="0"/>
        <condense val="0"/>
        <extend val="0"/>
        <color auto="1"/>
      </font>
    </dxf>
    <dxf>
      <font>
        <b val="0"/>
        <i val="0"/>
        <condense val="0"/>
        <extend val="0"/>
        <color auto="1"/>
      </font>
    </dxf>
    <dxf>
      <font>
        <b/>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val="0"/>
        <condense val="0"/>
        <extend val="0"/>
        <color auto="1"/>
      </font>
    </dxf>
    <dxf>
      <font>
        <b val="0"/>
        <i val="0"/>
        <condense val="0"/>
        <extend val="0"/>
        <color auto="1"/>
      </font>
    </dxf>
    <dxf>
      <font>
        <b/>
        <i val="0"/>
        <condense val="0"/>
        <extend val="0"/>
        <color auto="1"/>
      </font>
    </dxf>
    <dxf>
      <font>
        <b/>
        <i/>
        <condense val="0"/>
        <extend val="0"/>
        <color indexed="10"/>
      </font>
    </dxf>
    <dxf>
      <font>
        <b/>
        <i val="0"/>
        <condense val="0"/>
        <extend val="0"/>
        <color auto="1"/>
      </font>
    </dxf>
    <dxf>
      <fill>
        <patternFill patternType="none">
          <bgColor indexed="65"/>
        </patternFill>
      </fill>
    </dxf>
    <dxf>
      <font>
        <condense val="0"/>
        <extend val="0"/>
        <color auto="1"/>
      </font>
      <fill>
        <patternFill patternType="solid">
          <bgColor indexed="10"/>
        </patternFill>
      </fill>
    </dxf>
    <dxf>
      <fill>
        <patternFill patternType="none">
          <bgColor indexed="65"/>
        </patternFill>
      </fill>
    </dxf>
    <dxf>
      <font>
        <b val="0"/>
        <i val="0"/>
        <condense val="0"/>
        <extend val="0"/>
      </font>
      <fill>
        <patternFill>
          <bgColor indexed="10"/>
        </patternFill>
      </fill>
      <border>
        <left style="thin">
          <color indexed="64"/>
        </left>
        <right style="thin">
          <color indexed="64"/>
        </right>
        <top style="thin">
          <color indexed="64"/>
        </top>
        <bottom style="thin">
          <color indexed="64"/>
        </bottom>
      </border>
    </dxf>
    <dxf>
      <fill>
        <patternFill>
          <bgColor indexed="10"/>
        </patternFill>
      </fill>
      <border>
        <left style="thin">
          <color indexed="64"/>
        </left>
        <right style="thin">
          <color indexed="64"/>
        </right>
        <top style="thin">
          <color indexed="64"/>
        </top>
        <bottom style="thin">
          <color indexed="64"/>
        </bottom>
      </border>
    </dxf>
    <dxf>
      <font>
        <b val="0"/>
        <i val="0"/>
        <condense val="0"/>
        <extend val="0"/>
      </font>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E1B32"/>
      <rgbColor rgb="00DAD6CB"/>
      <rgbColor rgb="00675545"/>
      <rgbColor rgb="00FFFFFF"/>
      <rgbColor rgb="00EDB700"/>
      <rgbColor rgb="00A2AD00"/>
      <rgbColor rgb="002C95B5"/>
      <rgbColor rgb="00000000"/>
      <rgbColor rgb="00000080"/>
      <rgbColor rgb="00FF00FF"/>
      <rgbColor rgb="00FFFF00"/>
      <rgbColor rgb="0000FFFF"/>
      <rgbColor rgb="00800080"/>
      <rgbColor rgb="00800000"/>
      <rgbColor rgb="00F1F1F1"/>
      <rgbColor rgb="00EAEAEA"/>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getenetk/Desktop/OFDA%20Budget%20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Full"/>
      <sheetName val="Budget - Prog Ops"/>
      <sheetName val="NBI-Loki Ops"/>
      <sheetName val="Office Operations"/>
      <sheetName val="Prog Supplies"/>
      <sheetName val="Materials and Equipment"/>
      <sheetName val="Staff at Locations"/>
      <sheetName val="Facilities"/>
      <sheetName val="Salaries"/>
      <sheetName val="HQ Technical Support"/>
    </sheetNames>
    <sheetDataSet>
      <sheetData sheetId="0"/>
      <sheetData sheetId="1"/>
      <sheetData sheetId="2"/>
      <sheetData sheetId="3"/>
      <sheetData sheetId="4"/>
      <sheetData sheetId="5"/>
      <sheetData sheetId="6"/>
      <sheetData sheetId="7" refreshError="1">
        <row r="10">
          <cell r="G10">
            <v>50</v>
          </cell>
          <cell r="H10">
            <v>10</v>
          </cell>
        </row>
      </sheetData>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election activeCell="M29" sqref="M29"/>
    </sheetView>
  </sheetViews>
  <sheetFormatPr defaultRowHeight="12.75" x14ac:dyDescent="0.2"/>
  <cols>
    <col min="1" max="1" width="2.7109375" customWidth="1"/>
    <col min="2" max="2" width="32.140625" customWidth="1"/>
    <col min="3" max="3" width="13.42578125" style="9" bestFit="1" customWidth="1"/>
    <col min="4" max="6" width="12.5703125" style="9" bestFit="1" customWidth="1"/>
    <col min="7" max="7" width="58.5703125" customWidth="1"/>
    <col min="8" max="8" width="25.85546875" customWidth="1"/>
  </cols>
  <sheetData>
    <row r="1" spans="1:9" ht="61.5" customHeight="1" x14ac:dyDescent="0.25">
      <c r="A1" s="5"/>
      <c r="B1" s="426" t="s">
        <v>495</v>
      </c>
      <c r="C1" s="426"/>
      <c r="D1" s="426"/>
      <c r="E1" s="426"/>
      <c r="F1" s="426"/>
      <c r="G1" s="426"/>
      <c r="H1" s="6"/>
      <c r="I1" s="6"/>
    </row>
    <row r="2" spans="1:9" ht="15" x14ac:dyDescent="0.25">
      <c r="B2" s="5"/>
      <c r="C2" s="427" t="s">
        <v>486</v>
      </c>
      <c r="D2" s="427"/>
      <c r="E2" s="427"/>
    </row>
    <row r="3" spans="1:9" ht="15" x14ac:dyDescent="0.25">
      <c r="B3" s="5"/>
      <c r="D3" s="141"/>
    </row>
    <row r="4" spans="1:9" ht="15.75" thickBot="1" x14ac:dyDescent="0.3">
      <c r="B4" s="5"/>
      <c r="F4" s="141"/>
    </row>
    <row r="5" spans="1:9" ht="15.75" thickBot="1" x14ac:dyDescent="0.3">
      <c r="B5" s="359" t="s">
        <v>489</v>
      </c>
      <c r="C5" s="428" t="str">
        <f>IF('Budget Detail'!E1=0,"",'Budget Detail'!E1)</f>
        <v/>
      </c>
      <c r="D5" s="429"/>
      <c r="E5" s="429"/>
      <c r="F5" s="430"/>
    </row>
    <row r="6" spans="1:9" ht="15.75" thickBot="1" x14ac:dyDescent="0.3">
      <c r="B6" s="359" t="s">
        <v>49</v>
      </c>
      <c r="C6" s="428" t="str">
        <f>IF('Budget Detail'!E2=0,"",'Budget Detail'!E2)</f>
        <v/>
      </c>
      <c r="D6" s="429"/>
      <c r="E6" s="429"/>
      <c r="F6" s="430"/>
    </row>
    <row r="7" spans="1:9" ht="15.75" thickBot="1" x14ac:dyDescent="0.3">
      <c r="B7" s="359" t="s">
        <v>47</v>
      </c>
      <c r="C7" s="428" t="str">
        <f>IF('Budget Detail'!E3=0,"",'Budget Detail'!E3)</f>
        <v/>
      </c>
      <c r="D7" s="429"/>
      <c r="E7" s="429"/>
      <c r="F7" s="430"/>
    </row>
    <row r="8" spans="1:9" ht="15.75" thickBot="1" x14ac:dyDescent="0.3">
      <c r="B8" s="359" t="s">
        <v>48</v>
      </c>
      <c r="C8" s="428" t="str">
        <f>IF('Budget Detail'!E4=0,"",'Budget Detail'!E4)</f>
        <v/>
      </c>
      <c r="D8" s="429"/>
      <c r="E8" s="429"/>
      <c r="F8" s="430"/>
    </row>
    <row r="10" spans="1:9" ht="13.5" thickBot="1" x14ac:dyDescent="0.25">
      <c r="B10" s="2"/>
    </row>
    <row r="11" spans="1:9" ht="28.5" customHeight="1" thickBot="1" x14ac:dyDescent="0.25">
      <c r="A11" s="194" t="s">
        <v>50</v>
      </c>
      <c r="B11" s="193"/>
      <c r="C11" s="203" t="s">
        <v>133</v>
      </c>
      <c r="D11" s="203" t="s">
        <v>53</v>
      </c>
      <c r="E11" s="203" t="s">
        <v>52</v>
      </c>
      <c r="F11" s="195" t="s">
        <v>77</v>
      </c>
    </row>
    <row r="12" spans="1:9" s="13" customFormat="1" ht="20.100000000000001" customHeight="1" thickBot="1" x14ac:dyDescent="0.25">
      <c r="A12" s="123" t="s">
        <v>78</v>
      </c>
      <c r="B12" s="204" t="s">
        <v>79</v>
      </c>
      <c r="C12" s="124">
        <f>'Budget Detail'!F61</f>
        <v>0</v>
      </c>
      <c r="D12" s="124">
        <f>'Budget Detail'!J61</f>
        <v>0</v>
      </c>
      <c r="E12" s="124">
        <f>'Budget Detail'!N61</f>
        <v>0</v>
      </c>
      <c r="F12" s="140">
        <f>C12+D12+E12</f>
        <v>0</v>
      </c>
      <c r="G12" s="121" t="s">
        <v>497</v>
      </c>
      <c r="H12" s="122" t="str">
        <f>IF(F12='Budget Detail'!O61," ","Doesn't Tie to Detail Sheet")</f>
        <v xml:space="preserve"> </v>
      </c>
    </row>
    <row r="13" spans="1:9" s="13" customFormat="1" ht="20.100000000000001" customHeight="1" thickBot="1" x14ac:dyDescent="0.25">
      <c r="A13" s="404" t="s">
        <v>80</v>
      </c>
      <c r="B13" s="205" t="s">
        <v>83</v>
      </c>
      <c r="C13" s="125">
        <f>'Budget Detail'!F103</f>
        <v>0</v>
      </c>
      <c r="D13" s="125">
        <f>'Budget Detail'!J103</f>
        <v>0</v>
      </c>
      <c r="E13" s="125">
        <f>'Budget Detail'!N103</f>
        <v>0</v>
      </c>
      <c r="F13" s="140">
        <f t="shared" ref="F13:F19" si="0">C13+D13+E13</f>
        <v>0</v>
      </c>
      <c r="G13" s="121" t="s">
        <v>499</v>
      </c>
      <c r="H13" s="122" t="str">
        <f>IF(F13='Budget Detail'!O103," ","Doesn't Tie to Detail Sheet")</f>
        <v xml:space="preserve"> </v>
      </c>
    </row>
    <row r="14" spans="1:9" s="13" customFormat="1" ht="20.100000000000001" customHeight="1" thickBot="1" x14ac:dyDescent="0.25">
      <c r="A14" s="404" t="s">
        <v>81</v>
      </c>
      <c r="B14" s="356" t="s">
        <v>500</v>
      </c>
      <c r="C14" s="125">
        <f>'Budget Detail'!F168</f>
        <v>0</v>
      </c>
      <c r="D14" s="125">
        <f>'Budget Detail'!J168</f>
        <v>0</v>
      </c>
      <c r="E14" s="125">
        <f>'Budget Detail'!N168</f>
        <v>0</v>
      </c>
      <c r="F14" s="140">
        <f t="shared" si="0"/>
        <v>0</v>
      </c>
      <c r="G14" s="121" t="s">
        <v>501</v>
      </c>
      <c r="H14" s="122" t="str">
        <f>IF(F14='Budget Detail'!O168," ","Doesn't Tie to Detail Sheet")</f>
        <v xml:space="preserve"> </v>
      </c>
    </row>
    <row r="15" spans="1:9" s="13" customFormat="1" ht="20.100000000000001" customHeight="1" thickBot="1" x14ac:dyDescent="0.25">
      <c r="A15" s="404" t="s">
        <v>82</v>
      </c>
      <c r="B15" s="205" t="s">
        <v>86</v>
      </c>
      <c r="C15" s="125">
        <f>'Budget Detail'!F177</f>
        <v>0</v>
      </c>
      <c r="D15" s="125">
        <f>'Budget Detail'!J177</f>
        <v>0</v>
      </c>
      <c r="E15" s="125">
        <f>'Budget Detail'!N177</f>
        <v>0</v>
      </c>
      <c r="F15" s="140">
        <f t="shared" si="0"/>
        <v>0</v>
      </c>
      <c r="G15" s="121" t="s">
        <v>502</v>
      </c>
      <c r="H15" s="122" t="str">
        <f>IF(F15='Budget Detail'!O177," ","Doesn't Tie to Detail Sheet")</f>
        <v xml:space="preserve"> </v>
      </c>
    </row>
    <row r="16" spans="1:9" s="13" customFormat="1" ht="20.100000000000001" customHeight="1" thickBot="1" x14ac:dyDescent="0.25">
      <c r="A16" s="405" t="s">
        <v>84</v>
      </c>
      <c r="B16" s="206" t="s">
        <v>176</v>
      </c>
      <c r="C16" s="126">
        <f>'Budget Detail'!F250</f>
        <v>0</v>
      </c>
      <c r="D16" s="126">
        <f>'Budget Detail'!J250</f>
        <v>0</v>
      </c>
      <c r="E16" s="126">
        <f>'Budget Detail'!N250</f>
        <v>0</v>
      </c>
      <c r="F16" s="140">
        <f t="shared" si="0"/>
        <v>0</v>
      </c>
      <c r="G16" s="121" t="s">
        <v>498</v>
      </c>
      <c r="H16" s="122" t="str">
        <f>IF(F16='Budget Detail'!O250," ","Doesn't Tie to Detail Sheet")</f>
        <v xml:space="preserve"> </v>
      </c>
    </row>
    <row r="17" spans="1:8" s="13" customFormat="1" ht="20.100000000000001" customHeight="1" thickBot="1" x14ac:dyDescent="0.25">
      <c r="A17" s="406" t="s">
        <v>503</v>
      </c>
      <c r="B17" s="204" t="s">
        <v>87</v>
      </c>
      <c r="C17" s="127">
        <f t="shared" ref="C17:E17" si="1">SUM(C12:C16)</f>
        <v>0</v>
      </c>
      <c r="D17" s="127">
        <f t="shared" si="1"/>
        <v>0</v>
      </c>
      <c r="E17" s="128">
        <f t="shared" si="1"/>
        <v>0</v>
      </c>
      <c r="F17" s="140">
        <f t="shared" si="0"/>
        <v>0</v>
      </c>
      <c r="G17" s="121" t="str">
        <f>IF(SUM(C17:F17)/2=F17," ","ERROR")</f>
        <v xml:space="preserve"> </v>
      </c>
      <c r="H17" s="122" t="str">
        <f>IF(F17='Budget Detail'!O252," ","Doesn't Tie to Detail Sheet")</f>
        <v xml:space="preserve"> </v>
      </c>
    </row>
    <row r="18" spans="1:8" s="13" customFormat="1" ht="20.100000000000001" customHeight="1" thickBot="1" x14ac:dyDescent="0.25">
      <c r="A18" s="407" t="s">
        <v>85</v>
      </c>
      <c r="B18" s="207" t="s">
        <v>88</v>
      </c>
      <c r="C18" s="131">
        <f>'Budget Detail'!F260</f>
        <v>0</v>
      </c>
      <c r="D18" s="131">
        <f>'Budget Detail'!J260</f>
        <v>0</v>
      </c>
      <c r="E18" s="131">
        <f>'Budget Detail'!N260</f>
        <v>0</v>
      </c>
      <c r="F18" s="140">
        <f t="shared" si="0"/>
        <v>0</v>
      </c>
      <c r="G18" s="121" t="str">
        <f>IF(SUM(C18:F18)/2=F18," ","ERROR")</f>
        <v xml:space="preserve"> </v>
      </c>
      <c r="H18" s="122" t="str">
        <f>IF(F18='Budget Detail'!O260," ","Doesn't Tie to Detail Sheet")</f>
        <v xml:space="preserve"> </v>
      </c>
    </row>
    <row r="19" spans="1:8" s="13" customFormat="1" ht="20.100000000000001" customHeight="1" thickBot="1" x14ac:dyDescent="0.25">
      <c r="A19" s="129" t="s">
        <v>504</v>
      </c>
      <c r="B19" s="208" t="s">
        <v>89</v>
      </c>
      <c r="C19" s="130">
        <f t="shared" ref="C19:E19" si="2">SUM(C17:C18)</f>
        <v>0</v>
      </c>
      <c r="D19" s="130">
        <f t="shared" si="2"/>
        <v>0</v>
      </c>
      <c r="E19" s="130">
        <f t="shared" si="2"/>
        <v>0</v>
      </c>
      <c r="F19" s="140">
        <f t="shared" si="0"/>
        <v>0</v>
      </c>
      <c r="G19" s="121" t="str">
        <f>IF(SUM(C19:F19)/2=F19," ","ERROR")</f>
        <v xml:space="preserve"> </v>
      </c>
      <c r="H19" s="122" t="str">
        <f>IF(F19='Budget Detail'!O264," ","Doesn't Tie to Detail Sheet")</f>
        <v xml:space="preserve"> </v>
      </c>
    </row>
    <row r="22" spans="1:8" x14ac:dyDescent="0.2">
      <c r="C22" s="15" t="str">
        <f>IF(C19='Budget Detail'!F264," ","Doesn't Tie to Detail Sheet")</f>
        <v xml:space="preserve"> </v>
      </c>
      <c r="D22" s="15" t="str">
        <f>IF(D19='Budget Detail'!J264," ","Doesn't Tie to Detail Sheet")</f>
        <v xml:space="preserve"> </v>
      </c>
      <c r="E22" s="15" t="str">
        <f>IF(E19='Budget Detail'!N264," ","Doesn't Tie to Detail Sheet")</f>
        <v xml:space="preserve"> </v>
      </c>
      <c r="F22" s="15" t="str">
        <f>IF(F19='Budget Detail'!O264," ","Doesn't Tie to Detail Sheet")</f>
        <v xml:space="preserve"> </v>
      </c>
    </row>
    <row r="23" spans="1:8" ht="13.5" thickBot="1" x14ac:dyDescent="0.25">
      <c r="B23" s="2"/>
    </row>
    <row r="24" spans="1:8" ht="26.25" customHeight="1" thickBot="1" x14ac:dyDescent="0.25">
      <c r="B24" s="418" t="s">
        <v>519</v>
      </c>
      <c r="C24" s="419" t="s">
        <v>505</v>
      </c>
    </row>
    <row r="25" spans="1:8" ht="23.25" customHeight="1" thickBot="1" x14ac:dyDescent="0.25">
      <c r="B25" s="423" t="s">
        <v>508</v>
      </c>
      <c r="C25" s="424"/>
    </row>
    <row r="26" spans="1:8" ht="15.75" thickBot="1" x14ac:dyDescent="0.25">
      <c r="B26" s="408" t="s">
        <v>506</v>
      </c>
      <c r="C26" s="409"/>
    </row>
    <row r="27" spans="1:8" ht="15.75" thickBot="1" x14ac:dyDescent="0.25">
      <c r="B27" s="408" t="s">
        <v>507</v>
      </c>
      <c r="C27" s="409"/>
    </row>
    <row r="28" spans="1:8" ht="15.75" thickBot="1" x14ac:dyDescent="0.25">
      <c r="B28" s="410" t="s">
        <v>512</v>
      </c>
      <c r="C28" s="411"/>
    </row>
    <row r="29" spans="1:8" ht="24" customHeight="1" thickBot="1" x14ac:dyDescent="0.25">
      <c r="B29" s="432" t="s">
        <v>509</v>
      </c>
      <c r="C29" s="433"/>
    </row>
    <row r="30" spans="1:8" ht="15.75" thickBot="1" x14ac:dyDescent="0.25">
      <c r="B30" s="408" t="s">
        <v>506</v>
      </c>
      <c r="C30" s="409"/>
    </row>
    <row r="31" spans="1:8" ht="15.75" thickBot="1" x14ac:dyDescent="0.25">
      <c r="B31" s="408" t="s">
        <v>507</v>
      </c>
      <c r="C31" s="409"/>
    </row>
    <row r="32" spans="1:8" ht="19.5" customHeight="1" thickBot="1" x14ac:dyDescent="0.25">
      <c r="B32" s="414" t="s">
        <v>513</v>
      </c>
      <c r="C32" s="411"/>
    </row>
    <row r="33" spans="2:6" ht="27.75" customHeight="1" thickBot="1" x14ac:dyDescent="0.25">
      <c r="B33" s="421" t="s">
        <v>510</v>
      </c>
      <c r="C33" s="422"/>
    </row>
    <row r="34" spans="2:6" ht="15.75" thickBot="1" x14ac:dyDescent="0.25">
      <c r="B34" s="408" t="s">
        <v>506</v>
      </c>
      <c r="C34" s="409"/>
    </row>
    <row r="35" spans="2:6" ht="15.75" thickBot="1" x14ac:dyDescent="0.25">
      <c r="B35" s="408" t="s">
        <v>507</v>
      </c>
      <c r="C35" s="409"/>
    </row>
    <row r="36" spans="2:6" ht="15.75" thickBot="1" x14ac:dyDescent="0.25">
      <c r="B36" s="410" t="s">
        <v>514</v>
      </c>
      <c r="C36" s="411"/>
    </row>
    <row r="37" spans="2:6" ht="30" customHeight="1" thickBot="1" x14ac:dyDescent="0.25">
      <c r="B37" s="432" t="s">
        <v>511</v>
      </c>
      <c r="C37" s="433"/>
    </row>
    <row r="38" spans="2:6" ht="15.75" thickBot="1" x14ac:dyDescent="0.25">
      <c r="B38" s="408" t="s">
        <v>506</v>
      </c>
      <c r="C38" s="409"/>
    </row>
    <row r="39" spans="2:6" ht="15.75" thickBot="1" x14ac:dyDescent="0.25">
      <c r="B39" s="408" t="s">
        <v>507</v>
      </c>
      <c r="C39" s="409"/>
    </row>
    <row r="40" spans="2:6" ht="24.75" customHeight="1" thickBot="1" x14ac:dyDescent="0.25">
      <c r="B40" s="412" t="s">
        <v>515</v>
      </c>
      <c r="C40" s="413"/>
    </row>
    <row r="41" spans="2:6" ht="26.25" customHeight="1" thickBot="1" x14ac:dyDescent="0.25">
      <c r="B41" s="432" t="s">
        <v>516</v>
      </c>
      <c r="C41" s="433"/>
    </row>
    <row r="42" spans="2:6" ht="15.75" thickBot="1" x14ac:dyDescent="0.25">
      <c r="B42" s="408" t="s">
        <v>506</v>
      </c>
      <c r="C42" s="409"/>
    </row>
    <row r="43" spans="2:6" ht="15.75" thickBot="1" x14ac:dyDescent="0.25">
      <c r="B43" s="408" t="s">
        <v>507</v>
      </c>
      <c r="C43" s="409"/>
    </row>
    <row r="44" spans="2:6" ht="34.5" customHeight="1" thickBot="1" x14ac:dyDescent="0.25">
      <c r="B44" s="415" t="s">
        <v>517</v>
      </c>
      <c r="C44" s="420"/>
    </row>
    <row r="45" spans="2:6" ht="24.75" customHeight="1" thickBot="1" x14ac:dyDescent="0.25">
      <c r="B45" s="417" t="s">
        <v>520</v>
      </c>
      <c r="C45" s="416"/>
    </row>
    <row r="47" spans="2:6" ht="66.75" customHeight="1" x14ac:dyDescent="0.25">
      <c r="B47" s="431" t="s">
        <v>518</v>
      </c>
      <c r="C47" s="431"/>
      <c r="D47" s="431"/>
      <c r="E47" s="431"/>
      <c r="F47" s="431"/>
    </row>
  </sheetData>
  <sheetProtection formatColumns="0" selectLockedCells="1"/>
  <mergeCells count="10">
    <mergeCell ref="B47:F47"/>
    <mergeCell ref="B41:C41"/>
    <mergeCell ref="B37:C37"/>
    <mergeCell ref="C8:F8"/>
    <mergeCell ref="B29:C29"/>
    <mergeCell ref="B1:G1"/>
    <mergeCell ref="C2:E2"/>
    <mergeCell ref="C5:F5"/>
    <mergeCell ref="C6:F6"/>
    <mergeCell ref="C7:F7"/>
  </mergeCells>
  <phoneticPr fontId="0" type="noConversion"/>
  <conditionalFormatting sqref="G12:G19">
    <cfRule type="cellIs" dxfId="67" priority="1" stopIfTrue="1" operator="equal">
      <formula>"Doesn't Foot"</formula>
    </cfRule>
  </conditionalFormatting>
  <conditionalFormatting sqref="H12:H19 C22:F22">
    <cfRule type="cellIs" dxfId="66" priority="2" stopIfTrue="1" operator="equal">
      <formula>"Doesn't Tie to Detail Sheet"</formula>
    </cfRule>
  </conditionalFormatting>
  <conditionalFormatting sqref="C21:F21">
    <cfRule type="cellIs" dxfId="65" priority="3" stopIfTrue="1" operator="equal">
      <formula>"Doesn't Foot"</formula>
    </cfRule>
  </conditionalFormatting>
  <pageMargins left="0.75" right="0.75" top="1" bottom="1" header="0.5" footer="0.5"/>
  <pageSetup orientation="portrait"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13"/>
    <pageSetUpPr fitToPage="1"/>
  </sheetPr>
  <dimension ref="A1:P264"/>
  <sheetViews>
    <sheetView zoomScale="85" zoomScaleNormal="85" workbookViewId="0">
      <pane xSplit="2" ySplit="10" topLeftCell="C11" activePane="bottomRight" state="frozen"/>
      <selection pane="topRight" activeCell="G1" sqref="G1"/>
      <selection pane="bottomLeft" activeCell="A10" sqref="A10"/>
      <selection pane="bottomRight" activeCell="G271" sqref="G271"/>
    </sheetView>
  </sheetViews>
  <sheetFormatPr defaultRowHeight="12.75" outlineLevelRow="1" x14ac:dyDescent="0.2"/>
  <cols>
    <col min="1" max="1" width="2" customWidth="1"/>
    <col min="2" max="2" width="42.28515625" bestFit="1" customWidth="1"/>
    <col min="3" max="3" width="17.7109375" bestFit="1" customWidth="1"/>
    <col min="4" max="4" width="7.7109375" customWidth="1"/>
    <col min="5" max="5" width="10.85546875" style="8" bestFit="1" customWidth="1"/>
    <col min="6" max="6" width="12.7109375" style="315" customWidth="1"/>
    <col min="7" max="7" width="9.140625" style="8"/>
    <col min="8" max="8" width="7.7109375" customWidth="1"/>
    <col min="9" max="9" width="10.85546875" style="8" customWidth="1"/>
    <col min="10" max="10" width="12.7109375" style="8" customWidth="1"/>
    <col min="11" max="11" width="9.140625" style="8"/>
    <col min="12" max="12" width="7.7109375" customWidth="1"/>
    <col min="13" max="13" width="10.85546875" style="8" customWidth="1"/>
    <col min="14" max="14" width="12.7109375" style="8" customWidth="1"/>
    <col min="15" max="15" width="14.28515625" style="8" customWidth="1"/>
    <col min="16" max="16" width="11.7109375" customWidth="1"/>
    <col min="17" max="17" width="10.5703125" bestFit="1" customWidth="1"/>
  </cols>
  <sheetData>
    <row r="1" spans="1:16" ht="15.75" hidden="1" outlineLevel="1" thickBot="1" x14ac:dyDescent="0.3">
      <c r="A1" s="434" t="str">
        <f>IF(OR($K$2&lt;&gt;0,$K$3&lt;&gt;0,$K$4&lt;&gt;0),"","Fill in Inflation Factors on right. ---&gt;")</f>
        <v>Fill in Inflation Factors on right. ---&gt;</v>
      </c>
      <c r="B1" s="435"/>
      <c r="C1" s="5" t="s">
        <v>150</v>
      </c>
      <c r="D1" s="5"/>
      <c r="E1" s="109"/>
      <c r="F1" s="314"/>
      <c r="G1" s="110"/>
      <c r="H1" s="453" t="s">
        <v>134</v>
      </c>
      <c r="I1" s="454"/>
      <c r="J1" s="454"/>
      <c r="K1" s="455"/>
      <c r="L1" s="451" t="s">
        <v>484</v>
      </c>
      <c r="M1" s="451"/>
      <c r="N1" s="451"/>
    </row>
    <row r="2" spans="1:16" ht="15.75" hidden="1" outlineLevel="1" thickBot="1" x14ac:dyDescent="0.3">
      <c r="A2" s="436"/>
      <c r="B2" s="437"/>
      <c r="C2" s="5" t="s">
        <v>49</v>
      </c>
      <c r="D2" s="5"/>
      <c r="E2" s="109"/>
      <c r="F2" s="314"/>
      <c r="G2" s="110"/>
      <c r="H2" s="442" t="s">
        <v>54</v>
      </c>
      <c r="I2" s="443"/>
      <c r="J2" s="444"/>
      <c r="K2" s="308"/>
      <c r="L2" s="452"/>
      <c r="M2" s="452"/>
      <c r="N2" s="452"/>
      <c r="P2" s="8"/>
    </row>
    <row r="3" spans="1:16" ht="15.75" hidden="1" outlineLevel="1" thickBot="1" x14ac:dyDescent="0.3">
      <c r="A3" s="436"/>
      <c r="B3" s="437"/>
      <c r="C3" s="5" t="s">
        <v>47</v>
      </c>
      <c r="D3" s="5"/>
      <c r="E3" s="109"/>
      <c r="F3" s="314"/>
      <c r="G3" s="110"/>
      <c r="H3" s="445" t="s">
        <v>55</v>
      </c>
      <c r="I3" s="446"/>
      <c r="J3" s="447"/>
      <c r="K3" s="309"/>
      <c r="L3" s="452"/>
      <c r="M3" s="452"/>
      <c r="N3" s="452"/>
      <c r="P3" s="8"/>
    </row>
    <row r="4" spans="1:16" ht="15.75" hidden="1" outlineLevel="1" thickBot="1" x14ac:dyDescent="0.3">
      <c r="A4" s="436"/>
      <c r="B4" s="437"/>
      <c r="C4" s="5" t="s">
        <v>48</v>
      </c>
      <c r="D4" s="5"/>
      <c r="E4" s="109"/>
      <c r="F4" s="314"/>
      <c r="G4" s="110"/>
      <c r="H4" s="448" t="s">
        <v>51</v>
      </c>
      <c r="I4" s="449"/>
      <c r="J4" s="450"/>
      <c r="K4" s="310"/>
      <c r="L4" s="452"/>
      <c r="M4" s="452"/>
      <c r="N4" s="452"/>
      <c r="P4" s="8"/>
    </row>
    <row r="5" spans="1:16" ht="13.5" hidden="1" outlineLevel="1" thickBot="1" x14ac:dyDescent="0.25">
      <c r="A5" s="436"/>
      <c r="B5" s="437"/>
    </row>
    <row r="6" spans="1:16" ht="13.5" hidden="1" customHeight="1" outlineLevel="1" x14ac:dyDescent="0.2">
      <c r="A6" s="436"/>
      <c r="B6" s="437"/>
      <c r="G6"/>
      <c r="I6"/>
      <c r="K6"/>
    </row>
    <row r="7" spans="1:16" ht="13.5" hidden="1" customHeight="1" outlineLevel="1" thickBot="1" x14ac:dyDescent="0.25">
      <c r="A7" s="436"/>
      <c r="B7" s="437"/>
      <c r="G7"/>
      <c r="I7"/>
      <c r="K7"/>
    </row>
    <row r="8" spans="1:16" ht="13.5" customHeight="1" collapsed="1" thickBot="1" x14ac:dyDescent="0.25">
      <c r="A8" s="436"/>
      <c r="B8" s="437"/>
      <c r="C8" s="189" t="s">
        <v>133</v>
      </c>
      <c r="D8" s="189"/>
      <c r="E8" s="191"/>
      <c r="F8" s="316"/>
      <c r="G8" s="188" t="s">
        <v>53</v>
      </c>
      <c r="H8" s="189"/>
      <c r="I8" s="190"/>
      <c r="J8" s="190"/>
      <c r="K8" s="188" t="s">
        <v>52</v>
      </c>
      <c r="L8" s="188"/>
      <c r="M8" s="190"/>
      <c r="N8" s="190"/>
    </row>
    <row r="9" spans="1:16" s="1" customFormat="1" ht="13.5" customHeight="1" thickBot="1" x14ac:dyDescent="0.25">
      <c r="A9" s="438"/>
      <c r="B9" s="439"/>
      <c r="C9" s="180" t="s">
        <v>46</v>
      </c>
      <c r="D9" s="181"/>
      <c r="E9" s="181"/>
      <c r="F9" s="317"/>
      <c r="G9" s="182" t="s">
        <v>46</v>
      </c>
      <c r="H9" s="181"/>
      <c r="I9" s="183"/>
      <c r="J9" s="183"/>
      <c r="K9" s="182" t="s">
        <v>46</v>
      </c>
      <c r="L9" s="183"/>
      <c r="M9" s="183"/>
      <c r="N9" s="183"/>
      <c r="O9" s="440" t="s">
        <v>254</v>
      </c>
      <c r="P9" s="7"/>
    </row>
    <row r="10" spans="1:16" s="1" customFormat="1" ht="26.25" thickBot="1" x14ac:dyDescent="0.25">
      <c r="A10" s="184" t="s">
        <v>22</v>
      </c>
      <c r="B10" s="184"/>
      <c r="C10" s="185" t="s">
        <v>194</v>
      </c>
      <c r="D10" s="186" t="s">
        <v>188</v>
      </c>
      <c r="E10" s="187" t="s">
        <v>483</v>
      </c>
      <c r="F10" s="318" t="s">
        <v>189</v>
      </c>
      <c r="G10" s="185" t="s">
        <v>194</v>
      </c>
      <c r="H10" s="186" t="s">
        <v>188</v>
      </c>
      <c r="I10" s="187" t="s">
        <v>483</v>
      </c>
      <c r="J10" s="187" t="s">
        <v>195</v>
      </c>
      <c r="K10" s="185" t="s">
        <v>194</v>
      </c>
      <c r="L10" s="186" t="s">
        <v>188</v>
      </c>
      <c r="M10" s="187" t="s">
        <v>483</v>
      </c>
      <c r="N10" s="187" t="s">
        <v>196</v>
      </c>
      <c r="O10" s="441"/>
      <c r="P10" s="17"/>
    </row>
    <row r="11" spans="1:16" s="12" customFormat="1" hidden="1" outlineLevel="1" x14ac:dyDescent="0.2">
      <c r="A11" s="36"/>
      <c r="B11" s="36"/>
      <c r="C11" s="24"/>
      <c r="D11" s="25"/>
      <c r="E11" s="26"/>
      <c r="F11" s="319"/>
      <c r="G11" s="24"/>
      <c r="H11" s="25"/>
      <c r="I11" s="27"/>
      <c r="J11" s="27"/>
      <c r="K11" s="24"/>
      <c r="L11" s="25"/>
      <c r="M11" s="27"/>
      <c r="N11" s="27"/>
      <c r="O11" s="27"/>
      <c r="P11" s="10"/>
    </row>
    <row r="12" spans="1:16" s="1" customFormat="1" hidden="1" outlineLevel="1" x14ac:dyDescent="0.2">
      <c r="A12" s="37" t="s">
        <v>64</v>
      </c>
      <c r="B12" s="37"/>
      <c r="C12" s="28"/>
      <c r="D12" s="29"/>
      <c r="E12" s="30"/>
      <c r="F12" s="320"/>
      <c r="G12" s="28"/>
      <c r="H12" s="29"/>
      <c r="I12" s="30"/>
      <c r="J12" s="31"/>
      <c r="K12" s="28"/>
      <c r="L12" s="29"/>
      <c r="M12" s="30"/>
      <c r="N12" s="31"/>
      <c r="O12" s="31"/>
      <c r="P12" s="17"/>
    </row>
    <row r="13" spans="1:16" s="58" customFormat="1" hidden="1" outlineLevel="1" x14ac:dyDescent="0.2">
      <c r="A13" s="59"/>
      <c r="B13" s="59"/>
      <c r="C13" s="152"/>
      <c r="D13" s="60"/>
      <c r="E13" s="61"/>
      <c r="F13" s="321"/>
      <c r="G13" s="152"/>
      <c r="H13" s="60"/>
      <c r="I13" s="61"/>
      <c r="J13" s="219"/>
      <c r="K13" s="223"/>
      <c r="L13" s="60"/>
      <c r="M13" s="61"/>
      <c r="N13" s="219"/>
      <c r="O13" s="132"/>
      <c r="P13" s="17"/>
    </row>
    <row r="14" spans="1:16" s="2" customFormat="1" hidden="1" outlineLevel="1" x14ac:dyDescent="0.2">
      <c r="A14" s="361" t="s">
        <v>102</v>
      </c>
      <c r="B14" s="361"/>
      <c r="C14" s="362"/>
      <c r="D14" s="363"/>
      <c r="E14" s="364"/>
      <c r="F14" s="365"/>
      <c r="G14" s="362"/>
      <c r="H14" s="363"/>
      <c r="I14" s="364"/>
      <c r="J14" s="366"/>
      <c r="K14" s="367"/>
      <c r="L14" s="363"/>
      <c r="M14" s="364"/>
      <c r="N14" s="366"/>
      <c r="O14" s="368"/>
      <c r="P14" s="17"/>
    </row>
    <row r="15" spans="1:16" s="2" customFormat="1" hidden="1" outlineLevel="1" x14ac:dyDescent="0.2">
      <c r="A15" s="62"/>
      <c r="B15" s="62"/>
      <c r="C15" s="153"/>
      <c r="D15" s="63"/>
      <c r="E15" s="64"/>
      <c r="F15" s="322"/>
      <c r="G15" s="153"/>
      <c r="H15" s="63"/>
      <c r="I15" s="64"/>
      <c r="J15" s="220"/>
      <c r="K15" s="224"/>
      <c r="L15" s="63"/>
      <c r="M15" s="64"/>
      <c r="N15" s="220"/>
      <c r="O15" s="133"/>
      <c r="P15" s="17"/>
    </row>
    <row r="16" spans="1:16" s="4" customFormat="1" hidden="1" outlineLevel="1" x14ac:dyDescent="0.2">
      <c r="A16" s="361" t="s">
        <v>103</v>
      </c>
      <c r="B16" s="369"/>
      <c r="C16" s="370"/>
      <c r="D16" s="371"/>
      <c r="E16" s="372"/>
      <c r="F16" s="373"/>
      <c r="G16" s="370"/>
      <c r="H16" s="371"/>
      <c r="I16" s="372"/>
      <c r="J16" s="374"/>
      <c r="K16" s="370"/>
      <c r="L16" s="371"/>
      <c r="M16" s="372"/>
      <c r="N16" s="374"/>
      <c r="O16" s="375"/>
      <c r="P16" s="18"/>
    </row>
    <row r="17" spans="1:16" hidden="1" outlineLevel="1" x14ac:dyDescent="0.2">
      <c r="A17" s="70"/>
      <c r="B17" s="75" t="s">
        <v>23</v>
      </c>
      <c r="C17" s="145"/>
      <c r="D17" s="65"/>
      <c r="E17" s="72"/>
      <c r="F17" s="324">
        <f t="shared" ref="F17:F24" si="0">ROUND(D17*E17,0)</f>
        <v>0</v>
      </c>
      <c r="G17" s="145"/>
      <c r="H17" s="65"/>
      <c r="I17" s="73">
        <f t="shared" ref="I17:I19" si="1">ROUND(E17*(100%+$K$2),0)</f>
        <v>0</v>
      </c>
      <c r="J17" s="155">
        <f t="shared" ref="J17:J19" si="2">ROUND(H17*I17,0)</f>
        <v>0</v>
      </c>
      <c r="K17" s="145"/>
      <c r="L17" s="65"/>
      <c r="M17" s="73">
        <f t="shared" ref="M17:M19" si="3">ROUND(I17*(100%+$K$2),0)</f>
        <v>0</v>
      </c>
      <c r="N17" s="155">
        <f t="shared" ref="N17:N19" si="4">ROUND(L17*M17,0)</f>
        <v>0</v>
      </c>
      <c r="O17" s="135" t="e">
        <f>F17+J17+N17+#REF!+#REF!</f>
        <v>#REF!</v>
      </c>
      <c r="P17" s="20"/>
    </row>
    <row r="18" spans="1:16" hidden="1" outlineLevel="1" x14ac:dyDescent="0.2">
      <c r="A18" s="70"/>
      <c r="B18" s="75" t="s">
        <v>23</v>
      </c>
      <c r="C18" s="145"/>
      <c r="D18" s="65"/>
      <c r="E18" s="72"/>
      <c r="F18" s="324">
        <f t="shared" si="0"/>
        <v>0</v>
      </c>
      <c r="G18" s="145"/>
      <c r="H18" s="65"/>
      <c r="I18" s="73">
        <f t="shared" si="1"/>
        <v>0</v>
      </c>
      <c r="J18" s="155">
        <f t="shared" si="2"/>
        <v>0</v>
      </c>
      <c r="K18" s="145"/>
      <c r="L18" s="65"/>
      <c r="M18" s="73">
        <f t="shared" si="3"/>
        <v>0</v>
      </c>
      <c r="N18" s="155">
        <f t="shared" si="4"/>
        <v>0</v>
      </c>
      <c r="O18" s="135" t="e">
        <f>F18+J18+N18+#REF!+#REF!</f>
        <v>#REF!</v>
      </c>
      <c r="P18" s="20"/>
    </row>
    <row r="19" spans="1:16" hidden="1" outlineLevel="1" x14ac:dyDescent="0.2">
      <c r="A19" s="70"/>
      <c r="B19" s="75" t="s">
        <v>25</v>
      </c>
      <c r="C19" s="145"/>
      <c r="D19" s="65"/>
      <c r="E19" s="72"/>
      <c r="F19" s="324">
        <f t="shared" si="0"/>
        <v>0</v>
      </c>
      <c r="G19" s="145"/>
      <c r="H19" s="65"/>
      <c r="I19" s="73">
        <f t="shared" si="1"/>
        <v>0</v>
      </c>
      <c r="J19" s="155">
        <f t="shared" si="2"/>
        <v>0</v>
      </c>
      <c r="K19" s="145"/>
      <c r="L19" s="65"/>
      <c r="M19" s="73">
        <f t="shared" si="3"/>
        <v>0</v>
      </c>
      <c r="N19" s="155">
        <f t="shared" si="4"/>
        <v>0</v>
      </c>
      <c r="O19" s="135" t="e">
        <f>F19+J19+N19+#REF!+#REF!</f>
        <v>#REF!</v>
      </c>
      <c r="P19" s="20"/>
    </row>
    <row r="20" spans="1:16" hidden="1" outlineLevel="1" x14ac:dyDescent="0.2">
      <c r="A20" s="70"/>
      <c r="B20" s="76"/>
      <c r="C20" s="145"/>
      <c r="D20" s="65"/>
      <c r="E20" s="72"/>
      <c r="F20" s="323"/>
      <c r="G20" s="145"/>
      <c r="H20" s="65"/>
      <c r="I20" s="68"/>
      <c r="J20" s="221"/>
      <c r="K20" s="145"/>
      <c r="L20" s="65"/>
      <c r="M20" s="68"/>
      <c r="N20" s="221"/>
      <c r="O20" s="134"/>
      <c r="P20" s="20"/>
    </row>
    <row r="21" spans="1:16" hidden="1" outlineLevel="1" x14ac:dyDescent="0.2">
      <c r="A21" s="361" t="s">
        <v>76</v>
      </c>
      <c r="B21" s="376"/>
      <c r="C21" s="370"/>
      <c r="D21" s="369"/>
      <c r="E21" s="372"/>
      <c r="F21" s="373"/>
      <c r="G21" s="370"/>
      <c r="H21" s="369"/>
      <c r="I21" s="372"/>
      <c r="J21" s="374"/>
      <c r="K21" s="370"/>
      <c r="L21" s="369"/>
      <c r="M21" s="372"/>
      <c r="N21" s="374"/>
      <c r="O21" s="375"/>
      <c r="P21" s="10"/>
    </row>
    <row r="22" spans="1:16" hidden="1" outlineLevel="1" x14ac:dyDescent="0.2">
      <c r="A22" s="70"/>
      <c r="B22" s="75" t="s">
        <v>66</v>
      </c>
      <c r="C22" s="145"/>
      <c r="D22" s="65"/>
      <c r="E22" s="72"/>
      <c r="F22" s="324">
        <f t="shared" si="0"/>
        <v>0</v>
      </c>
      <c r="G22" s="145"/>
      <c r="H22" s="65"/>
      <c r="I22" s="73">
        <f>ROUND(E22*(100%+$K$2),0)</f>
        <v>0</v>
      </c>
      <c r="J22" s="155">
        <f>ROUND(H22*I22,0)</f>
        <v>0</v>
      </c>
      <c r="K22" s="145"/>
      <c r="L22" s="65"/>
      <c r="M22" s="73">
        <f>ROUND(I22*(100%+$K$2),0)</f>
        <v>0</v>
      </c>
      <c r="N22" s="155">
        <f>ROUND(L22*M22,0)</f>
        <v>0</v>
      </c>
      <c r="O22" s="135" t="e">
        <f>F22+J22+N22+#REF!+#REF!</f>
        <v>#REF!</v>
      </c>
      <c r="P22" s="20"/>
    </row>
    <row r="23" spans="1:16" hidden="1" outlineLevel="1" x14ac:dyDescent="0.2">
      <c r="A23" s="70"/>
      <c r="B23" s="75" t="s">
        <v>66</v>
      </c>
      <c r="C23" s="145"/>
      <c r="D23" s="65"/>
      <c r="E23" s="72"/>
      <c r="F23" s="324">
        <f t="shared" si="0"/>
        <v>0</v>
      </c>
      <c r="G23" s="145"/>
      <c r="H23" s="65"/>
      <c r="I23" s="73">
        <f>ROUND(E23*(100%+$K$2),0)</f>
        <v>0</v>
      </c>
      <c r="J23" s="155">
        <f>ROUND(H23*I23,0)</f>
        <v>0</v>
      </c>
      <c r="K23" s="145"/>
      <c r="L23" s="65"/>
      <c r="M23" s="73">
        <f>ROUND(I23*(100%+$K$2),0)</f>
        <v>0</v>
      </c>
      <c r="N23" s="155">
        <f>ROUND(L23*M23,0)</f>
        <v>0</v>
      </c>
      <c r="O23" s="135" t="e">
        <f>F23+J23+N23+#REF!+#REF!</f>
        <v>#REF!</v>
      </c>
      <c r="P23" s="19"/>
    </row>
    <row r="24" spans="1:16" hidden="1" outlineLevel="1" x14ac:dyDescent="0.2">
      <c r="A24" s="70"/>
      <c r="B24" s="75" t="s">
        <v>67</v>
      </c>
      <c r="C24" s="145"/>
      <c r="D24" s="65"/>
      <c r="E24" s="72"/>
      <c r="F24" s="324">
        <f t="shared" si="0"/>
        <v>0</v>
      </c>
      <c r="G24" s="145"/>
      <c r="H24" s="65"/>
      <c r="I24" s="73">
        <f>ROUND(E24*(100%+$K$2),0)</f>
        <v>0</v>
      </c>
      <c r="J24" s="155">
        <f>ROUND(H24*I24,0)</f>
        <v>0</v>
      </c>
      <c r="K24" s="145"/>
      <c r="L24" s="65"/>
      <c r="M24" s="73">
        <f>ROUND(I24*(100%+$K$2),0)</f>
        <v>0</v>
      </c>
      <c r="N24" s="155">
        <f>ROUND(L24*M24,0)</f>
        <v>0</v>
      </c>
      <c r="O24" s="135" t="e">
        <f>F24+J24+N24+#REF!+#REF!</f>
        <v>#REF!</v>
      </c>
      <c r="P24" s="20"/>
    </row>
    <row r="25" spans="1:16" hidden="1" outlineLevel="1" x14ac:dyDescent="0.2">
      <c r="A25" s="71"/>
      <c r="B25" s="71"/>
      <c r="C25" s="145"/>
      <c r="D25" s="65"/>
      <c r="E25" s="72"/>
      <c r="F25" s="323"/>
      <c r="G25" s="145"/>
      <c r="H25" s="65"/>
      <c r="I25" s="68"/>
      <c r="J25" s="221"/>
      <c r="K25" s="145"/>
      <c r="L25" s="65"/>
      <c r="M25" s="68"/>
      <c r="N25" s="221"/>
      <c r="O25" s="134"/>
      <c r="P25" s="10"/>
    </row>
    <row r="26" spans="1:16" s="3" customFormat="1" hidden="1" outlineLevel="1" x14ac:dyDescent="0.2">
      <c r="A26" s="100" t="s">
        <v>104</v>
      </c>
      <c r="B26" s="100"/>
      <c r="C26" s="151"/>
      <c r="D26" s="101"/>
      <c r="E26" s="102"/>
      <c r="F26" s="325">
        <f>SUM(F13:F25)</f>
        <v>0</v>
      </c>
      <c r="G26" s="151"/>
      <c r="H26" s="101"/>
      <c r="I26" s="102"/>
      <c r="J26" s="222">
        <f>SUM(J13:J25)</f>
        <v>0</v>
      </c>
      <c r="K26" s="151"/>
      <c r="L26" s="101"/>
      <c r="M26" s="102"/>
      <c r="N26" s="222">
        <f>SUM(N13:N25)</f>
        <v>0</v>
      </c>
      <c r="O26" s="136" t="e">
        <f>SUM(O13:O25)</f>
        <v>#REF!</v>
      </c>
      <c r="P26" s="21" t="e">
        <f>IF(SUM(F26,J26,N26,#REF!,#REF!)=O26,"Ties", "Doesn't Foot")</f>
        <v>#REF!</v>
      </c>
    </row>
    <row r="27" spans="1:16" hidden="1" outlineLevel="1" x14ac:dyDescent="0.2">
      <c r="A27" s="97"/>
      <c r="B27" s="97"/>
      <c r="C27" s="86"/>
      <c r="D27" s="84"/>
      <c r="E27" s="225"/>
      <c r="F27" s="326"/>
      <c r="G27" s="154"/>
      <c r="H27" s="98"/>
      <c r="I27" s="99"/>
      <c r="J27" s="226"/>
      <c r="K27" s="154"/>
      <c r="L27" s="98"/>
      <c r="M27" s="99"/>
      <c r="N27" s="226"/>
      <c r="O27" s="137"/>
      <c r="P27" s="10"/>
    </row>
    <row r="28" spans="1:16" s="4" customFormat="1" hidden="1" outlineLevel="1" x14ac:dyDescent="0.2">
      <c r="A28" s="361" t="s">
        <v>472</v>
      </c>
      <c r="B28" s="361"/>
      <c r="C28" s="377"/>
      <c r="D28" s="371"/>
      <c r="E28" s="372"/>
      <c r="F28" s="373"/>
      <c r="G28" s="370"/>
      <c r="H28" s="371"/>
      <c r="I28" s="372"/>
      <c r="J28" s="374"/>
      <c r="K28" s="370"/>
      <c r="L28" s="371"/>
      <c r="M28" s="372"/>
      <c r="N28" s="374"/>
      <c r="O28" s="375"/>
      <c r="P28" s="18"/>
    </row>
    <row r="29" spans="1:16" s="4" customFormat="1" hidden="1" outlineLevel="1" x14ac:dyDescent="0.2">
      <c r="A29" s="62"/>
      <c r="B29" s="62"/>
      <c r="C29" s="69"/>
      <c r="D29" s="66"/>
      <c r="E29" s="68"/>
      <c r="F29" s="323"/>
      <c r="G29" s="144"/>
      <c r="H29" s="66"/>
      <c r="I29" s="68"/>
      <c r="J29" s="221"/>
      <c r="K29" s="144"/>
      <c r="L29" s="66"/>
      <c r="M29" s="68"/>
      <c r="N29" s="221"/>
      <c r="O29" s="134"/>
      <c r="P29" s="18"/>
    </row>
    <row r="30" spans="1:16" s="4" customFormat="1" hidden="1" outlineLevel="1" x14ac:dyDescent="0.2">
      <c r="A30" s="378" t="s">
        <v>105</v>
      </c>
      <c r="B30" s="369"/>
      <c r="C30" s="377"/>
      <c r="D30" s="371"/>
      <c r="E30" s="372"/>
      <c r="F30" s="373"/>
      <c r="G30" s="370"/>
      <c r="H30" s="371"/>
      <c r="I30" s="372"/>
      <c r="J30" s="374"/>
      <c r="K30" s="370"/>
      <c r="L30" s="371"/>
      <c r="M30" s="372"/>
      <c r="N30" s="374"/>
      <c r="O30" s="375"/>
      <c r="P30" s="18"/>
    </row>
    <row r="31" spans="1:16" hidden="1" outlineLevel="1" x14ac:dyDescent="0.2">
      <c r="A31" s="361" t="str">
        <f>IF(A$30="&lt;Head Office&gt;", "Program Staff", CONCATENATE(A$30," Program Staff"))</f>
        <v>Program Staff</v>
      </c>
      <c r="B31" s="376"/>
      <c r="C31" s="377"/>
      <c r="D31" s="369"/>
      <c r="E31" s="372"/>
      <c r="F31" s="373"/>
      <c r="G31" s="370"/>
      <c r="H31" s="369"/>
      <c r="I31" s="372"/>
      <c r="J31" s="374"/>
      <c r="K31" s="370"/>
      <c r="L31" s="369"/>
      <c r="M31" s="372"/>
      <c r="N31" s="374"/>
      <c r="O31" s="375"/>
      <c r="P31" s="18"/>
    </row>
    <row r="32" spans="1:16" hidden="1" outlineLevel="1" x14ac:dyDescent="0.2">
      <c r="A32" s="70"/>
      <c r="B32" s="75" t="s">
        <v>24</v>
      </c>
      <c r="C32" s="145"/>
      <c r="D32" s="65"/>
      <c r="E32" s="72"/>
      <c r="F32" s="324">
        <f t="shared" ref="F32:F35" si="5">ROUND(D32*E32,0)</f>
        <v>0</v>
      </c>
      <c r="G32" s="145"/>
      <c r="H32" s="65"/>
      <c r="I32" s="73">
        <f t="shared" ref="I32:I35" si="6">ROUND(E32*(100%+$K$3),0)</f>
        <v>0</v>
      </c>
      <c r="J32" s="155">
        <f t="shared" ref="J32:J35" si="7">ROUND(H32*I32,0)</f>
        <v>0</v>
      </c>
      <c r="K32" s="145"/>
      <c r="L32" s="65"/>
      <c r="M32" s="73">
        <f t="shared" ref="M32:M35" si="8">ROUND(I32*(100%+$K$3),0)</f>
        <v>0</v>
      </c>
      <c r="N32" s="155">
        <f t="shared" ref="N32:N35" si="9">ROUND(L32*M32,0)</f>
        <v>0</v>
      </c>
      <c r="O32" s="135" t="e">
        <f>F32+J32+N32+#REF!+#REF!</f>
        <v>#REF!</v>
      </c>
      <c r="P32" s="20"/>
    </row>
    <row r="33" spans="1:16" hidden="1" outlineLevel="1" x14ac:dyDescent="0.2">
      <c r="A33" s="70"/>
      <c r="B33" s="75" t="s">
        <v>24</v>
      </c>
      <c r="C33" s="145"/>
      <c r="D33" s="65"/>
      <c r="E33" s="72"/>
      <c r="F33" s="324">
        <f t="shared" si="5"/>
        <v>0</v>
      </c>
      <c r="G33" s="145"/>
      <c r="H33" s="65"/>
      <c r="I33" s="73">
        <f t="shared" si="6"/>
        <v>0</v>
      </c>
      <c r="J33" s="155">
        <f t="shared" si="7"/>
        <v>0</v>
      </c>
      <c r="K33" s="145"/>
      <c r="L33" s="65"/>
      <c r="M33" s="73">
        <f t="shared" si="8"/>
        <v>0</v>
      </c>
      <c r="N33" s="155">
        <f t="shared" si="9"/>
        <v>0</v>
      </c>
      <c r="O33" s="135" t="e">
        <f>F33+J33+N33+#REF!+#REF!</f>
        <v>#REF!</v>
      </c>
      <c r="P33" s="20"/>
    </row>
    <row r="34" spans="1:16" hidden="1" outlineLevel="1" x14ac:dyDescent="0.2">
      <c r="A34" s="70"/>
      <c r="B34" s="75" t="s">
        <v>24</v>
      </c>
      <c r="C34" s="145"/>
      <c r="D34" s="65"/>
      <c r="E34" s="72"/>
      <c r="F34" s="324">
        <f t="shared" si="5"/>
        <v>0</v>
      </c>
      <c r="G34" s="145"/>
      <c r="H34" s="65"/>
      <c r="I34" s="73">
        <f t="shared" si="6"/>
        <v>0</v>
      </c>
      <c r="J34" s="155">
        <f t="shared" si="7"/>
        <v>0</v>
      </c>
      <c r="K34" s="145"/>
      <c r="L34" s="65"/>
      <c r="M34" s="73">
        <f t="shared" si="8"/>
        <v>0</v>
      </c>
      <c r="N34" s="155">
        <f t="shared" si="9"/>
        <v>0</v>
      </c>
      <c r="O34" s="135" t="e">
        <f>F34+J34+N34+#REF!+#REF!</f>
        <v>#REF!</v>
      </c>
      <c r="P34" s="20"/>
    </row>
    <row r="35" spans="1:16" hidden="1" outlineLevel="1" x14ac:dyDescent="0.2">
      <c r="A35" s="70"/>
      <c r="B35" s="75" t="s">
        <v>26</v>
      </c>
      <c r="C35" s="145"/>
      <c r="D35" s="65"/>
      <c r="E35" s="72"/>
      <c r="F35" s="324">
        <f t="shared" si="5"/>
        <v>0</v>
      </c>
      <c r="G35" s="145"/>
      <c r="H35" s="65"/>
      <c r="I35" s="73">
        <f t="shared" si="6"/>
        <v>0</v>
      </c>
      <c r="J35" s="155">
        <f t="shared" si="7"/>
        <v>0</v>
      </c>
      <c r="K35" s="145"/>
      <c r="L35" s="65"/>
      <c r="M35" s="73">
        <f t="shared" si="8"/>
        <v>0</v>
      </c>
      <c r="N35" s="155">
        <f t="shared" si="9"/>
        <v>0</v>
      </c>
      <c r="O35" s="135" t="e">
        <f>F35+J35+N35+#REF!+#REF!</f>
        <v>#REF!</v>
      </c>
      <c r="P35" s="20"/>
    </row>
    <row r="36" spans="1:16" hidden="1" outlineLevel="1" x14ac:dyDescent="0.2">
      <c r="A36" s="70"/>
      <c r="B36" s="77"/>
      <c r="C36" s="74"/>
      <c r="D36" s="65"/>
      <c r="E36" s="72"/>
      <c r="F36" s="323"/>
      <c r="G36" s="145"/>
      <c r="H36" s="65"/>
      <c r="I36" s="68"/>
      <c r="J36" s="221"/>
      <c r="K36" s="145"/>
      <c r="L36" s="65"/>
      <c r="M36" s="68"/>
      <c r="N36" s="221"/>
      <c r="O36" s="134"/>
      <c r="P36" s="20"/>
    </row>
    <row r="37" spans="1:16" hidden="1" outlineLevel="1" x14ac:dyDescent="0.2">
      <c r="A37" s="361" t="str">
        <f>IF(A$30="&lt;Head Office&gt;", "Operational Staff", CONCATENATE(A$30," Operational Staff"))</f>
        <v>Operational Staff</v>
      </c>
      <c r="B37" s="376"/>
      <c r="C37" s="377"/>
      <c r="D37" s="369"/>
      <c r="E37" s="372"/>
      <c r="F37" s="373"/>
      <c r="G37" s="370"/>
      <c r="H37" s="369"/>
      <c r="I37" s="372"/>
      <c r="J37" s="374"/>
      <c r="K37" s="370"/>
      <c r="L37" s="369"/>
      <c r="M37" s="372"/>
      <c r="N37" s="374"/>
      <c r="O37" s="375"/>
      <c r="P37" s="18"/>
    </row>
    <row r="38" spans="1:16" hidden="1" outlineLevel="1" x14ac:dyDescent="0.2">
      <c r="A38" s="70"/>
      <c r="B38" s="179" t="s">
        <v>490</v>
      </c>
      <c r="C38" s="145"/>
      <c r="D38" s="65"/>
      <c r="E38" s="72"/>
      <c r="F38" s="324">
        <f>ROUND(D38*E38,0)</f>
        <v>0</v>
      </c>
      <c r="G38" s="145"/>
      <c r="H38" s="65"/>
      <c r="I38" s="73">
        <f>ROUND(E38*(100%+$K$3),0)</f>
        <v>0</v>
      </c>
      <c r="J38" s="155">
        <f>ROUND(H38*I38,0)</f>
        <v>0</v>
      </c>
      <c r="K38" s="145"/>
      <c r="L38" s="65"/>
      <c r="M38" s="73">
        <f t="shared" ref="M38:M43" si="10">ROUND(I38*(100%+$K$3),0)</f>
        <v>0</v>
      </c>
      <c r="N38" s="155">
        <f>ROUND(L38*M38,0)</f>
        <v>0</v>
      </c>
      <c r="O38" s="135" t="e">
        <f>F38+J38+N38+#REF!+#REF!</f>
        <v>#REF!</v>
      </c>
      <c r="P38" s="19"/>
    </row>
    <row r="39" spans="1:16" hidden="1" outlineLevel="1" x14ac:dyDescent="0.2">
      <c r="A39" s="70"/>
      <c r="B39" s="179" t="s">
        <v>490</v>
      </c>
      <c r="C39" s="145"/>
      <c r="D39" s="65"/>
      <c r="E39" s="72"/>
      <c r="F39" s="324">
        <f t="shared" ref="F39:F43" si="11">ROUND(D39*E39,0)</f>
        <v>0</v>
      </c>
      <c r="G39" s="145"/>
      <c r="H39" s="65"/>
      <c r="I39" s="73">
        <f t="shared" ref="I39:I43" si="12">ROUND(E39*(100%+$K$3),0)</f>
        <v>0</v>
      </c>
      <c r="J39" s="155">
        <f t="shared" ref="J39:J43" si="13">ROUND(H39*I39,0)</f>
        <v>0</v>
      </c>
      <c r="K39" s="145"/>
      <c r="L39" s="65"/>
      <c r="M39" s="73">
        <f t="shared" si="10"/>
        <v>0</v>
      </c>
      <c r="N39" s="155">
        <f t="shared" ref="N39:N43" si="14">ROUND(L39*M39,0)</f>
        <v>0</v>
      </c>
      <c r="O39" s="135" t="e">
        <f>F39+J39+N39+#REF!+#REF!</f>
        <v>#REF!</v>
      </c>
      <c r="P39" s="19"/>
    </row>
    <row r="40" spans="1:16" hidden="1" outlineLevel="1" x14ac:dyDescent="0.2">
      <c r="A40" s="70"/>
      <c r="B40" s="179" t="s">
        <v>490</v>
      </c>
      <c r="C40" s="145"/>
      <c r="D40" s="65"/>
      <c r="E40" s="72"/>
      <c r="F40" s="324">
        <f t="shared" si="11"/>
        <v>0</v>
      </c>
      <c r="G40" s="145"/>
      <c r="H40" s="65"/>
      <c r="I40" s="73">
        <f t="shared" si="12"/>
        <v>0</v>
      </c>
      <c r="J40" s="155">
        <f t="shared" si="13"/>
        <v>0</v>
      </c>
      <c r="K40" s="145"/>
      <c r="L40" s="65"/>
      <c r="M40" s="73">
        <f t="shared" si="10"/>
        <v>0</v>
      </c>
      <c r="N40" s="155">
        <f t="shared" si="14"/>
        <v>0</v>
      </c>
      <c r="O40" s="135" t="e">
        <f>F40+J40+N40+#REF!+#REF!</f>
        <v>#REF!</v>
      </c>
      <c r="P40" s="19"/>
    </row>
    <row r="41" spans="1:16" hidden="1" outlineLevel="1" x14ac:dyDescent="0.2">
      <c r="A41" s="70"/>
      <c r="B41" s="75" t="s">
        <v>27</v>
      </c>
      <c r="C41" s="145"/>
      <c r="D41" s="65"/>
      <c r="E41" s="72"/>
      <c r="F41" s="324">
        <f t="shared" si="11"/>
        <v>0</v>
      </c>
      <c r="G41" s="145"/>
      <c r="H41" s="65"/>
      <c r="I41" s="73">
        <f t="shared" si="12"/>
        <v>0</v>
      </c>
      <c r="J41" s="155">
        <f t="shared" si="13"/>
        <v>0</v>
      </c>
      <c r="K41" s="145"/>
      <c r="L41" s="65"/>
      <c r="M41" s="73">
        <f t="shared" si="10"/>
        <v>0</v>
      </c>
      <c r="N41" s="155">
        <f t="shared" si="14"/>
        <v>0</v>
      </c>
      <c r="O41" s="135" t="e">
        <f>F41+J41+N41+#REF!+#REF!</f>
        <v>#REF!</v>
      </c>
      <c r="P41" s="20"/>
    </row>
    <row r="42" spans="1:16" hidden="1" outlineLevel="1" x14ac:dyDescent="0.2">
      <c r="A42" s="70"/>
      <c r="B42" s="75" t="s">
        <v>28</v>
      </c>
      <c r="C42" s="145"/>
      <c r="D42" s="65"/>
      <c r="E42" s="72"/>
      <c r="F42" s="324">
        <f t="shared" si="11"/>
        <v>0</v>
      </c>
      <c r="G42" s="145"/>
      <c r="H42" s="65"/>
      <c r="I42" s="73">
        <f t="shared" si="12"/>
        <v>0</v>
      </c>
      <c r="J42" s="155">
        <f t="shared" si="13"/>
        <v>0</v>
      </c>
      <c r="K42" s="145"/>
      <c r="L42" s="65"/>
      <c r="M42" s="73">
        <f t="shared" si="10"/>
        <v>0</v>
      </c>
      <c r="N42" s="155">
        <f t="shared" si="14"/>
        <v>0</v>
      </c>
      <c r="O42" s="135" t="e">
        <f>F42+J42+N42+#REF!+#REF!</f>
        <v>#REF!</v>
      </c>
      <c r="P42" s="20"/>
    </row>
    <row r="43" spans="1:16" hidden="1" outlineLevel="1" x14ac:dyDescent="0.2">
      <c r="A43" s="70"/>
      <c r="B43" s="75" t="s">
        <v>29</v>
      </c>
      <c r="C43" s="145"/>
      <c r="D43" s="65"/>
      <c r="E43" s="72"/>
      <c r="F43" s="324">
        <f t="shared" si="11"/>
        <v>0</v>
      </c>
      <c r="G43" s="145"/>
      <c r="H43" s="65"/>
      <c r="I43" s="73">
        <f t="shared" si="12"/>
        <v>0</v>
      </c>
      <c r="J43" s="155">
        <f t="shared" si="13"/>
        <v>0</v>
      </c>
      <c r="K43" s="145"/>
      <c r="L43" s="65"/>
      <c r="M43" s="73">
        <f t="shared" si="10"/>
        <v>0</v>
      </c>
      <c r="N43" s="155">
        <f t="shared" si="14"/>
        <v>0</v>
      </c>
      <c r="O43" s="135" t="e">
        <f>F43+J43+N43+#REF!+#REF!</f>
        <v>#REF!</v>
      </c>
      <c r="P43" s="20"/>
    </row>
    <row r="44" spans="1:16" hidden="1" outlineLevel="1" x14ac:dyDescent="0.2">
      <c r="A44" s="70"/>
      <c r="B44" s="77"/>
      <c r="C44" s="74"/>
      <c r="D44" s="65"/>
      <c r="E44" s="72"/>
      <c r="F44" s="323"/>
      <c r="G44" s="145"/>
      <c r="H44" s="65"/>
      <c r="I44" s="68"/>
      <c r="J44" s="221"/>
      <c r="K44" s="145"/>
      <c r="L44" s="65"/>
      <c r="M44" s="68"/>
      <c r="N44" s="221"/>
      <c r="O44" s="134"/>
      <c r="P44" s="20"/>
    </row>
    <row r="45" spans="1:16" s="4" customFormat="1" hidden="1" outlineLevel="1" x14ac:dyDescent="0.2">
      <c r="A45" s="378" t="s">
        <v>106</v>
      </c>
      <c r="B45" s="369"/>
      <c r="C45" s="377"/>
      <c r="D45" s="371"/>
      <c r="E45" s="372"/>
      <c r="F45" s="373"/>
      <c r="G45" s="370"/>
      <c r="H45" s="371"/>
      <c r="I45" s="372"/>
      <c r="J45" s="374"/>
      <c r="K45" s="370"/>
      <c r="L45" s="371"/>
      <c r="M45" s="372"/>
      <c r="N45" s="374"/>
      <c r="O45" s="375"/>
      <c r="P45" s="18"/>
    </row>
    <row r="46" spans="1:16" hidden="1" outlineLevel="1" x14ac:dyDescent="0.2">
      <c r="A46" s="62" t="str">
        <f>IF(A$45="&lt;Field Office&gt;", "Program Staff", CONCATENATE(A$45," Program Staff"))</f>
        <v>Program Staff</v>
      </c>
      <c r="B46" s="70"/>
      <c r="C46" s="74"/>
      <c r="D46" s="67"/>
      <c r="E46" s="68"/>
      <c r="F46" s="323"/>
      <c r="G46" s="144"/>
      <c r="H46" s="67"/>
      <c r="I46" s="68"/>
      <c r="J46" s="221"/>
      <c r="K46" s="144"/>
      <c r="L46" s="67"/>
      <c r="M46" s="68"/>
      <c r="N46" s="221"/>
      <c r="O46" s="134"/>
      <c r="P46" s="18"/>
    </row>
    <row r="47" spans="1:16" hidden="1" outlineLevel="1" x14ac:dyDescent="0.2">
      <c r="A47" s="70"/>
      <c r="B47" s="75" t="s">
        <v>24</v>
      </c>
      <c r="C47" s="145"/>
      <c r="D47" s="65"/>
      <c r="E47" s="72"/>
      <c r="F47" s="324">
        <f t="shared" ref="F47:F50" si="15">ROUND(D47*E47,0)</f>
        <v>0</v>
      </c>
      <c r="G47" s="145"/>
      <c r="H47" s="65"/>
      <c r="I47" s="73">
        <f t="shared" ref="I47:I50" si="16">ROUND(E47*(100%+$K$3),0)</f>
        <v>0</v>
      </c>
      <c r="J47" s="155">
        <f t="shared" ref="J47:J50" si="17">ROUND(H47*I47,0)</f>
        <v>0</v>
      </c>
      <c r="K47" s="145"/>
      <c r="L47" s="65"/>
      <c r="M47" s="73">
        <f t="shared" ref="M47:M50" si="18">ROUND(I47*(100%+$K$3),0)</f>
        <v>0</v>
      </c>
      <c r="N47" s="155">
        <f t="shared" ref="N47:N50" si="19">ROUND(L47*M47,0)</f>
        <v>0</v>
      </c>
      <c r="O47" s="135" t="e">
        <f>F47+J47+N47+#REF!+#REF!</f>
        <v>#REF!</v>
      </c>
      <c r="P47" s="20"/>
    </row>
    <row r="48" spans="1:16" hidden="1" outlineLevel="1" x14ac:dyDescent="0.2">
      <c r="A48" s="70"/>
      <c r="B48" s="75" t="s">
        <v>24</v>
      </c>
      <c r="C48" s="145"/>
      <c r="D48" s="65"/>
      <c r="E48" s="72"/>
      <c r="F48" s="324">
        <f t="shared" si="15"/>
        <v>0</v>
      </c>
      <c r="G48" s="145"/>
      <c r="H48" s="65"/>
      <c r="I48" s="73">
        <f t="shared" si="16"/>
        <v>0</v>
      </c>
      <c r="J48" s="155">
        <f t="shared" si="17"/>
        <v>0</v>
      </c>
      <c r="K48" s="145"/>
      <c r="L48" s="65"/>
      <c r="M48" s="73">
        <f t="shared" si="18"/>
        <v>0</v>
      </c>
      <c r="N48" s="155">
        <f t="shared" si="19"/>
        <v>0</v>
      </c>
      <c r="O48" s="135" t="e">
        <f>F48+J48+N48+#REF!+#REF!</f>
        <v>#REF!</v>
      </c>
      <c r="P48" s="20"/>
    </row>
    <row r="49" spans="1:16" hidden="1" outlineLevel="1" x14ac:dyDescent="0.2">
      <c r="A49" s="70"/>
      <c r="B49" s="75" t="s">
        <v>24</v>
      </c>
      <c r="C49" s="145"/>
      <c r="D49" s="65"/>
      <c r="E49" s="72"/>
      <c r="F49" s="324">
        <f t="shared" si="15"/>
        <v>0</v>
      </c>
      <c r="G49" s="145"/>
      <c r="H49" s="65"/>
      <c r="I49" s="73">
        <f t="shared" si="16"/>
        <v>0</v>
      </c>
      <c r="J49" s="155">
        <f t="shared" si="17"/>
        <v>0</v>
      </c>
      <c r="K49" s="145"/>
      <c r="L49" s="65"/>
      <c r="M49" s="73">
        <f t="shared" si="18"/>
        <v>0</v>
      </c>
      <c r="N49" s="155">
        <f t="shared" si="19"/>
        <v>0</v>
      </c>
      <c r="O49" s="135" t="e">
        <f>F49+J49+N49+#REF!+#REF!</f>
        <v>#REF!</v>
      </c>
      <c r="P49" s="20"/>
    </row>
    <row r="50" spans="1:16" hidden="1" outlineLevel="1" x14ac:dyDescent="0.2">
      <c r="A50" s="70"/>
      <c r="B50" s="75" t="s">
        <v>26</v>
      </c>
      <c r="C50" s="145"/>
      <c r="D50" s="65"/>
      <c r="E50" s="72"/>
      <c r="F50" s="324">
        <f t="shared" si="15"/>
        <v>0</v>
      </c>
      <c r="G50" s="145"/>
      <c r="H50" s="65"/>
      <c r="I50" s="73">
        <f t="shared" si="16"/>
        <v>0</v>
      </c>
      <c r="J50" s="155">
        <f t="shared" si="17"/>
        <v>0</v>
      </c>
      <c r="K50" s="145"/>
      <c r="L50" s="65"/>
      <c r="M50" s="73">
        <f t="shared" si="18"/>
        <v>0</v>
      </c>
      <c r="N50" s="155">
        <f t="shared" si="19"/>
        <v>0</v>
      </c>
      <c r="O50" s="135" t="e">
        <f>F50+J50+N50+#REF!+#REF!</f>
        <v>#REF!</v>
      </c>
      <c r="P50" s="20"/>
    </row>
    <row r="51" spans="1:16" hidden="1" outlineLevel="1" x14ac:dyDescent="0.2">
      <c r="A51" s="70"/>
      <c r="B51" s="77"/>
      <c r="C51" s="145"/>
      <c r="D51" s="65"/>
      <c r="E51" s="72"/>
      <c r="F51" s="323"/>
      <c r="G51" s="145"/>
      <c r="H51" s="65"/>
      <c r="I51" s="68"/>
      <c r="J51" s="221"/>
      <c r="K51" s="145"/>
      <c r="L51" s="65"/>
      <c r="M51" s="68"/>
      <c r="N51" s="221"/>
      <c r="O51" s="134"/>
      <c r="P51" s="20"/>
    </row>
    <row r="52" spans="1:16" hidden="1" outlineLevel="1" x14ac:dyDescent="0.2">
      <c r="A52" s="361" t="str">
        <f>IF(A$45="&lt;Field Office&gt;", "Operational Staff", CONCATENATE(A$45," Operational Staff"))</f>
        <v>Operational Staff</v>
      </c>
      <c r="B52" s="376"/>
      <c r="C52" s="377"/>
      <c r="D52" s="369"/>
      <c r="E52" s="372"/>
      <c r="F52" s="373"/>
      <c r="G52" s="370"/>
      <c r="H52" s="369"/>
      <c r="I52" s="372"/>
      <c r="J52" s="374"/>
      <c r="K52" s="370"/>
      <c r="L52" s="369"/>
      <c r="M52" s="372"/>
      <c r="N52" s="374"/>
      <c r="O52" s="375"/>
      <c r="P52" s="18"/>
    </row>
    <row r="53" spans="1:16" hidden="1" outlineLevel="1" x14ac:dyDescent="0.2">
      <c r="A53" s="70"/>
      <c r="B53" s="179" t="s">
        <v>490</v>
      </c>
      <c r="C53" s="145"/>
      <c r="D53" s="65"/>
      <c r="E53" s="72"/>
      <c r="F53" s="324">
        <f>ROUND(D53*E53,0)</f>
        <v>0</v>
      </c>
      <c r="G53" s="145"/>
      <c r="H53" s="65"/>
      <c r="I53" s="73">
        <f t="shared" ref="I53:I57" si="20">ROUND(E53*(100%+$K$3),0)</f>
        <v>0</v>
      </c>
      <c r="J53" s="155">
        <f>ROUND(H53*I53,0)</f>
        <v>0</v>
      </c>
      <c r="K53" s="145"/>
      <c r="L53" s="65"/>
      <c r="M53" s="73">
        <f t="shared" ref="M53:M57" si="21">ROUND(I53*(100%+$K$3),0)</f>
        <v>0</v>
      </c>
      <c r="N53" s="155">
        <f>ROUND(L53*M53,0)</f>
        <v>0</v>
      </c>
      <c r="O53" s="135" t="e">
        <f>F53+J53+N53+#REF!+#REF!</f>
        <v>#REF!</v>
      </c>
      <c r="P53" s="19"/>
    </row>
    <row r="54" spans="1:16" hidden="1" outlineLevel="1" x14ac:dyDescent="0.2">
      <c r="A54" s="70"/>
      <c r="B54" s="179" t="s">
        <v>490</v>
      </c>
      <c r="C54" s="145"/>
      <c r="D54" s="65"/>
      <c r="E54" s="72"/>
      <c r="F54" s="324">
        <f t="shared" ref="F54:F57" si="22">ROUND(D54*E54,0)</f>
        <v>0</v>
      </c>
      <c r="G54" s="145"/>
      <c r="H54" s="65"/>
      <c r="I54" s="73">
        <f t="shared" si="20"/>
        <v>0</v>
      </c>
      <c r="J54" s="155">
        <f t="shared" ref="J54:J57" si="23">ROUND(H54*I54,0)</f>
        <v>0</v>
      </c>
      <c r="K54" s="145"/>
      <c r="L54" s="65"/>
      <c r="M54" s="73">
        <f t="shared" si="21"/>
        <v>0</v>
      </c>
      <c r="N54" s="155">
        <f t="shared" ref="N54:N57" si="24">ROUND(L54*M54,0)</f>
        <v>0</v>
      </c>
      <c r="O54" s="135" t="e">
        <f>F54+J54+N54+#REF!+#REF!</f>
        <v>#REF!</v>
      </c>
      <c r="P54" s="19"/>
    </row>
    <row r="55" spans="1:16" hidden="1" outlineLevel="1" x14ac:dyDescent="0.2">
      <c r="A55" s="70"/>
      <c r="B55" s="179" t="s">
        <v>490</v>
      </c>
      <c r="C55" s="145"/>
      <c r="D55" s="65"/>
      <c r="E55" s="72"/>
      <c r="F55" s="324">
        <f t="shared" si="22"/>
        <v>0</v>
      </c>
      <c r="G55" s="145"/>
      <c r="H55" s="65"/>
      <c r="I55" s="73">
        <f t="shared" si="20"/>
        <v>0</v>
      </c>
      <c r="J55" s="155">
        <f t="shared" si="23"/>
        <v>0</v>
      </c>
      <c r="K55" s="145"/>
      <c r="L55" s="65"/>
      <c r="M55" s="73">
        <f t="shared" si="21"/>
        <v>0</v>
      </c>
      <c r="N55" s="155">
        <f t="shared" si="24"/>
        <v>0</v>
      </c>
      <c r="O55" s="135" t="e">
        <f>F55+J55+N55+#REF!+#REF!</f>
        <v>#REF!</v>
      </c>
      <c r="P55" s="19"/>
    </row>
    <row r="56" spans="1:16" hidden="1" outlineLevel="1" x14ac:dyDescent="0.2">
      <c r="A56" s="70"/>
      <c r="B56" s="75" t="s">
        <v>27</v>
      </c>
      <c r="C56" s="145"/>
      <c r="D56" s="65"/>
      <c r="E56" s="72"/>
      <c r="F56" s="324">
        <f t="shared" si="22"/>
        <v>0</v>
      </c>
      <c r="G56" s="145"/>
      <c r="H56" s="65"/>
      <c r="I56" s="73">
        <f t="shared" si="20"/>
        <v>0</v>
      </c>
      <c r="J56" s="155">
        <f t="shared" si="23"/>
        <v>0</v>
      </c>
      <c r="K56" s="145"/>
      <c r="L56" s="65"/>
      <c r="M56" s="73">
        <f t="shared" si="21"/>
        <v>0</v>
      </c>
      <c r="N56" s="155">
        <f t="shared" si="24"/>
        <v>0</v>
      </c>
      <c r="O56" s="135" t="e">
        <f>F56+J56+N56+#REF!+#REF!</f>
        <v>#REF!</v>
      </c>
      <c r="P56" s="20"/>
    </row>
    <row r="57" spans="1:16" hidden="1" outlineLevel="1" x14ac:dyDescent="0.2">
      <c r="A57" s="70"/>
      <c r="B57" s="75" t="s">
        <v>28</v>
      </c>
      <c r="C57" s="145"/>
      <c r="D57" s="65"/>
      <c r="E57" s="72"/>
      <c r="F57" s="324">
        <f t="shared" si="22"/>
        <v>0</v>
      </c>
      <c r="G57" s="145"/>
      <c r="H57" s="65"/>
      <c r="I57" s="73">
        <f t="shared" si="20"/>
        <v>0</v>
      </c>
      <c r="J57" s="155">
        <f t="shared" si="23"/>
        <v>0</v>
      </c>
      <c r="K57" s="145"/>
      <c r="L57" s="65"/>
      <c r="M57" s="73">
        <f t="shared" si="21"/>
        <v>0</v>
      </c>
      <c r="N57" s="155">
        <f t="shared" si="24"/>
        <v>0</v>
      </c>
      <c r="O57" s="135" t="e">
        <f>F57+J57+N57+#REF!+#REF!</f>
        <v>#REF!</v>
      </c>
      <c r="P57" s="20"/>
    </row>
    <row r="58" spans="1:16" hidden="1" outlineLevel="1" x14ac:dyDescent="0.2">
      <c r="A58" s="75"/>
      <c r="B58" s="75"/>
      <c r="C58" s="74"/>
      <c r="D58" s="65"/>
      <c r="E58" s="72"/>
      <c r="F58" s="323"/>
      <c r="G58" s="145"/>
      <c r="H58" s="65"/>
      <c r="I58" s="68"/>
      <c r="J58" s="221"/>
      <c r="K58" s="145"/>
      <c r="L58" s="65"/>
      <c r="M58" s="68"/>
      <c r="N58" s="221"/>
      <c r="O58" s="134"/>
      <c r="P58" s="10"/>
    </row>
    <row r="59" spans="1:16" s="3" customFormat="1" hidden="1" outlineLevel="1" x14ac:dyDescent="0.2">
      <c r="A59" s="100" t="s">
        <v>107</v>
      </c>
      <c r="B59" s="100"/>
      <c r="C59" s="104"/>
      <c r="D59" s="101"/>
      <c r="E59" s="102"/>
      <c r="F59" s="325">
        <f>SUM(F27:F58)</f>
        <v>0</v>
      </c>
      <c r="G59" s="151"/>
      <c r="H59" s="101"/>
      <c r="I59" s="102"/>
      <c r="J59" s="222">
        <f>SUM(J27:J58)</f>
        <v>0</v>
      </c>
      <c r="K59" s="151"/>
      <c r="L59" s="101"/>
      <c r="M59" s="102"/>
      <c r="N59" s="222">
        <f>SUM(N27:N58)</f>
        <v>0</v>
      </c>
      <c r="O59" s="136" t="e">
        <f>SUM(O27:O58)</f>
        <v>#REF!</v>
      </c>
      <c r="P59" s="21" t="e">
        <f>IF(SUM(F59,J59,N59,#REF!,#REF!)=O59,"Ties", "Doesn't Foot")</f>
        <v>#REF!</v>
      </c>
    </row>
    <row r="60" spans="1:16" hidden="1" outlineLevel="1" x14ac:dyDescent="0.2">
      <c r="A60" s="78"/>
      <c r="B60" s="78"/>
      <c r="C60" s="82"/>
      <c r="D60" s="79"/>
      <c r="E60" s="80"/>
      <c r="F60" s="327"/>
      <c r="G60" s="146"/>
      <c r="H60" s="79"/>
      <c r="I60" s="80"/>
      <c r="J60" s="227"/>
      <c r="K60" s="146"/>
      <c r="L60" s="79"/>
      <c r="M60" s="80"/>
      <c r="N60" s="227"/>
      <c r="O60" s="138"/>
      <c r="P60" s="11"/>
    </row>
    <row r="61" spans="1:16" s="3" customFormat="1" ht="13.5" collapsed="1" thickBot="1" x14ac:dyDescent="0.25">
      <c r="A61" s="40" t="s">
        <v>108</v>
      </c>
      <c r="B61" s="40"/>
      <c r="C61" s="44"/>
      <c r="D61" s="41"/>
      <c r="E61" s="42"/>
      <c r="F61" s="328">
        <f>F26+F59</f>
        <v>0</v>
      </c>
      <c r="G61" s="147"/>
      <c r="H61" s="41"/>
      <c r="I61" s="42"/>
      <c r="J61" s="199">
        <f>J26+J59</f>
        <v>0</v>
      </c>
      <c r="K61" s="147"/>
      <c r="L61" s="41"/>
      <c r="M61" s="42"/>
      <c r="N61" s="199">
        <f>N26+N59</f>
        <v>0</v>
      </c>
      <c r="O61" s="139">
        <f>F61+J61+N61</f>
        <v>0</v>
      </c>
    </row>
    <row r="62" spans="1:16" s="269" customFormat="1" ht="13.5" thickBot="1" x14ac:dyDescent="0.25">
      <c r="A62" s="265"/>
      <c r="B62" s="265"/>
      <c r="C62" s="267"/>
      <c r="D62" s="266"/>
      <c r="E62" s="266"/>
      <c r="F62" s="329"/>
      <c r="G62" s="267"/>
      <c r="H62" s="266"/>
      <c r="I62" s="266"/>
      <c r="J62" s="268"/>
      <c r="K62" s="267"/>
      <c r="L62" s="266"/>
      <c r="M62" s="266"/>
      <c r="N62" s="268"/>
      <c r="O62" s="425">
        <f t="shared" ref="O62:O125" si="25">F62+J62+N62</f>
        <v>0</v>
      </c>
    </row>
    <row r="63" spans="1:16" s="1" customFormat="1" ht="13.5" hidden="1" outlineLevel="1" thickBot="1" x14ac:dyDescent="0.25">
      <c r="A63" s="37" t="s">
        <v>56</v>
      </c>
      <c r="B63" s="37"/>
      <c r="C63" s="28"/>
      <c r="D63" s="29"/>
      <c r="E63" s="30"/>
      <c r="F63" s="320"/>
      <c r="G63" s="28"/>
      <c r="H63" s="29"/>
      <c r="I63" s="30"/>
      <c r="J63" s="31"/>
      <c r="K63" s="28"/>
      <c r="L63" s="29"/>
      <c r="M63" s="30"/>
      <c r="N63" s="31"/>
      <c r="O63" s="139">
        <f t="shared" si="25"/>
        <v>0</v>
      </c>
    </row>
    <row r="64" spans="1:16" ht="13.5" hidden="1" outlineLevel="1" thickBot="1" x14ac:dyDescent="0.25">
      <c r="A64" s="83"/>
      <c r="B64" s="83"/>
      <c r="C64" s="228"/>
      <c r="D64" s="229"/>
      <c r="E64" s="85"/>
      <c r="F64" s="330"/>
      <c r="G64" s="143"/>
      <c r="H64" s="293"/>
      <c r="I64" s="85"/>
      <c r="J64" s="197"/>
      <c r="K64" s="143"/>
      <c r="L64" s="84"/>
      <c r="M64" s="85"/>
      <c r="N64" s="197"/>
      <c r="O64" s="139">
        <f t="shared" si="25"/>
        <v>0</v>
      </c>
    </row>
    <row r="65" spans="1:15" ht="13.5" hidden="1" outlineLevel="1" thickBot="1" x14ac:dyDescent="0.25">
      <c r="A65" s="70"/>
      <c r="B65" s="71" t="s">
        <v>473</v>
      </c>
      <c r="C65" s="230"/>
      <c r="D65" s="232"/>
      <c r="E65" s="73">
        <f>F59</f>
        <v>0</v>
      </c>
      <c r="F65" s="324">
        <f>ROUND(D65*E65,0)</f>
        <v>0</v>
      </c>
      <c r="G65" s="230"/>
      <c r="H65" s="232"/>
      <c r="I65" s="73">
        <f>J59</f>
        <v>0</v>
      </c>
      <c r="J65" s="155">
        <f>ROUND(H65*I65,0)</f>
        <v>0</v>
      </c>
      <c r="K65" s="230"/>
      <c r="L65" s="270"/>
      <c r="M65" s="73">
        <f>N59</f>
        <v>0</v>
      </c>
      <c r="N65" s="155">
        <f>ROUND(L65*M65,0)</f>
        <v>0</v>
      </c>
      <c r="O65" s="139">
        <f t="shared" si="25"/>
        <v>0</v>
      </c>
    </row>
    <row r="66" spans="1:15" ht="13.5" hidden="1" outlineLevel="1" thickBot="1" x14ac:dyDescent="0.25">
      <c r="A66" s="70"/>
      <c r="B66" s="71" t="s">
        <v>474</v>
      </c>
      <c r="C66" s="230"/>
      <c r="D66" s="232"/>
      <c r="E66" s="73">
        <f>F59</f>
        <v>0</v>
      </c>
      <c r="F66" s="324">
        <f t="shared" ref="F66:F78" si="26">ROUND(D66*E66,0)</f>
        <v>0</v>
      </c>
      <c r="G66" s="230"/>
      <c r="H66" s="232"/>
      <c r="I66" s="73">
        <f>J59</f>
        <v>0</v>
      </c>
      <c r="J66" s="155">
        <f>ROUND(H66*I66,0)</f>
        <v>0</v>
      </c>
      <c r="K66" s="230"/>
      <c r="L66" s="270"/>
      <c r="M66" s="73">
        <f>N59</f>
        <v>0</v>
      </c>
      <c r="N66" s="155">
        <f t="shared" ref="N66:N78" si="27">ROUND(L66*M66,0)</f>
        <v>0</v>
      </c>
      <c r="O66" s="139">
        <f t="shared" si="25"/>
        <v>0</v>
      </c>
    </row>
    <row r="67" spans="1:15" ht="13.5" hidden="1" outlineLevel="1" thickBot="1" x14ac:dyDescent="0.25">
      <c r="A67" s="70"/>
      <c r="B67" s="71" t="s">
        <v>128</v>
      </c>
      <c r="C67" s="230"/>
      <c r="D67" s="232"/>
      <c r="E67" s="233">
        <f>F26</f>
        <v>0</v>
      </c>
      <c r="F67" s="324">
        <f t="shared" si="26"/>
        <v>0</v>
      </c>
      <c r="G67" s="230"/>
      <c r="H67" s="232"/>
      <c r="I67" s="233">
        <f>J26</f>
        <v>0</v>
      </c>
      <c r="J67" s="155">
        <f>ROUND(H67*I67,0)</f>
        <v>0</v>
      </c>
      <c r="K67" s="230"/>
      <c r="L67" s="280"/>
      <c r="M67" s="233">
        <f>N26</f>
        <v>0</v>
      </c>
      <c r="N67" s="155">
        <f t="shared" si="27"/>
        <v>0</v>
      </c>
      <c r="O67" s="139">
        <f t="shared" si="25"/>
        <v>0</v>
      </c>
    </row>
    <row r="68" spans="1:15" ht="13.5" hidden="1" outlineLevel="1" thickBot="1" x14ac:dyDescent="0.25">
      <c r="A68" s="70"/>
      <c r="B68" s="71" t="s">
        <v>129</v>
      </c>
      <c r="C68" s="230"/>
      <c r="D68" s="240"/>
      <c r="E68" s="237"/>
      <c r="F68" s="324">
        <f t="shared" si="26"/>
        <v>0</v>
      </c>
      <c r="G68" s="230"/>
      <c r="H68" s="38"/>
      <c r="I68" s="237"/>
      <c r="J68" s="155">
        <f>ROUND(H68*I68,0)</f>
        <v>0</v>
      </c>
      <c r="K68" s="230"/>
      <c r="L68" s="231"/>
      <c r="M68" s="237"/>
      <c r="N68" s="155">
        <f t="shared" si="27"/>
        <v>0</v>
      </c>
      <c r="O68" s="139">
        <f t="shared" si="25"/>
        <v>0</v>
      </c>
    </row>
    <row r="69" spans="1:15" ht="13.5" hidden="1" outlineLevel="1" thickBot="1" x14ac:dyDescent="0.25">
      <c r="A69" s="70"/>
      <c r="B69" s="71" t="s">
        <v>130</v>
      </c>
      <c r="C69" s="230"/>
      <c r="D69" s="231"/>
      <c r="E69" s="237"/>
      <c r="F69" s="324">
        <f t="shared" si="26"/>
        <v>0</v>
      </c>
      <c r="G69" s="230"/>
      <c r="H69" s="231"/>
      <c r="I69" s="237"/>
      <c r="J69" s="155">
        <f t="shared" ref="J69:J78" si="28">ROUND(H69*I69,0)</f>
        <v>0</v>
      </c>
      <c r="K69" s="230"/>
      <c r="L69" s="231"/>
      <c r="M69" s="237"/>
      <c r="N69" s="155">
        <f t="shared" si="27"/>
        <v>0</v>
      </c>
      <c r="O69" s="139">
        <f t="shared" si="25"/>
        <v>0</v>
      </c>
    </row>
    <row r="70" spans="1:15" ht="13.5" hidden="1" outlineLevel="1" thickBot="1" x14ac:dyDescent="0.25">
      <c r="A70" s="70"/>
      <c r="B70" s="71" t="s">
        <v>68</v>
      </c>
      <c r="C70" s="230"/>
      <c r="D70" s="231"/>
      <c r="E70" s="237"/>
      <c r="F70" s="324">
        <f t="shared" si="26"/>
        <v>0</v>
      </c>
      <c r="G70" s="230"/>
      <c r="H70" s="231"/>
      <c r="I70" s="237"/>
      <c r="J70" s="155">
        <f>ROUND(H70*I70,0)</f>
        <v>0</v>
      </c>
      <c r="K70" s="230"/>
      <c r="L70" s="231"/>
      <c r="M70" s="237"/>
      <c r="N70" s="155">
        <f t="shared" si="27"/>
        <v>0</v>
      </c>
      <c r="O70" s="139">
        <f t="shared" si="25"/>
        <v>0</v>
      </c>
    </row>
    <row r="71" spans="1:15" ht="13.5" hidden="1" outlineLevel="1" thickBot="1" x14ac:dyDescent="0.25">
      <c r="A71" s="70"/>
      <c r="B71" s="71" t="s">
        <v>94</v>
      </c>
      <c r="C71" s="230"/>
      <c r="D71" s="38"/>
      <c r="E71" s="237"/>
      <c r="F71" s="324">
        <f t="shared" si="26"/>
        <v>0</v>
      </c>
      <c r="G71" s="230"/>
      <c r="H71" s="38"/>
      <c r="I71" s="237"/>
      <c r="J71" s="155">
        <f t="shared" si="28"/>
        <v>0</v>
      </c>
      <c r="K71" s="230"/>
      <c r="L71" s="38"/>
      <c r="M71" s="237"/>
      <c r="N71" s="155">
        <f t="shared" si="27"/>
        <v>0</v>
      </c>
      <c r="O71" s="139">
        <f t="shared" si="25"/>
        <v>0</v>
      </c>
    </row>
    <row r="72" spans="1:15" ht="13.5" hidden="1" outlineLevel="1" thickBot="1" x14ac:dyDescent="0.25">
      <c r="A72" s="70"/>
      <c r="B72" s="71" t="s">
        <v>92</v>
      </c>
      <c r="C72" s="230"/>
      <c r="D72" s="39"/>
      <c r="E72" s="238"/>
      <c r="F72" s="324">
        <f t="shared" si="26"/>
        <v>0</v>
      </c>
      <c r="G72" s="230"/>
      <c r="H72" s="39"/>
      <c r="I72" s="238"/>
      <c r="J72" s="155">
        <f t="shared" si="28"/>
        <v>0</v>
      </c>
      <c r="K72" s="230"/>
      <c r="L72" s="39"/>
      <c r="M72" s="237"/>
      <c r="N72" s="155">
        <f t="shared" si="27"/>
        <v>0</v>
      </c>
      <c r="O72" s="139">
        <f t="shared" si="25"/>
        <v>0</v>
      </c>
    </row>
    <row r="73" spans="1:15" ht="13.5" hidden="1" outlineLevel="1" thickBot="1" x14ac:dyDescent="0.25">
      <c r="A73" s="70"/>
      <c r="B73" s="71" t="s">
        <v>247</v>
      </c>
      <c r="C73" s="230"/>
      <c r="D73" s="39"/>
      <c r="E73" s="238"/>
      <c r="F73" s="324">
        <f t="shared" si="26"/>
        <v>0</v>
      </c>
      <c r="G73" s="230"/>
      <c r="H73" s="39"/>
      <c r="I73" s="238"/>
      <c r="J73" s="155">
        <f t="shared" si="28"/>
        <v>0</v>
      </c>
      <c r="K73" s="230"/>
      <c r="L73" s="39"/>
      <c r="M73" s="237"/>
      <c r="N73" s="155">
        <f t="shared" si="27"/>
        <v>0</v>
      </c>
      <c r="O73" s="139">
        <f t="shared" si="25"/>
        <v>0</v>
      </c>
    </row>
    <row r="74" spans="1:15" ht="13.5" hidden="1" outlineLevel="1" thickBot="1" x14ac:dyDescent="0.25">
      <c r="A74" s="70"/>
      <c r="B74" s="71" t="s">
        <v>93</v>
      </c>
      <c r="C74" s="230"/>
      <c r="D74" s="39"/>
      <c r="E74" s="237"/>
      <c r="F74" s="324">
        <f t="shared" si="26"/>
        <v>0</v>
      </c>
      <c r="G74" s="230"/>
      <c r="H74" s="39"/>
      <c r="I74" s="237"/>
      <c r="J74" s="155">
        <f t="shared" si="28"/>
        <v>0</v>
      </c>
      <c r="K74" s="230"/>
      <c r="L74" s="39"/>
      <c r="M74" s="237"/>
      <c r="N74" s="155">
        <f t="shared" si="27"/>
        <v>0</v>
      </c>
      <c r="O74" s="139">
        <f t="shared" si="25"/>
        <v>0</v>
      </c>
    </row>
    <row r="75" spans="1:15" ht="13.5" hidden="1" outlineLevel="1" thickBot="1" x14ac:dyDescent="0.25">
      <c r="A75" s="70"/>
      <c r="B75" s="277" t="s">
        <v>95</v>
      </c>
      <c r="C75" s="230"/>
      <c r="D75" s="39"/>
      <c r="E75" s="237"/>
      <c r="F75" s="324">
        <f t="shared" si="26"/>
        <v>0</v>
      </c>
      <c r="G75" s="230"/>
      <c r="H75" s="39"/>
      <c r="I75" s="237"/>
      <c r="J75" s="155">
        <f t="shared" si="28"/>
        <v>0</v>
      </c>
      <c r="K75" s="230"/>
      <c r="L75" s="39"/>
      <c r="M75" s="237"/>
      <c r="N75" s="155">
        <f t="shared" si="27"/>
        <v>0</v>
      </c>
      <c r="O75" s="139">
        <f t="shared" si="25"/>
        <v>0</v>
      </c>
    </row>
    <row r="76" spans="1:15" ht="13.5" hidden="1" outlineLevel="1" thickBot="1" x14ac:dyDescent="0.25">
      <c r="A76" s="70"/>
      <c r="B76" s="71" t="s">
        <v>69</v>
      </c>
      <c r="C76" s="230"/>
      <c r="D76" s="39"/>
      <c r="E76" s="237"/>
      <c r="F76" s="324">
        <f t="shared" si="26"/>
        <v>0</v>
      </c>
      <c r="G76" s="230"/>
      <c r="H76" s="39"/>
      <c r="I76" s="237"/>
      <c r="J76" s="155">
        <f t="shared" si="28"/>
        <v>0</v>
      </c>
      <c r="K76" s="230"/>
      <c r="L76" s="39"/>
      <c r="M76" s="72"/>
      <c r="N76" s="155">
        <f t="shared" si="27"/>
        <v>0</v>
      </c>
      <c r="O76" s="139">
        <f t="shared" si="25"/>
        <v>0</v>
      </c>
    </row>
    <row r="77" spans="1:15" ht="13.5" hidden="1" outlineLevel="1" thickBot="1" x14ac:dyDescent="0.25">
      <c r="A77" s="70"/>
      <c r="B77" s="71" t="s">
        <v>70</v>
      </c>
      <c r="C77" s="230"/>
      <c r="D77" s="279"/>
      <c r="E77" s="237"/>
      <c r="F77" s="324">
        <f t="shared" si="26"/>
        <v>0</v>
      </c>
      <c r="G77" s="230"/>
      <c r="H77" s="39"/>
      <c r="I77" s="239">
        <f>ROUND(E77*(100%+$K$4),0)</f>
        <v>0</v>
      </c>
      <c r="J77" s="155">
        <f t="shared" si="28"/>
        <v>0</v>
      </c>
      <c r="K77" s="230"/>
      <c r="L77" s="39"/>
      <c r="M77" s="73">
        <f>ROUND(I77*(100%+$K$4),0)</f>
        <v>0</v>
      </c>
      <c r="N77" s="155">
        <f t="shared" si="27"/>
        <v>0</v>
      </c>
      <c r="O77" s="139">
        <f t="shared" si="25"/>
        <v>0</v>
      </c>
    </row>
    <row r="78" spans="1:15" ht="13.5" hidden="1" outlineLevel="1" thickBot="1" x14ac:dyDescent="0.25">
      <c r="A78" s="70"/>
      <c r="B78" s="71" t="s">
        <v>146</v>
      </c>
      <c r="C78" s="230"/>
      <c r="D78" s="231"/>
      <c r="E78" s="238"/>
      <c r="F78" s="324">
        <f t="shared" si="26"/>
        <v>0</v>
      </c>
      <c r="G78" s="230"/>
      <c r="H78" s="231"/>
      <c r="I78" s="73">
        <f>ROUND(E78*(100%+$K$4),0)</f>
        <v>0</v>
      </c>
      <c r="J78" s="155">
        <f t="shared" si="28"/>
        <v>0</v>
      </c>
      <c r="K78" s="230"/>
      <c r="L78" s="231"/>
      <c r="M78" s="73">
        <f>ROUND(I78*(100%+$K$4),0)</f>
        <v>0</v>
      </c>
      <c r="N78" s="155">
        <f t="shared" si="27"/>
        <v>0</v>
      </c>
      <c r="O78" s="139">
        <f t="shared" si="25"/>
        <v>0</v>
      </c>
    </row>
    <row r="79" spans="1:15" ht="13.5" hidden="1" outlineLevel="1" thickBot="1" x14ac:dyDescent="0.25">
      <c r="A79" s="78"/>
      <c r="B79" s="360" t="s">
        <v>491</v>
      </c>
      <c r="C79" s="244"/>
      <c r="D79" s="245"/>
      <c r="E79" s="246"/>
      <c r="F79" s="331"/>
      <c r="G79" s="146"/>
      <c r="H79" s="245"/>
      <c r="I79" s="80"/>
      <c r="J79" s="198"/>
      <c r="K79" s="146"/>
      <c r="L79" s="245"/>
      <c r="M79" s="80"/>
      <c r="N79" s="198"/>
      <c r="O79" s="139">
        <f t="shared" si="25"/>
        <v>0</v>
      </c>
    </row>
    <row r="80" spans="1:15" s="3" customFormat="1" ht="13.5" collapsed="1" thickBot="1" x14ac:dyDescent="0.25">
      <c r="A80" s="40" t="s">
        <v>109</v>
      </c>
      <c r="B80" s="40"/>
      <c r="C80" s="234"/>
      <c r="D80" s="235"/>
      <c r="E80" s="236"/>
      <c r="F80" s="332">
        <f>SUM(F64:F79)</f>
        <v>0</v>
      </c>
      <c r="G80" s="242"/>
      <c r="H80" s="235"/>
      <c r="I80" s="236"/>
      <c r="J80" s="243">
        <f>SUM(J64:J79)</f>
        <v>0</v>
      </c>
      <c r="K80" s="234"/>
      <c r="L80" s="235"/>
      <c r="M80" s="236"/>
      <c r="N80" s="243">
        <f>SUM(N64:N79)</f>
        <v>0</v>
      </c>
      <c r="O80" s="139">
        <f t="shared" si="25"/>
        <v>0</v>
      </c>
    </row>
    <row r="81" spans="1:15" s="269" customFormat="1" ht="13.5" thickBot="1" x14ac:dyDescent="0.25">
      <c r="A81" s="265"/>
      <c r="B81" s="265"/>
      <c r="C81" s="267"/>
      <c r="D81" s="266"/>
      <c r="E81" s="266"/>
      <c r="F81" s="329"/>
      <c r="G81" s="267"/>
      <c r="H81" s="266"/>
      <c r="I81" s="266"/>
      <c r="J81" s="268"/>
      <c r="K81" s="267"/>
      <c r="L81" s="266"/>
      <c r="M81" s="266"/>
      <c r="N81" s="268"/>
      <c r="O81" s="425">
        <f t="shared" si="25"/>
        <v>0</v>
      </c>
    </row>
    <row r="82" spans="1:15" s="1" customFormat="1" ht="13.5" hidden="1" outlineLevel="1" thickBot="1" x14ac:dyDescent="0.25">
      <c r="A82" s="37" t="s">
        <v>206</v>
      </c>
      <c r="B82" s="37"/>
      <c r="C82" s="28"/>
      <c r="D82" s="29"/>
      <c r="E82" s="30"/>
      <c r="F82" s="320"/>
      <c r="G82" s="28"/>
      <c r="H82" s="29"/>
      <c r="I82" s="30"/>
      <c r="J82" s="31"/>
      <c r="K82" s="28"/>
      <c r="L82" s="29"/>
      <c r="M82" s="30"/>
      <c r="N82" s="31"/>
      <c r="O82" s="139">
        <f t="shared" si="25"/>
        <v>0</v>
      </c>
    </row>
    <row r="83" spans="1:15" s="12" customFormat="1" ht="13.5" hidden="1" outlineLevel="1" thickBot="1" x14ac:dyDescent="0.25">
      <c r="A83" s="83"/>
      <c r="B83" s="278"/>
      <c r="C83" s="143"/>
      <c r="D83" s="84"/>
      <c r="E83" s="85"/>
      <c r="F83" s="330"/>
      <c r="G83" s="143"/>
      <c r="H83" s="84"/>
      <c r="I83" s="85"/>
      <c r="J83" s="197"/>
      <c r="K83" s="143"/>
      <c r="L83" s="84"/>
      <c r="M83" s="85"/>
      <c r="N83" s="197"/>
      <c r="O83" s="139">
        <f t="shared" si="25"/>
        <v>0</v>
      </c>
    </row>
    <row r="84" spans="1:15" ht="13.5" hidden="1" outlineLevel="1" thickBot="1" x14ac:dyDescent="0.25">
      <c r="A84" s="70"/>
      <c r="B84" s="71" t="s">
        <v>204</v>
      </c>
      <c r="C84" s="230" t="s">
        <v>198</v>
      </c>
      <c r="D84" s="65">
        <v>1</v>
      </c>
      <c r="E84" s="72">
        <f>'Travel Table'!M20</f>
        <v>0</v>
      </c>
      <c r="F84" s="324">
        <f>ROUND(D84*E84,0)</f>
        <v>0</v>
      </c>
      <c r="G84" s="230" t="s">
        <v>198</v>
      </c>
      <c r="H84" s="65">
        <v>1</v>
      </c>
      <c r="I84" s="73">
        <f>ROUND('Travel Table'!M24*(100%+$K$4),0)</f>
        <v>0</v>
      </c>
      <c r="J84" s="155">
        <f>ROUND(H84*I84,0)</f>
        <v>0</v>
      </c>
      <c r="K84" s="230" t="s">
        <v>198</v>
      </c>
      <c r="L84" s="65">
        <v>1</v>
      </c>
      <c r="M84" s="73">
        <f>ROUND('Travel Table'!M28*(100%+$K$4),0)</f>
        <v>0</v>
      </c>
      <c r="N84" s="155">
        <f>ROUND(L84*M84,0)</f>
        <v>0</v>
      </c>
      <c r="O84" s="139">
        <f t="shared" si="25"/>
        <v>0</v>
      </c>
    </row>
    <row r="85" spans="1:15" ht="13.5" hidden="1" outlineLevel="1" thickBot="1" x14ac:dyDescent="0.25">
      <c r="A85" s="70"/>
      <c r="B85" s="71" t="s">
        <v>205</v>
      </c>
      <c r="C85" s="230" t="s">
        <v>198</v>
      </c>
      <c r="D85" s="65">
        <v>1</v>
      </c>
      <c r="E85" s="72">
        <f>'Travel Table'!M36</f>
        <v>0</v>
      </c>
      <c r="F85" s="324">
        <f>ROUND(D85*E85,0)</f>
        <v>0</v>
      </c>
      <c r="G85" s="230" t="s">
        <v>198</v>
      </c>
      <c r="H85" s="65">
        <v>1</v>
      </c>
      <c r="I85" s="73">
        <f>ROUND('Travel Table'!M40*(100%+$K$4),0)</f>
        <v>0</v>
      </c>
      <c r="J85" s="155">
        <f>ROUND(H85*I85,0)</f>
        <v>0</v>
      </c>
      <c r="K85" s="230" t="s">
        <v>198</v>
      </c>
      <c r="L85" s="65">
        <v>1</v>
      </c>
      <c r="M85" s="73">
        <f>ROUND('Travel Table'!M44*(100%+$K$4),0)</f>
        <v>0</v>
      </c>
      <c r="N85" s="155">
        <f>ROUND(L85*M85,0)</f>
        <v>0</v>
      </c>
      <c r="O85" s="139">
        <f t="shared" si="25"/>
        <v>0</v>
      </c>
    </row>
    <row r="86" spans="1:15" ht="13.5" hidden="1" outlineLevel="1" thickBot="1" x14ac:dyDescent="0.25">
      <c r="A86" s="78"/>
      <c r="B86" s="78"/>
      <c r="C86" s="146"/>
      <c r="D86" s="79"/>
      <c r="E86" s="80"/>
      <c r="F86" s="331"/>
      <c r="G86" s="146"/>
      <c r="H86" s="79"/>
      <c r="I86" s="80"/>
      <c r="J86" s="198"/>
      <c r="K86" s="146"/>
      <c r="L86" s="79"/>
      <c r="M86" s="80"/>
      <c r="N86" s="198"/>
      <c r="O86" s="139">
        <f t="shared" si="25"/>
        <v>0</v>
      </c>
    </row>
    <row r="87" spans="1:15" s="3" customFormat="1" ht="13.5" collapsed="1" thickBot="1" x14ac:dyDescent="0.25">
      <c r="A87" s="40" t="s">
        <v>110</v>
      </c>
      <c r="B87" s="40"/>
      <c r="C87" s="147"/>
      <c r="D87" s="41"/>
      <c r="E87" s="42"/>
      <c r="F87" s="328">
        <f>SUM(F82:F86)</f>
        <v>0</v>
      </c>
      <c r="G87" s="147"/>
      <c r="H87" s="41"/>
      <c r="I87" s="42"/>
      <c r="J87" s="199">
        <f>SUM(J82:J86)</f>
        <v>0</v>
      </c>
      <c r="K87" s="147"/>
      <c r="L87" s="41"/>
      <c r="M87" s="42"/>
      <c r="N87" s="199">
        <f>SUM(N82:N86)</f>
        <v>0</v>
      </c>
      <c r="O87" s="139">
        <f t="shared" si="25"/>
        <v>0</v>
      </c>
    </row>
    <row r="88" spans="1:15" s="22" customFormat="1" ht="13.5" thickBot="1" x14ac:dyDescent="0.25">
      <c r="A88" s="23"/>
      <c r="B88" s="23"/>
      <c r="C88" s="32"/>
      <c r="D88" s="33"/>
      <c r="E88" s="34"/>
      <c r="F88" s="333"/>
      <c r="G88" s="32"/>
      <c r="H88" s="33"/>
      <c r="I88" s="34"/>
      <c r="J88" s="263"/>
      <c r="K88" s="32"/>
      <c r="L88" s="33"/>
      <c r="M88" s="34"/>
      <c r="N88" s="263"/>
      <c r="O88" s="425">
        <f t="shared" si="25"/>
        <v>0</v>
      </c>
    </row>
    <row r="89" spans="1:15" s="1" customFormat="1" ht="13.5" hidden="1" outlineLevel="1" thickBot="1" x14ac:dyDescent="0.25">
      <c r="A89" s="37" t="s">
        <v>58</v>
      </c>
      <c r="B89" s="37"/>
      <c r="C89" s="28"/>
      <c r="D89" s="29"/>
      <c r="E89" s="30"/>
      <c r="F89" s="320"/>
      <c r="G89" s="28"/>
      <c r="H89" s="29"/>
      <c r="I89" s="30"/>
      <c r="J89" s="31"/>
      <c r="K89" s="28"/>
      <c r="L89" s="29"/>
      <c r="M89" s="30"/>
      <c r="N89" s="31"/>
      <c r="O89" s="139">
        <f t="shared" si="25"/>
        <v>0</v>
      </c>
    </row>
    <row r="90" spans="1:15" s="12" customFormat="1" ht="13.5" hidden="1" outlineLevel="1" thickBot="1" x14ac:dyDescent="0.25">
      <c r="A90" s="83"/>
      <c r="B90" s="83"/>
      <c r="C90" s="143"/>
      <c r="D90" s="84"/>
      <c r="E90" s="85"/>
      <c r="F90" s="330"/>
      <c r="G90" s="86"/>
      <c r="H90" s="84"/>
      <c r="I90" s="85"/>
      <c r="J90" s="197"/>
      <c r="K90" s="143"/>
      <c r="L90" s="84"/>
      <c r="M90" s="85"/>
      <c r="N90" s="197"/>
      <c r="O90" s="139">
        <f t="shared" si="25"/>
        <v>0</v>
      </c>
    </row>
    <row r="91" spans="1:15" s="6" customFormat="1" ht="13.5" hidden="1" outlineLevel="1" thickBot="1" x14ac:dyDescent="0.25">
      <c r="A91" s="361" t="s">
        <v>151</v>
      </c>
      <c r="B91" s="379"/>
      <c r="C91" s="380"/>
      <c r="D91" s="381"/>
      <c r="E91" s="382"/>
      <c r="F91" s="373"/>
      <c r="G91" s="377"/>
      <c r="H91" s="369"/>
      <c r="I91" s="372"/>
      <c r="J91" s="374"/>
      <c r="K91" s="370"/>
      <c r="L91" s="369"/>
      <c r="M91" s="372"/>
      <c r="N91" s="374"/>
      <c r="O91" s="139">
        <f t="shared" si="25"/>
        <v>0</v>
      </c>
    </row>
    <row r="92" spans="1:15" s="6" customFormat="1" ht="13.5" hidden="1" outlineLevel="1" thickBot="1" x14ac:dyDescent="0.25">
      <c r="A92" s="88"/>
      <c r="B92" s="75" t="s">
        <v>30</v>
      </c>
      <c r="C92" s="230"/>
      <c r="D92" s="231"/>
      <c r="E92" s="237"/>
      <c r="F92" s="324">
        <f>ROUND(D92*E92,0)</f>
        <v>0</v>
      </c>
      <c r="G92" s="258"/>
      <c r="H92" s="65"/>
      <c r="I92" s="72"/>
      <c r="J92" s="155">
        <f>ROUND(H92*I92,0)</f>
        <v>0</v>
      </c>
      <c r="K92" s="230"/>
      <c r="L92" s="65"/>
      <c r="M92" s="72"/>
      <c r="N92" s="155">
        <f>ROUND(L92*M92,0)</f>
        <v>0</v>
      </c>
      <c r="O92" s="139">
        <f t="shared" si="25"/>
        <v>0</v>
      </c>
    </row>
    <row r="93" spans="1:15" s="6" customFormat="1" ht="13.5" hidden="1" outlineLevel="1" thickBot="1" x14ac:dyDescent="0.25">
      <c r="A93" s="88"/>
      <c r="B93" s="75" t="s">
        <v>30</v>
      </c>
      <c r="C93" s="230"/>
      <c r="D93" s="231"/>
      <c r="E93" s="237"/>
      <c r="F93" s="324">
        <f t="shared" ref="F93:F95" si="29">ROUND(D93*E93,0)</f>
        <v>0</v>
      </c>
      <c r="G93" s="258"/>
      <c r="H93" s="65"/>
      <c r="I93" s="72"/>
      <c r="J93" s="155">
        <f t="shared" ref="J93:J95" si="30">ROUND(H93*I93,0)</f>
        <v>0</v>
      </c>
      <c r="K93" s="230"/>
      <c r="L93" s="65"/>
      <c r="M93" s="72"/>
      <c r="N93" s="155">
        <f t="shared" ref="N93:N95" si="31">ROUND(L93*M93,0)</f>
        <v>0</v>
      </c>
      <c r="O93" s="139">
        <f t="shared" si="25"/>
        <v>0</v>
      </c>
    </row>
    <row r="94" spans="1:15" s="6" customFormat="1" ht="13.5" hidden="1" outlineLevel="1" thickBot="1" x14ac:dyDescent="0.25">
      <c r="A94" s="88"/>
      <c r="B94" s="75" t="s">
        <v>30</v>
      </c>
      <c r="C94" s="230"/>
      <c r="D94" s="231"/>
      <c r="E94" s="237"/>
      <c r="F94" s="324">
        <f t="shared" si="29"/>
        <v>0</v>
      </c>
      <c r="G94" s="258"/>
      <c r="H94" s="65"/>
      <c r="I94" s="72"/>
      <c r="J94" s="155">
        <f t="shared" si="30"/>
        <v>0</v>
      </c>
      <c r="K94" s="230"/>
      <c r="L94" s="65"/>
      <c r="M94" s="72"/>
      <c r="N94" s="155">
        <f t="shared" si="31"/>
        <v>0</v>
      </c>
      <c r="O94" s="139">
        <f t="shared" si="25"/>
        <v>0</v>
      </c>
    </row>
    <row r="95" spans="1:15" s="6" customFormat="1" ht="13.5" hidden="1" outlineLevel="1" thickBot="1" x14ac:dyDescent="0.25">
      <c r="A95" s="88"/>
      <c r="B95" s="75" t="s">
        <v>31</v>
      </c>
      <c r="C95" s="230"/>
      <c r="D95" s="231"/>
      <c r="E95" s="237"/>
      <c r="F95" s="324">
        <f t="shared" si="29"/>
        <v>0</v>
      </c>
      <c r="G95" s="258"/>
      <c r="H95" s="65"/>
      <c r="I95" s="72"/>
      <c r="J95" s="155">
        <f t="shared" si="30"/>
        <v>0</v>
      </c>
      <c r="K95" s="230"/>
      <c r="L95" s="65"/>
      <c r="M95" s="72"/>
      <c r="N95" s="155">
        <f t="shared" si="31"/>
        <v>0</v>
      </c>
      <c r="O95" s="139">
        <f t="shared" si="25"/>
        <v>0</v>
      </c>
    </row>
    <row r="96" spans="1:15" s="6" customFormat="1" ht="13.5" hidden="1" outlineLevel="1" thickBot="1" x14ac:dyDescent="0.25">
      <c r="A96" s="76"/>
      <c r="B96" s="76"/>
      <c r="C96" s="47"/>
      <c r="D96" s="38"/>
      <c r="E96" s="238"/>
      <c r="F96" s="323"/>
      <c r="G96" s="69"/>
      <c r="H96" s="67"/>
      <c r="I96" s="68"/>
      <c r="J96" s="221"/>
      <c r="K96" s="144"/>
      <c r="L96" s="67"/>
      <c r="M96" s="68"/>
      <c r="N96" s="221"/>
      <c r="O96" s="139">
        <f t="shared" si="25"/>
        <v>0</v>
      </c>
    </row>
    <row r="97" spans="1:15" ht="13.5" hidden="1" outlineLevel="1" thickBot="1" x14ac:dyDescent="0.25">
      <c r="A97" s="361" t="s">
        <v>257</v>
      </c>
      <c r="B97" s="379"/>
      <c r="C97" s="383"/>
      <c r="D97" s="384"/>
      <c r="E97" s="385"/>
      <c r="F97" s="373"/>
      <c r="G97" s="377"/>
      <c r="H97" s="369"/>
      <c r="I97" s="372"/>
      <c r="J97" s="374"/>
      <c r="K97" s="370"/>
      <c r="L97" s="369"/>
      <c r="M97" s="372"/>
      <c r="N97" s="374"/>
      <c r="O97" s="139">
        <f t="shared" si="25"/>
        <v>0</v>
      </c>
    </row>
    <row r="98" spans="1:15" ht="13.5" hidden="1" outlineLevel="1" thickBot="1" x14ac:dyDescent="0.25">
      <c r="A98" s="70"/>
      <c r="B98" s="75" t="s">
        <v>33</v>
      </c>
      <c r="C98" s="230"/>
      <c r="D98" s="231"/>
      <c r="E98" s="237"/>
      <c r="F98" s="324">
        <f>ROUND(D98*E98,0)</f>
        <v>0</v>
      </c>
      <c r="G98" s="258"/>
      <c r="H98" s="65"/>
      <c r="I98" s="72"/>
      <c r="J98" s="155">
        <f>ROUND(H98*I98,0)</f>
        <v>0</v>
      </c>
      <c r="K98" s="230"/>
      <c r="L98" s="65"/>
      <c r="M98" s="72"/>
      <c r="N98" s="155">
        <f>ROUND(L98*M98,0)</f>
        <v>0</v>
      </c>
      <c r="O98" s="139">
        <f t="shared" si="25"/>
        <v>0</v>
      </c>
    </row>
    <row r="99" spans="1:15" ht="13.5" hidden="1" outlineLevel="1" thickBot="1" x14ac:dyDescent="0.25">
      <c r="A99" s="70"/>
      <c r="B99" s="75" t="s">
        <v>33</v>
      </c>
      <c r="C99" s="230"/>
      <c r="D99" s="231"/>
      <c r="E99" s="237"/>
      <c r="F99" s="324">
        <f t="shared" ref="F99:F101" si="32">ROUND(D99*E99,0)</f>
        <v>0</v>
      </c>
      <c r="G99" s="258"/>
      <c r="H99" s="65"/>
      <c r="I99" s="72"/>
      <c r="J99" s="155">
        <f t="shared" ref="J99:J101" si="33">ROUND(H99*I99,0)</f>
        <v>0</v>
      </c>
      <c r="K99" s="230"/>
      <c r="L99" s="65"/>
      <c r="M99" s="72"/>
      <c r="N99" s="155">
        <f t="shared" ref="N99:N101" si="34">ROUND(L99*M99,0)</f>
        <v>0</v>
      </c>
      <c r="O99" s="139">
        <f t="shared" si="25"/>
        <v>0</v>
      </c>
    </row>
    <row r="100" spans="1:15" ht="13.5" hidden="1" outlineLevel="1" thickBot="1" x14ac:dyDescent="0.25">
      <c r="A100" s="70"/>
      <c r="B100" s="75" t="s">
        <v>33</v>
      </c>
      <c r="C100" s="230"/>
      <c r="D100" s="231"/>
      <c r="E100" s="237"/>
      <c r="F100" s="324">
        <f t="shared" si="32"/>
        <v>0</v>
      </c>
      <c r="G100" s="258"/>
      <c r="H100" s="65"/>
      <c r="I100" s="72"/>
      <c r="J100" s="155">
        <f t="shared" si="33"/>
        <v>0</v>
      </c>
      <c r="K100" s="230"/>
      <c r="L100" s="65"/>
      <c r="M100" s="72"/>
      <c r="N100" s="155">
        <f t="shared" si="34"/>
        <v>0</v>
      </c>
      <c r="O100" s="139">
        <f t="shared" si="25"/>
        <v>0</v>
      </c>
    </row>
    <row r="101" spans="1:15" ht="13.5" hidden="1" outlineLevel="1" thickBot="1" x14ac:dyDescent="0.25">
      <c r="A101" s="70"/>
      <c r="B101" s="75" t="s">
        <v>32</v>
      </c>
      <c r="C101" s="230"/>
      <c r="D101" s="231"/>
      <c r="E101" s="237"/>
      <c r="F101" s="324">
        <f t="shared" si="32"/>
        <v>0</v>
      </c>
      <c r="G101" s="258"/>
      <c r="H101" s="65"/>
      <c r="I101" s="72"/>
      <c r="J101" s="155">
        <f t="shared" si="33"/>
        <v>0</v>
      </c>
      <c r="K101" s="230"/>
      <c r="L101" s="65"/>
      <c r="M101" s="72"/>
      <c r="N101" s="155">
        <f t="shared" si="34"/>
        <v>0</v>
      </c>
      <c r="O101" s="139">
        <f t="shared" si="25"/>
        <v>0</v>
      </c>
    </row>
    <row r="102" spans="1:15" ht="13.5" hidden="1" outlineLevel="1" thickBot="1" x14ac:dyDescent="0.25">
      <c r="A102" s="75"/>
      <c r="B102" s="75"/>
      <c r="C102" s="244"/>
      <c r="D102" s="245"/>
      <c r="E102" s="246"/>
      <c r="F102" s="331"/>
      <c r="G102" s="82"/>
      <c r="H102" s="79"/>
      <c r="I102" s="80"/>
      <c r="J102" s="198"/>
      <c r="K102" s="146"/>
      <c r="L102" s="79"/>
      <c r="M102" s="80"/>
      <c r="N102" s="198"/>
      <c r="O102" s="139">
        <f t="shared" si="25"/>
        <v>0</v>
      </c>
    </row>
    <row r="103" spans="1:15" s="3" customFormat="1" ht="13.5" collapsed="1" thickBot="1" x14ac:dyDescent="0.25">
      <c r="A103" s="40" t="s">
        <v>111</v>
      </c>
      <c r="B103" s="40"/>
      <c r="C103" s="234"/>
      <c r="D103" s="235"/>
      <c r="E103" s="236"/>
      <c r="F103" s="334">
        <f>SUM(F90:F102)</f>
        <v>0</v>
      </c>
      <c r="G103" s="242"/>
      <c r="H103" s="235"/>
      <c r="I103" s="236"/>
      <c r="J103" s="243">
        <f>SUM(J89:J102)</f>
        <v>0</v>
      </c>
      <c r="K103" s="234"/>
      <c r="L103" s="235"/>
      <c r="M103" s="236"/>
      <c r="N103" s="241">
        <f>SUM(N89:N102)</f>
        <v>0</v>
      </c>
      <c r="O103" s="139">
        <f t="shared" si="25"/>
        <v>0</v>
      </c>
    </row>
    <row r="104" spans="1:15" s="22" customFormat="1" ht="13.5" thickBot="1" x14ac:dyDescent="0.25">
      <c r="A104" s="23"/>
      <c r="B104" s="23"/>
      <c r="C104" s="32"/>
      <c r="D104" s="33"/>
      <c r="E104" s="34"/>
      <c r="F104" s="333"/>
      <c r="G104" s="262"/>
      <c r="H104" s="33"/>
      <c r="I104" s="34"/>
      <c r="J104" s="263"/>
      <c r="K104" s="32"/>
      <c r="L104" s="33"/>
      <c r="M104" s="34"/>
      <c r="N104" s="263"/>
      <c r="O104" s="425">
        <f t="shared" si="25"/>
        <v>0</v>
      </c>
    </row>
    <row r="105" spans="1:15" s="1" customFormat="1" ht="13.5" hidden="1" outlineLevel="1" thickBot="1" x14ac:dyDescent="0.25">
      <c r="A105" s="37" t="s">
        <v>59</v>
      </c>
      <c r="B105" s="37"/>
      <c r="C105" s="259"/>
      <c r="D105" s="260"/>
      <c r="E105" s="261"/>
      <c r="F105" s="320"/>
      <c r="G105" s="28"/>
      <c r="H105" s="29"/>
      <c r="I105" s="30"/>
      <c r="J105" s="31"/>
      <c r="K105" s="28"/>
      <c r="L105" s="29"/>
      <c r="M105" s="30"/>
      <c r="N105" s="31"/>
      <c r="O105" s="139">
        <f t="shared" si="25"/>
        <v>0</v>
      </c>
    </row>
    <row r="106" spans="1:15" s="12" customFormat="1" ht="13.5" hidden="1" outlineLevel="1" thickBot="1" x14ac:dyDescent="0.25">
      <c r="A106" s="83"/>
      <c r="B106" s="83"/>
      <c r="C106" s="230"/>
      <c r="D106" s="231"/>
      <c r="E106" s="257"/>
      <c r="F106" s="330"/>
      <c r="G106" s="86"/>
      <c r="H106" s="84"/>
      <c r="I106" s="85"/>
      <c r="J106" s="85"/>
      <c r="K106" s="86"/>
      <c r="L106" s="84"/>
      <c r="M106" s="85"/>
      <c r="N106" s="85"/>
      <c r="O106" s="139">
        <f t="shared" si="25"/>
        <v>0</v>
      </c>
    </row>
    <row r="107" spans="1:15" s="6" customFormat="1" ht="13.5" hidden="1" outlineLevel="1" thickBot="1" x14ac:dyDescent="0.25">
      <c r="A107" s="361" t="s">
        <v>476</v>
      </c>
      <c r="B107" s="379"/>
      <c r="C107" s="383"/>
      <c r="D107" s="384"/>
      <c r="E107" s="385"/>
      <c r="F107" s="373"/>
      <c r="G107" s="377"/>
      <c r="H107" s="369"/>
      <c r="I107" s="372"/>
      <c r="J107" s="372"/>
      <c r="K107" s="377"/>
      <c r="L107" s="369"/>
      <c r="M107" s="372"/>
      <c r="N107" s="372"/>
      <c r="O107" s="139">
        <f t="shared" si="25"/>
        <v>0</v>
      </c>
    </row>
    <row r="108" spans="1:15" ht="13.5" hidden="1" outlineLevel="1" thickBot="1" x14ac:dyDescent="0.25">
      <c r="A108" s="70"/>
      <c r="B108" s="75" t="s">
        <v>34</v>
      </c>
      <c r="C108" s="230"/>
      <c r="D108" s="231"/>
      <c r="E108" s="237"/>
      <c r="F108" s="324">
        <f>ROUND(D108*E108,0)</f>
        <v>0</v>
      </c>
      <c r="G108" s="230"/>
      <c r="H108" s="65"/>
      <c r="I108" s="72"/>
      <c r="J108" s="73">
        <f>ROUND(H108*I108,0)</f>
        <v>0</v>
      </c>
      <c r="K108" s="258"/>
      <c r="L108" s="65"/>
      <c r="M108" s="72"/>
      <c r="N108" s="73">
        <f>ROUND(L108*M108,0)</f>
        <v>0</v>
      </c>
      <c r="O108" s="139">
        <f t="shared" si="25"/>
        <v>0</v>
      </c>
    </row>
    <row r="109" spans="1:15" ht="13.5" hidden="1" outlineLevel="1" thickBot="1" x14ac:dyDescent="0.25">
      <c r="A109" s="70"/>
      <c r="B109" s="75" t="s">
        <v>34</v>
      </c>
      <c r="C109" s="230"/>
      <c r="D109" s="231"/>
      <c r="E109" s="237"/>
      <c r="F109" s="324">
        <f t="shared" ref="F109:F111" si="35">ROUND(D109*E109,0)</f>
        <v>0</v>
      </c>
      <c r="G109" s="230"/>
      <c r="H109" s="65"/>
      <c r="I109" s="72"/>
      <c r="J109" s="73">
        <f t="shared" ref="J109:J111" si="36">ROUND(H109*I109,0)</f>
        <v>0</v>
      </c>
      <c r="K109" s="258"/>
      <c r="L109" s="65"/>
      <c r="M109" s="72"/>
      <c r="N109" s="73">
        <f t="shared" ref="N109:N111" si="37">ROUND(L109*M109,0)</f>
        <v>0</v>
      </c>
      <c r="O109" s="139">
        <f t="shared" si="25"/>
        <v>0</v>
      </c>
    </row>
    <row r="110" spans="1:15" ht="13.5" hidden="1" outlineLevel="1" thickBot="1" x14ac:dyDescent="0.25">
      <c r="A110" s="70"/>
      <c r="B110" s="75" t="s">
        <v>34</v>
      </c>
      <c r="C110" s="230"/>
      <c r="D110" s="231"/>
      <c r="E110" s="237"/>
      <c r="F110" s="324">
        <f t="shared" si="35"/>
        <v>0</v>
      </c>
      <c r="G110" s="230"/>
      <c r="H110" s="65"/>
      <c r="I110" s="72"/>
      <c r="J110" s="73">
        <f t="shared" si="36"/>
        <v>0</v>
      </c>
      <c r="K110" s="258"/>
      <c r="L110" s="65"/>
      <c r="M110" s="72"/>
      <c r="N110" s="73">
        <f t="shared" si="37"/>
        <v>0</v>
      </c>
      <c r="O110" s="139">
        <f t="shared" si="25"/>
        <v>0</v>
      </c>
    </row>
    <row r="111" spans="1:15" ht="13.5" hidden="1" outlineLevel="1" thickBot="1" x14ac:dyDescent="0.25">
      <c r="A111" s="70"/>
      <c r="B111" s="75" t="s">
        <v>35</v>
      </c>
      <c r="C111" s="230"/>
      <c r="D111" s="231"/>
      <c r="E111" s="237"/>
      <c r="F111" s="324">
        <f t="shared" si="35"/>
        <v>0</v>
      </c>
      <c r="G111" s="230"/>
      <c r="H111" s="65"/>
      <c r="I111" s="72"/>
      <c r="J111" s="73">
        <f t="shared" si="36"/>
        <v>0</v>
      </c>
      <c r="K111" s="258"/>
      <c r="L111" s="65"/>
      <c r="M111" s="72"/>
      <c r="N111" s="73">
        <f t="shared" si="37"/>
        <v>0</v>
      </c>
      <c r="O111" s="139">
        <f t="shared" si="25"/>
        <v>0</v>
      </c>
    </row>
    <row r="112" spans="1:15" ht="13.5" hidden="1" outlineLevel="1" thickBot="1" x14ac:dyDescent="0.25">
      <c r="A112" s="70"/>
      <c r="B112" s="75" t="s">
        <v>35</v>
      </c>
      <c r="C112" s="230"/>
      <c r="D112" s="231"/>
      <c r="E112" s="237"/>
      <c r="F112" s="324">
        <f>ROUND(D112*E112,0)</f>
        <v>0</v>
      </c>
      <c r="G112" s="230"/>
      <c r="H112" s="65"/>
      <c r="I112" s="72"/>
      <c r="J112" s="73">
        <f>ROUND(H112*I112,0)</f>
        <v>0</v>
      </c>
      <c r="K112" s="258"/>
      <c r="L112" s="65"/>
      <c r="M112" s="72"/>
      <c r="N112" s="73">
        <f>ROUND(L112*M112,0)</f>
        <v>0</v>
      </c>
      <c r="O112" s="139">
        <f t="shared" si="25"/>
        <v>0</v>
      </c>
    </row>
    <row r="113" spans="1:15" ht="13.5" hidden="1" outlineLevel="1" thickBot="1" x14ac:dyDescent="0.25">
      <c r="A113" s="70"/>
      <c r="B113" s="75" t="s">
        <v>35</v>
      </c>
      <c r="C113" s="230"/>
      <c r="D113" s="231"/>
      <c r="E113" s="237"/>
      <c r="F113" s="324">
        <f t="shared" ref="F113:F115" si="38">ROUND(D113*E113,0)</f>
        <v>0</v>
      </c>
      <c r="G113" s="230"/>
      <c r="H113" s="65"/>
      <c r="I113" s="72"/>
      <c r="J113" s="73">
        <f t="shared" ref="J113:J115" si="39">ROUND(H113*I113,0)</f>
        <v>0</v>
      </c>
      <c r="K113" s="258"/>
      <c r="L113" s="65"/>
      <c r="M113" s="72"/>
      <c r="N113" s="73">
        <f t="shared" ref="N113:N115" si="40">ROUND(L113*M113,0)</f>
        <v>0</v>
      </c>
      <c r="O113" s="139">
        <f t="shared" si="25"/>
        <v>0</v>
      </c>
    </row>
    <row r="114" spans="1:15" ht="13.5" hidden="1" outlineLevel="1" thickBot="1" x14ac:dyDescent="0.25">
      <c r="A114" s="70"/>
      <c r="B114" s="75" t="s">
        <v>35</v>
      </c>
      <c r="C114" s="230"/>
      <c r="D114" s="231"/>
      <c r="E114" s="237"/>
      <c r="F114" s="324">
        <f t="shared" si="38"/>
        <v>0</v>
      </c>
      <c r="G114" s="230"/>
      <c r="H114" s="65"/>
      <c r="I114" s="72"/>
      <c r="J114" s="73">
        <f t="shared" si="39"/>
        <v>0</v>
      </c>
      <c r="K114" s="258"/>
      <c r="L114" s="65"/>
      <c r="M114" s="72"/>
      <c r="N114" s="73">
        <f t="shared" si="40"/>
        <v>0</v>
      </c>
      <c r="O114" s="139">
        <f t="shared" si="25"/>
        <v>0</v>
      </c>
    </row>
    <row r="115" spans="1:15" ht="13.5" hidden="1" outlineLevel="1" thickBot="1" x14ac:dyDescent="0.25">
      <c r="A115" s="70"/>
      <c r="B115" s="75" t="s">
        <v>35</v>
      </c>
      <c r="C115" s="230"/>
      <c r="D115" s="231"/>
      <c r="E115" s="237"/>
      <c r="F115" s="324">
        <f t="shared" si="38"/>
        <v>0</v>
      </c>
      <c r="G115" s="230"/>
      <c r="H115" s="65"/>
      <c r="I115" s="72"/>
      <c r="J115" s="73">
        <f t="shared" si="39"/>
        <v>0</v>
      </c>
      <c r="K115" s="258"/>
      <c r="L115" s="65"/>
      <c r="M115" s="72"/>
      <c r="N115" s="73">
        <f t="shared" si="40"/>
        <v>0</v>
      </c>
      <c r="O115" s="139">
        <f t="shared" si="25"/>
        <v>0</v>
      </c>
    </row>
    <row r="116" spans="1:15" ht="13.5" hidden="1" outlineLevel="1" thickBot="1" x14ac:dyDescent="0.25">
      <c r="A116" s="78"/>
      <c r="B116" s="78"/>
      <c r="C116" s="244"/>
      <c r="D116" s="245"/>
      <c r="E116" s="274"/>
      <c r="F116" s="335"/>
      <c r="G116" s="82"/>
      <c r="H116" s="79"/>
      <c r="I116" s="90"/>
      <c r="J116" s="90"/>
      <c r="K116" s="82"/>
      <c r="L116" s="79"/>
      <c r="M116" s="90"/>
      <c r="N116" s="90"/>
      <c r="O116" s="139">
        <f t="shared" si="25"/>
        <v>0</v>
      </c>
    </row>
    <row r="117" spans="1:15" s="3" customFormat="1" ht="13.5" collapsed="1" thickBot="1" x14ac:dyDescent="0.25">
      <c r="A117" s="40" t="s">
        <v>112</v>
      </c>
      <c r="B117" s="40"/>
      <c r="C117" s="234"/>
      <c r="D117" s="235"/>
      <c r="E117" s="236"/>
      <c r="F117" s="332">
        <f>SUM(F105:F116)</f>
        <v>0</v>
      </c>
      <c r="G117" s="44"/>
      <c r="H117" s="41"/>
      <c r="I117" s="42"/>
      <c r="J117" s="43">
        <f>SUM(J105:J116)</f>
        <v>0</v>
      </c>
      <c r="K117" s="44"/>
      <c r="L117" s="41"/>
      <c r="M117" s="42"/>
      <c r="N117" s="43">
        <f>SUM(N105:N116)</f>
        <v>0</v>
      </c>
      <c r="O117" s="139">
        <f t="shared" si="25"/>
        <v>0</v>
      </c>
    </row>
    <row r="118" spans="1:15" s="22" customFormat="1" ht="13.5" thickBot="1" x14ac:dyDescent="0.25">
      <c r="A118" s="23"/>
      <c r="B118" s="23"/>
      <c r="C118" s="32"/>
      <c r="D118" s="33"/>
      <c r="E118" s="34"/>
      <c r="F118" s="333"/>
      <c r="G118" s="32"/>
      <c r="H118" s="33"/>
      <c r="I118" s="34"/>
      <c r="J118" s="263"/>
      <c r="K118" s="32"/>
      <c r="L118" s="33"/>
      <c r="M118" s="34"/>
      <c r="N118" s="263"/>
      <c r="O118" s="425">
        <f t="shared" si="25"/>
        <v>0</v>
      </c>
    </row>
    <row r="119" spans="1:15" s="1" customFormat="1" ht="13.5" hidden="1" outlineLevel="1" thickBot="1" x14ac:dyDescent="0.25">
      <c r="A119" s="37" t="s">
        <v>60</v>
      </c>
      <c r="B119" s="37"/>
      <c r="C119" s="28"/>
      <c r="D119" s="29"/>
      <c r="E119" s="30"/>
      <c r="F119" s="320"/>
      <c r="G119" s="281"/>
      <c r="H119" s="29"/>
      <c r="I119" s="30"/>
      <c r="J119" s="31"/>
      <c r="K119" s="281"/>
      <c r="L119" s="29"/>
      <c r="M119" s="30"/>
      <c r="N119" s="31"/>
      <c r="O119" s="139">
        <f t="shared" si="25"/>
        <v>0</v>
      </c>
    </row>
    <row r="120" spans="1:15" s="12" customFormat="1" ht="13.5" hidden="1" outlineLevel="1" thickBot="1" x14ac:dyDescent="0.25">
      <c r="A120" s="83"/>
      <c r="B120" s="83"/>
      <c r="C120" s="143"/>
      <c r="D120" s="84"/>
      <c r="E120" s="85"/>
      <c r="F120" s="336"/>
      <c r="G120" s="86"/>
      <c r="H120" s="84"/>
      <c r="I120" s="85"/>
      <c r="J120" s="85"/>
      <c r="K120" s="86"/>
      <c r="L120" s="84"/>
      <c r="M120" s="85"/>
      <c r="N120" s="85"/>
      <c r="O120" s="139">
        <f t="shared" si="25"/>
        <v>0</v>
      </c>
    </row>
    <row r="121" spans="1:15" s="3" customFormat="1" ht="13.5" hidden="1" outlineLevel="1" thickBot="1" x14ac:dyDescent="0.25">
      <c r="A121" s="361" t="s">
        <v>113</v>
      </c>
      <c r="B121" s="378"/>
      <c r="C121" s="370"/>
      <c r="D121" s="371"/>
      <c r="E121" s="386"/>
      <c r="F121" s="387"/>
      <c r="G121" s="377"/>
      <c r="H121" s="371"/>
      <c r="I121" s="386"/>
      <c r="J121" s="386"/>
      <c r="K121" s="377"/>
      <c r="L121" s="371"/>
      <c r="M121" s="386"/>
      <c r="N121" s="386"/>
      <c r="O121" s="139">
        <f t="shared" si="25"/>
        <v>0</v>
      </c>
    </row>
    <row r="122" spans="1:15" s="3" customFormat="1" ht="13.5" hidden="1" outlineLevel="1" thickBot="1" x14ac:dyDescent="0.25">
      <c r="A122" s="91"/>
      <c r="B122" s="91"/>
      <c r="C122" s="144"/>
      <c r="D122" s="66"/>
      <c r="E122" s="92"/>
      <c r="F122" s="337"/>
      <c r="G122" s="69"/>
      <c r="H122" s="66"/>
      <c r="I122" s="92"/>
      <c r="J122" s="92"/>
      <c r="K122" s="69"/>
      <c r="L122" s="66"/>
      <c r="M122" s="92"/>
      <c r="N122" s="92"/>
      <c r="O122" s="139">
        <f t="shared" si="25"/>
        <v>0</v>
      </c>
    </row>
    <row r="123" spans="1:15" s="3" customFormat="1" ht="13.5" hidden="1" outlineLevel="1" thickBot="1" x14ac:dyDescent="0.25">
      <c r="A123" s="361" t="s">
        <v>114</v>
      </c>
      <c r="B123" s="388"/>
      <c r="C123" s="389"/>
      <c r="D123" s="371"/>
      <c r="E123" s="386"/>
      <c r="F123" s="387"/>
      <c r="G123" s="390"/>
      <c r="H123" s="371"/>
      <c r="I123" s="386"/>
      <c r="J123" s="386"/>
      <c r="K123" s="390"/>
      <c r="L123" s="371"/>
      <c r="M123" s="386"/>
      <c r="N123" s="386"/>
      <c r="O123" s="139">
        <f t="shared" si="25"/>
        <v>0</v>
      </c>
    </row>
    <row r="124" spans="1:15" ht="13.5" hidden="1" outlineLevel="1" thickBot="1" x14ac:dyDescent="0.25">
      <c r="A124" s="70"/>
      <c r="B124" s="75" t="s">
        <v>41</v>
      </c>
      <c r="C124" s="230"/>
      <c r="D124" s="65"/>
      <c r="E124" s="72"/>
      <c r="F124" s="338">
        <f>ROUND(D124*E124,0)</f>
        <v>0</v>
      </c>
      <c r="G124" s="258"/>
      <c r="H124" s="65"/>
      <c r="I124" s="68"/>
      <c r="J124" s="73">
        <f>ROUND(H124*I124,0)</f>
        <v>0</v>
      </c>
      <c r="K124" s="258"/>
      <c r="L124" s="65"/>
      <c r="M124" s="68"/>
      <c r="N124" s="73">
        <f>ROUND(L124*M124,0)</f>
        <v>0</v>
      </c>
      <c r="O124" s="139">
        <f t="shared" si="25"/>
        <v>0</v>
      </c>
    </row>
    <row r="125" spans="1:15" ht="13.5" hidden="1" outlineLevel="1" thickBot="1" x14ac:dyDescent="0.25">
      <c r="A125" s="70"/>
      <c r="B125" s="75" t="s">
        <v>41</v>
      </c>
      <c r="C125" s="230"/>
      <c r="D125" s="65"/>
      <c r="E125" s="72"/>
      <c r="F125" s="338">
        <f t="shared" ref="F125:F128" si="41">ROUND(D125*E125,0)</f>
        <v>0</v>
      </c>
      <c r="G125" s="258"/>
      <c r="H125" s="65"/>
      <c r="I125" s="68"/>
      <c r="J125" s="73">
        <f t="shared" ref="J125:J128" si="42">ROUND(H125*I125,0)</f>
        <v>0</v>
      </c>
      <c r="K125" s="258"/>
      <c r="L125" s="65"/>
      <c r="M125" s="68"/>
      <c r="N125" s="73">
        <f t="shared" ref="N125:N128" si="43">ROUND(L125*M125,0)</f>
        <v>0</v>
      </c>
      <c r="O125" s="139">
        <f t="shared" si="25"/>
        <v>0</v>
      </c>
    </row>
    <row r="126" spans="1:15" ht="13.5" hidden="1" outlineLevel="1" thickBot="1" x14ac:dyDescent="0.25">
      <c r="A126" s="70"/>
      <c r="B126" s="75" t="s">
        <v>41</v>
      </c>
      <c r="C126" s="230"/>
      <c r="D126" s="65"/>
      <c r="E126" s="72"/>
      <c r="F126" s="338">
        <f t="shared" si="41"/>
        <v>0</v>
      </c>
      <c r="G126" s="258"/>
      <c r="H126" s="65"/>
      <c r="I126" s="68"/>
      <c r="J126" s="73">
        <f t="shared" si="42"/>
        <v>0</v>
      </c>
      <c r="K126" s="258"/>
      <c r="L126" s="65"/>
      <c r="M126" s="68"/>
      <c r="N126" s="73">
        <f t="shared" si="43"/>
        <v>0</v>
      </c>
      <c r="O126" s="139">
        <f t="shared" ref="O126:O189" si="44">F126+J126+N126</f>
        <v>0</v>
      </c>
    </row>
    <row r="127" spans="1:15" ht="13.5" hidden="1" outlineLevel="1" thickBot="1" x14ac:dyDescent="0.25">
      <c r="A127" s="70"/>
      <c r="B127" s="75" t="s">
        <v>41</v>
      </c>
      <c r="C127" s="230"/>
      <c r="D127" s="65"/>
      <c r="E127" s="72"/>
      <c r="F127" s="338">
        <f t="shared" si="41"/>
        <v>0</v>
      </c>
      <c r="G127" s="258"/>
      <c r="H127" s="65"/>
      <c r="I127" s="68"/>
      <c r="J127" s="73">
        <f t="shared" si="42"/>
        <v>0</v>
      </c>
      <c r="K127" s="258"/>
      <c r="L127" s="65"/>
      <c r="M127" s="68"/>
      <c r="N127" s="73">
        <f t="shared" si="43"/>
        <v>0</v>
      </c>
      <c r="O127" s="139">
        <f t="shared" si="44"/>
        <v>0</v>
      </c>
    </row>
    <row r="128" spans="1:15" ht="13.5" hidden="1" outlineLevel="1" thickBot="1" x14ac:dyDescent="0.25">
      <c r="A128" s="70"/>
      <c r="B128" s="75" t="s">
        <v>40</v>
      </c>
      <c r="C128" s="230"/>
      <c r="D128" s="65"/>
      <c r="E128" s="72"/>
      <c r="F128" s="338">
        <f t="shared" si="41"/>
        <v>0</v>
      </c>
      <c r="G128" s="258"/>
      <c r="H128" s="65"/>
      <c r="I128" s="68"/>
      <c r="J128" s="73">
        <f t="shared" si="42"/>
        <v>0</v>
      </c>
      <c r="K128" s="258"/>
      <c r="L128" s="65"/>
      <c r="M128" s="68"/>
      <c r="N128" s="73">
        <f t="shared" si="43"/>
        <v>0</v>
      </c>
      <c r="O128" s="139">
        <f t="shared" si="44"/>
        <v>0</v>
      </c>
    </row>
    <row r="129" spans="1:15" s="6" customFormat="1" ht="13.5" hidden="1" outlineLevel="1" thickBot="1" x14ac:dyDescent="0.25">
      <c r="A129" s="88"/>
      <c r="B129" s="76"/>
      <c r="C129" s="150"/>
      <c r="D129" s="67"/>
      <c r="E129" s="68"/>
      <c r="F129" s="339"/>
      <c r="G129" s="93"/>
      <c r="H129" s="67"/>
      <c r="I129" s="68"/>
      <c r="J129" s="68"/>
      <c r="K129" s="93"/>
      <c r="L129" s="67"/>
      <c r="M129" s="68"/>
      <c r="N129" s="68"/>
      <c r="O129" s="139">
        <f t="shared" si="44"/>
        <v>0</v>
      </c>
    </row>
    <row r="130" spans="1:15" ht="13.5" hidden="1" outlineLevel="1" thickBot="1" x14ac:dyDescent="0.25">
      <c r="A130" s="361" t="s">
        <v>115</v>
      </c>
      <c r="B130" s="376"/>
      <c r="C130" s="389"/>
      <c r="D130" s="369"/>
      <c r="E130" s="372"/>
      <c r="F130" s="391"/>
      <c r="G130" s="390"/>
      <c r="H130" s="369"/>
      <c r="I130" s="372"/>
      <c r="J130" s="372"/>
      <c r="K130" s="390"/>
      <c r="L130" s="369"/>
      <c r="M130" s="372"/>
      <c r="N130" s="372"/>
      <c r="O130" s="139">
        <f t="shared" si="44"/>
        <v>0</v>
      </c>
    </row>
    <row r="131" spans="1:15" ht="13.5" hidden="1" outlineLevel="1" thickBot="1" x14ac:dyDescent="0.25">
      <c r="A131" s="70"/>
      <c r="B131" s="75" t="s">
        <v>42</v>
      </c>
      <c r="C131" s="230"/>
      <c r="D131" s="65"/>
      <c r="E131" s="72"/>
      <c r="F131" s="338">
        <f>ROUND(D131*E131,0)</f>
        <v>0</v>
      </c>
      <c r="G131" s="258"/>
      <c r="H131" s="65"/>
      <c r="I131" s="72"/>
      <c r="J131" s="73">
        <f>ROUND(H131*I131,0)</f>
        <v>0</v>
      </c>
      <c r="K131" s="258"/>
      <c r="L131" s="65"/>
      <c r="M131" s="72"/>
      <c r="N131" s="73">
        <f>ROUND(L131*M131,0)</f>
        <v>0</v>
      </c>
      <c r="O131" s="139">
        <f t="shared" si="44"/>
        <v>0</v>
      </c>
    </row>
    <row r="132" spans="1:15" ht="13.5" hidden="1" outlineLevel="1" thickBot="1" x14ac:dyDescent="0.25">
      <c r="A132" s="70"/>
      <c r="B132" s="75" t="s">
        <v>42</v>
      </c>
      <c r="C132" s="230"/>
      <c r="D132" s="65"/>
      <c r="E132" s="72"/>
      <c r="F132" s="338">
        <f t="shared" ref="F132:F133" si="45">ROUND(D132*E132,0)</f>
        <v>0</v>
      </c>
      <c r="G132" s="258"/>
      <c r="H132" s="65"/>
      <c r="I132" s="72"/>
      <c r="J132" s="73">
        <f t="shared" ref="J132:J133" si="46">ROUND(H132*I132,0)</f>
        <v>0</v>
      </c>
      <c r="K132" s="258"/>
      <c r="L132" s="65"/>
      <c r="M132" s="72"/>
      <c r="N132" s="73">
        <f t="shared" ref="N132:N133" si="47">ROUND(L132*M132,0)</f>
        <v>0</v>
      </c>
      <c r="O132" s="139">
        <f t="shared" si="44"/>
        <v>0</v>
      </c>
    </row>
    <row r="133" spans="1:15" ht="13.5" hidden="1" outlineLevel="1" thickBot="1" x14ac:dyDescent="0.25">
      <c r="A133" s="70"/>
      <c r="B133" s="75" t="s">
        <v>43</v>
      </c>
      <c r="C133" s="230"/>
      <c r="D133" s="65"/>
      <c r="E133" s="72"/>
      <c r="F133" s="338">
        <f t="shared" si="45"/>
        <v>0</v>
      </c>
      <c r="G133" s="258"/>
      <c r="H133" s="65"/>
      <c r="I133" s="72"/>
      <c r="J133" s="73">
        <f t="shared" si="46"/>
        <v>0</v>
      </c>
      <c r="K133" s="258"/>
      <c r="L133" s="65"/>
      <c r="M133" s="72"/>
      <c r="N133" s="73">
        <f t="shared" si="47"/>
        <v>0</v>
      </c>
      <c r="O133" s="139">
        <f t="shared" si="44"/>
        <v>0</v>
      </c>
    </row>
    <row r="134" spans="1:15" s="6" customFormat="1" ht="13.5" hidden="1" outlineLevel="1" thickBot="1" x14ac:dyDescent="0.25">
      <c r="A134" s="88"/>
      <c r="B134" s="76"/>
      <c r="C134" s="150"/>
      <c r="D134" s="67"/>
      <c r="E134" s="68"/>
      <c r="F134" s="339"/>
      <c r="G134" s="93"/>
      <c r="H134" s="67"/>
      <c r="I134" s="68"/>
      <c r="J134" s="68"/>
      <c r="K134" s="93"/>
      <c r="L134" s="67"/>
      <c r="M134" s="68"/>
      <c r="N134" s="68"/>
      <c r="O134" s="139">
        <f t="shared" si="44"/>
        <v>0</v>
      </c>
    </row>
    <row r="135" spans="1:15" s="3" customFormat="1" ht="13.5" hidden="1" outlineLevel="1" thickBot="1" x14ac:dyDescent="0.25">
      <c r="A135" s="100" t="s">
        <v>116</v>
      </c>
      <c r="B135" s="100"/>
      <c r="C135" s="151"/>
      <c r="D135" s="101"/>
      <c r="E135" s="102"/>
      <c r="F135" s="340">
        <f>SUM(F120:F134)</f>
        <v>0</v>
      </c>
      <c r="G135" s="104"/>
      <c r="H135" s="101"/>
      <c r="I135" s="102"/>
      <c r="J135" s="103">
        <f>SUM(J120:J134)</f>
        <v>0</v>
      </c>
      <c r="K135" s="104"/>
      <c r="L135" s="101"/>
      <c r="M135" s="102"/>
      <c r="N135" s="103">
        <f>SUM(N120:N134)</f>
        <v>0</v>
      </c>
      <c r="O135" s="139">
        <f t="shared" si="44"/>
        <v>0</v>
      </c>
    </row>
    <row r="136" spans="1:15" ht="13.5" hidden="1" outlineLevel="1" thickBot="1" x14ac:dyDescent="0.25">
      <c r="A136" s="75"/>
      <c r="B136" s="75"/>
      <c r="C136" s="145"/>
      <c r="D136" s="65"/>
      <c r="E136" s="89"/>
      <c r="F136" s="341"/>
      <c r="G136" s="74"/>
      <c r="H136" s="65"/>
      <c r="I136" s="89"/>
      <c r="J136" s="95"/>
      <c r="K136" s="74"/>
      <c r="L136" s="65"/>
      <c r="M136" s="89"/>
      <c r="N136" s="95"/>
      <c r="O136" s="139">
        <f t="shared" si="44"/>
        <v>0</v>
      </c>
    </row>
    <row r="137" spans="1:15" s="3" customFormat="1" ht="13.5" hidden="1" outlineLevel="1" thickBot="1" x14ac:dyDescent="0.25">
      <c r="A137" s="361" t="s">
        <v>117</v>
      </c>
      <c r="B137" s="361"/>
      <c r="C137" s="389"/>
      <c r="D137" s="371"/>
      <c r="E137" s="386"/>
      <c r="F137" s="387"/>
      <c r="G137" s="390"/>
      <c r="H137" s="371"/>
      <c r="I137" s="386"/>
      <c r="J137" s="386"/>
      <c r="K137" s="390"/>
      <c r="L137" s="371"/>
      <c r="M137" s="386"/>
      <c r="N137" s="386"/>
      <c r="O137" s="139">
        <f t="shared" si="44"/>
        <v>0</v>
      </c>
    </row>
    <row r="138" spans="1:15" s="3" customFormat="1" ht="13.5" hidden="1" outlineLevel="1" thickBot="1" x14ac:dyDescent="0.25">
      <c r="A138" s="62"/>
      <c r="B138" s="62"/>
      <c r="C138" s="150"/>
      <c r="D138" s="66"/>
      <c r="E138" s="92"/>
      <c r="F138" s="337"/>
      <c r="G138" s="93"/>
      <c r="H138" s="66"/>
      <c r="I138" s="92"/>
      <c r="J138" s="92"/>
      <c r="K138" s="93"/>
      <c r="L138" s="66"/>
      <c r="M138" s="92"/>
      <c r="N138" s="92"/>
      <c r="O138" s="139">
        <f t="shared" si="44"/>
        <v>0</v>
      </c>
    </row>
    <row r="139" spans="1:15" s="6" customFormat="1" ht="13.5" hidden="1" outlineLevel="1" thickBot="1" x14ac:dyDescent="0.25">
      <c r="A139" s="361" t="s">
        <v>21</v>
      </c>
      <c r="B139" s="376"/>
      <c r="C139" s="389"/>
      <c r="D139" s="371"/>
      <c r="E139" s="386"/>
      <c r="F139" s="387"/>
      <c r="G139" s="390"/>
      <c r="H139" s="371"/>
      <c r="I139" s="386"/>
      <c r="J139" s="386"/>
      <c r="K139" s="390"/>
      <c r="L139" s="371"/>
      <c r="M139" s="386"/>
      <c r="N139" s="386"/>
      <c r="O139" s="139">
        <f t="shared" si="44"/>
        <v>0</v>
      </c>
    </row>
    <row r="140" spans="1:15" ht="13.5" hidden="1" outlineLevel="1" thickBot="1" x14ac:dyDescent="0.25">
      <c r="A140" s="70"/>
      <c r="B140" s="75" t="s">
        <v>21</v>
      </c>
      <c r="C140" s="230"/>
      <c r="D140" s="65"/>
      <c r="E140" s="72"/>
      <c r="F140" s="338">
        <f>ROUND(D140*E140,0)</f>
        <v>0</v>
      </c>
      <c r="G140" s="258"/>
      <c r="H140" s="65"/>
      <c r="I140" s="72"/>
      <c r="J140" s="73">
        <f>ROUND(H140*I140,0)</f>
        <v>0</v>
      </c>
      <c r="K140" s="258"/>
      <c r="L140" s="65"/>
      <c r="M140" s="72"/>
      <c r="N140" s="73">
        <f>ROUND(L140*M140,0)</f>
        <v>0</v>
      </c>
      <c r="O140" s="139">
        <f t="shared" si="44"/>
        <v>0</v>
      </c>
    </row>
    <row r="141" spans="1:15" s="3" customFormat="1" ht="13.5" hidden="1" outlineLevel="1" thickBot="1" x14ac:dyDescent="0.25">
      <c r="A141" s="91"/>
      <c r="B141" s="91"/>
      <c r="C141" s="144"/>
      <c r="D141" s="66"/>
      <c r="E141" s="92"/>
      <c r="F141" s="337"/>
      <c r="G141" s="69"/>
      <c r="H141" s="66"/>
      <c r="I141" s="92"/>
      <c r="J141" s="92"/>
      <c r="K141" s="69"/>
      <c r="L141" s="66"/>
      <c r="M141" s="92"/>
      <c r="N141" s="92"/>
      <c r="O141" s="139">
        <f t="shared" si="44"/>
        <v>0</v>
      </c>
    </row>
    <row r="142" spans="1:15" s="3" customFormat="1" ht="13.5" hidden="1" outlineLevel="1" thickBot="1" x14ac:dyDescent="0.25">
      <c r="A142" s="361" t="s">
        <v>118</v>
      </c>
      <c r="B142" s="388"/>
      <c r="C142" s="389"/>
      <c r="D142" s="371"/>
      <c r="E142" s="386"/>
      <c r="F142" s="387"/>
      <c r="G142" s="390"/>
      <c r="H142" s="371"/>
      <c r="I142" s="386"/>
      <c r="J142" s="386"/>
      <c r="K142" s="390"/>
      <c r="L142" s="371"/>
      <c r="M142" s="386"/>
      <c r="N142" s="386"/>
      <c r="O142" s="139">
        <f t="shared" si="44"/>
        <v>0</v>
      </c>
    </row>
    <row r="143" spans="1:15" ht="13.5" hidden="1" outlineLevel="1" thickBot="1" x14ac:dyDescent="0.25">
      <c r="A143" s="376"/>
      <c r="B143" s="392" t="s">
        <v>471</v>
      </c>
      <c r="C143" s="389"/>
      <c r="D143" s="369"/>
      <c r="E143" s="372"/>
      <c r="F143" s="391"/>
      <c r="G143" s="390"/>
      <c r="H143" s="369"/>
      <c r="I143" s="372"/>
      <c r="J143" s="372"/>
      <c r="K143" s="390"/>
      <c r="L143" s="369"/>
      <c r="M143" s="372"/>
      <c r="N143" s="372"/>
      <c r="O143" s="139">
        <f t="shared" si="44"/>
        <v>0</v>
      </c>
    </row>
    <row r="144" spans="1:15" ht="13.5" hidden="1" outlineLevel="1" thickBot="1" x14ac:dyDescent="0.25">
      <c r="A144" s="70"/>
      <c r="B144" s="75" t="s">
        <v>36</v>
      </c>
      <c r="C144" s="230"/>
      <c r="D144" s="65"/>
      <c r="E144" s="72"/>
      <c r="F144" s="338">
        <f>ROUND(D144*E144,0)</f>
        <v>0</v>
      </c>
      <c r="G144" s="258"/>
      <c r="H144" s="65"/>
      <c r="I144" s="72"/>
      <c r="J144" s="73">
        <f>ROUND(H144*I144,0)</f>
        <v>0</v>
      </c>
      <c r="K144" s="258"/>
      <c r="L144" s="65"/>
      <c r="M144" s="72"/>
      <c r="N144" s="73">
        <f>ROUND(L144*M144,0)</f>
        <v>0</v>
      </c>
      <c r="O144" s="139">
        <f t="shared" si="44"/>
        <v>0</v>
      </c>
    </row>
    <row r="145" spans="1:15" ht="13.5" hidden="1" outlineLevel="1" thickBot="1" x14ac:dyDescent="0.25">
      <c r="A145" s="70"/>
      <c r="B145" s="75" t="s">
        <v>36</v>
      </c>
      <c r="C145" s="230"/>
      <c r="D145" s="65"/>
      <c r="E145" s="72"/>
      <c r="F145" s="338">
        <f t="shared" ref="F145:F146" si="48">ROUND(D145*E145,0)</f>
        <v>0</v>
      </c>
      <c r="G145" s="258"/>
      <c r="H145" s="65"/>
      <c r="I145" s="72"/>
      <c r="J145" s="73">
        <f t="shared" ref="J145:J146" si="49">ROUND(H145*I145,0)</f>
        <v>0</v>
      </c>
      <c r="K145" s="258"/>
      <c r="L145" s="65"/>
      <c r="M145" s="72"/>
      <c r="N145" s="73">
        <f t="shared" ref="N145:N146" si="50">ROUND(L145*M145,0)</f>
        <v>0</v>
      </c>
      <c r="O145" s="139">
        <f t="shared" si="44"/>
        <v>0</v>
      </c>
    </row>
    <row r="146" spans="1:15" ht="13.5" hidden="1" outlineLevel="1" thickBot="1" x14ac:dyDescent="0.25">
      <c r="A146" s="70"/>
      <c r="B146" s="75" t="s">
        <v>38</v>
      </c>
      <c r="C146" s="230"/>
      <c r="D146" s="65"/>
      <c r="E146" s="72"/>
      <c r="F146" s="338">
        <f t="shared" si="48"/>
        <v>0</v>
      </c>
      <c r="G146" s="258"/>
      <c r="H146" s="65"/>
      <c r="I146" s="72"/>
      <c r="J146" s="73">
        <f t="shared" si="49"/>
        <v>0</v>
      </c>
      <c r="K146" s="258"/>
      <c r="L146" s="65"/>
      <c r="M146" s="72"/>
      <c r="N146" s="73">
        <f t="shared" si="50"/>
        <v>0</v>
      </c>
      <c r="O146" s="139">
        <f t="shared" si="44"/>
        <v>0</v>
      </c>
    </row>
    <row r="147" spans="1:15" ht="13.5" hidden="1" outlineLevel="1" thickBot="1" x14ac:dyDescent="0.25">
      <c r="A147" s="376"/>
      <c r="B147" s="392" t="s">
        <v>470</v>
      </c>
      <c r="C147" s="389"/>
      <c r="D147" s="369"/>
      <c r="E147" s="372"/>
      <c r="F147" s="391"/>
      <c r="G147" s="390"/>
      <c r="H147" s="369"/>
      <c r="I147" s="372"/>
      <c r="J147" s="372"/>
      <c r="K147" s="390"/>
      <c r="L147" s="369"/>
      <c r="M147" s="372"/>
      <c r="N147" s="372"/>
      <c r="O147" s="139">
        <f t="shared" si="44"/>
        <v>0</v>
      </c>
    </row>
    <row r="148" spans="1:15" ht="13.5" hidden="1" outlineLevel="1" thickBot="1" x14ac:dyDescent="0.25">
      <c r="A148" s="70"/>
      <c r="B148" s="75" t="s">
        <v>37</v>
      </c>
      <c r="C148" s="230"/>
      <c r="D148" s="65"/>
      <c r="E148" s="72"/>
      <c r="F148" s="338">
        <f>ROUND(D148*E148,0)</f>
        <v>0</v>
      </c>
      <c r="G148" s="258"/>
      <c r="H148" s="65"/>
      <c r="I148" s="72"/>
      <c r="J148" s="73">
        <f>ROUND(H148*I148,0)</f>
        <v>0</v>
      </c>
      <c r="K148" s="258"/>
      <c r="L148" s="65"/>
      <c r="M148" s="72"/>
      <c r="N148" s="73">
        <f>ROUND(L148*M148,0)</f>
        <v>0</v>
      </c>
      <c r="O148" s="139">
        <f t="shared" si="44"/>
        <v>0</v>
      </c>
    </row>
    <row r="149" spans="1:15" ht="13.5" hidden="1" outlineLevel="1" thickBot="1" x14ac:dyDescent="0.25">
      <c r="A149" s="70"/>
      <c r="B149" s="75" t="s">
        <v>37</v>
      </c>
      <c r="C149" s="230"/>
      <c r="D149" s="65"/>
      <c r="E149" s="72"/>
      <c r="F149" s="338">
        <f t="shared" ref="F149:F150" si="51">ROUND(D149*E149,0)</f>
        <v>0</v>
      </c>
      <c r="G149" s="258"/>
      <c r="H149" s="65"/>
      <c r="I149" s="72"/>
      <c r="J149" s="73">
        <f t="shared" ref="J149:J150" si="52">ROUND(H149*I149,0)</f>
        <v>0</v>
      </c>
      <c r="K149" s="258"/>
      <c r="L149" s="65"/>
      <c r="M149" s="72"/>
      <c r="N149" s="73">
        <f t="shared" ref="N149:N150" si="53">ROUND(L149*M149,0)</f>
        <v>0</v>
      </c>
      <c r="O149" s="139">
        <f t="shared" si="44"/>
        <v>0</v>
      </c>
    </row>
    <row r="150" spans="1:15" ht="13.5" hidden="1" outlineLevel="1" thickBot="1" x14ac:dyDescent="0.25">
      <c r="A150" s="70"/>
      <c r="B150" s="75" t="s">
        <v>39</v>
      </c>
      <c r="C150" s="230"/>
      <c r="D150" s="65"/>
      <c r="E150" s="72"/>
      <c r="F150" s="338">
        <f t="shared" si="51"/>
        <v>0</v>
      </c>
      <c r="G150" s="258"/>
      <c r="H150" s="65"/>
      <c r="I150" s="72"/>
      <c r="J150" s="73">
        <f t="shared" si="52"/>
        <v>0</v>
      </c>
      <c r="K150" s="258"/>
      <c r="L150" s="65"/>
      <c r="M150" s="72"/>
      <c r="N150" s="73">
        <f t="shared" si="53"/>
        <v>0</v>
      </c>
      <c r="O150" s="139">
        <f t="shared" si="44"/>
        <v>0</v>
      </c>
    </row>
    <row r="151" spans="1:15" s="6" customFormat="1" ht="13.5" hidden="1" outlineLevel="1" thickBot="1" x14ac:dyDescent="0.25">
      <c r="A151" s="88"/>
      <c r="B151" s="71"/>
      <c r="C151" s="150"/>
      <c r="D151" s="67"/>
      <c r="E151" s="68"/>
      <c r="F151" s="339"/>
      <c r="G151" s="93"/>
      <c r="H151" s="67"/>
      <c r="I151" s="68"/>
      <c r="J151" s="68"/>
      <c r="K151" s="93"/>
      <c r="L151" s="67"/>
      <c r="M151" s="68"/>
      <c r="N151" s="68"/>
      <c r="O151" s="139">
        <f t="shared" si="44"/>
        <v>0</v>
      </c>
    </row>
    <row r="152" spans="1:15" s="3" customFormat="1" ht="13.5" hidden="1" outlineLevel="1" thickBot="1" x14ac:dyDescent="0.25">
      <c r="A152" s="100" t="s">
        <v>119</v>
      </c>
      <c r="B152" s="100"/>
      <c r="C152" s="151"/>
      <c r="D152" s="101"/>
      <c r="E152" s="102"/>
      <c r="F152" s="340">
        <f>SUM(F136:F151)</f>
        <v>0</v>
      </c>
      <c r="G152" s="104"/>
      <c r="H152" s="101"/>
      <c r="I152" s="102"/>
      <c r="J152" s="103">
        <f>SUM(J136:J151)</f>
        <v>0</v>
      </c>
      <c r="K152" s="104"/>
      <c r="L152" s="101"/>
      <c r="M152" s="102"/>
      <c r="N152" s="103">
        <f>SUM(N136:N151)</f>
        <v>0</v>
      </c>
      <c r="O152" s="139">
        <f t="shared" si="44"/>
        <v>0</v>
      </c>
    </row>
    <row r="153" spans="1:15" ht="13.5" hidden="1" outlineLevel="1" thickBot="1" x14ac:dyDescent="0.25">
      <c r="A153" s="75"/>
      <c r="B153" s="75"/>
      <c r="C153" s="145"/>
      <c r="D153" s="256"/>
      <c r="E153" s="282"/>
      <c r="F153" s="341"/>
      <c r="G153" s="74"/>
      <c r="H153" s="65"/>
      <c r="I153" s="89"/>
      <c r="J153" s="95"/>
      <c r="K153" s="74"/>
      <c r="L153" s="65"/>
      <c r="M153" s="89"/>
      <c r="N153" s="95"/>
      <c r="O153" s="139">
        <f t="shared" si="44"/>
        <v>0</v>
      </c>
    </row>
    <row r="154" spans="1:15" ht="13.5" hidden="1" outlineLevel="1" thickBot="1" x14ac:dyDescent="0.25">
      <c r="A154" s="361" t="s">
        <v>120</v>
      </c>
      <c r="B154" s="379"/>
      <c r="C154" s="370"/>
      <c r="D154" s="384"/>
      <c r="E154" s="393"/>
      <c r="F154" s="394"/>
      <c r="G154" s="377"/>
      <c r="H154" s="381"/>
      <c r="I154" s="395"/>
      <c r="J154" s="396"/>
      <c r="K154" s="377"/>
      <c r="L154" s="381"/>
      <c r="M154" s="395"/>
      <c r="N154" s="396"/>
      <c r="O154" s="139">
        <f t="shared" si="44"/>
        <v>0</v>
      </c>
    </row>
    <row r="155" spans="1:15" ht="13.5" hidden="1" outlineLevel="1" thickBot="1" x14ac:dyDescent="0.25">
      <c r="A155" s="75"/>
      <c r="B155" s="75"/>
      <c r="C155" s="145"/>
      <c r="D155" s="231"/>
      <c r="E155" s="257"/>
      <c r="F155" s="341"/>
      <c r="G155" s="74"/>
      <c r="H155" s="231"/>
      <c r="I155" s="257"/>
      <c r="J155" s="95"/>
      <c r="K155" s="74"/>
      <c r="L155" s="231"/>
      <c r="M155" s="257"/>
      <c r="N155" s="95"/>
      <c r="O155" s="139">
        <f t="shared" si="44"/>
        <v>0</v>
      </c>
    </row>
    <row r="156" spans="1:15" s="3" customFormat="1" ht="13.5" hidden="1" outlineLevel="1" thickBot="1" x14ac:dyDescent="0.25">
      <c r="A156" s="361" t="s">
        <v>165</v>
      </c>
      <c r="B156" s="361"/>
      <c r="C156" s="389"/>
      <c r="D156" s="397"/>
      <c r="E156" s="393"/>
      <c r="F156" s="387"/>
      <c r="G156" s="390"/>
      <c r="H156" s="397"/>
      <c r="I156" s="393"/>
      <c r="J156" s="386"/>
      <c r="K156" s="390"/>
      <c r="L156" s="397"/>
      <c r="M156" s="393"/>
      <c r="N156" s="386"/>
      <c r="O156" s="139">
        <f t="shared" si="44"/>
        <v>0</v>
      </c>
    </row>
    <row r="157" spans="1:15" ht="13.5" hidden="1" outlineLevel="1" thickBot="1" x14ac:dyDescent="0.25">
      <c r="A157" s="70"/>
      <c r="B157" s="179" t="s">
        <v>467</v>
      </c>
      <c r="C157" s="230"/>
      <c r="D157" s="231"/>
      <c r="E157" s="237"/>
      <c r="F157" s="338">
        <f>ROUND(D157*E157,0)</f>
        <v>0</v>
      </c>
      <c r="G157" s="258"/>
      <c r="H157" s="231"/>
      <c r="I157" s="238"/>
      <c r="J157" s="73">
        <f>ROUND(H157*I157,0)</f>
        <v>0</v>
      </c>
      <c r="K157" s="258"/>
      <c r="L157" s="231"/>
      <c r="M157" s="238"/>
      <c r="N157" s="73">
        <f>ROUND(L157*M157,0)</f>
        <v>0</v>
      </c>
      <c r="O157" s="139">
        <f t="shared" si="44"/>
        <v>0</v>
      </c>
    </row>
    <row r="158" spans="1:15" ht="13.5" hidden="1" outlineLevel="1" thickBot="1" x14ac:dyDescent="0.25">
      <c r="A158" s="70"/>
      <c r="B158" s="179" t="s">
        <v>467</v>
      </c>
      <c r="C158" s="230"/>
      <c r="D158" s="231"/>
      <c r="E158" s="237"/>
      <c r="F158" s="338">
        <f t="shared" ref="F158:F159" si="54">ROUND(D158*E158,0)</f>
        <v>0</v>
      </c>
      <c r="G158" s="258"/>
      <c r="H158" s="231"/>
      <c r="I158" s="238"/>
      <c r="J158" s="73">
        <f t="shared" ref="J158:J159" si="55">ROUND(H158*I158,0)</f>
        <v>0</v>
      </c>
      <c r="K158" s="258"/>
      <c r="L158" s="231"/>
      <c r="M158" s="238"/>
      <c r="N158" s="73">
        <f t="shared" ref="N158:N159" si="56">ROUND(L158*M158,0)</f>
        <v>0</v>
      </c>
      <c r="O158" s="139">
        <f t="shared" si="44"/>
        <v>0</v>
      </c>
    </row>
    <row r="159" spans="1:15" ht="13.5" hidden="1" outlineLevel="1" thickBot="1" x14ac:dyDescent="0.25">
      <c r="A159" s="70"/>
      <c r="B159" s="179" t="s">
        <v>467</v>
      </c>
      <c r="C159" s="230"/>
      <c r="D159" s="231"/>
      <c r="E159" s="237"/>
      <c r="F159" s="338">
        <f t="shared" si="54"/>
        <v>0</v>
      </c>
      <c r="G159" s="258"/>
      <c r="H159" s="231"/>
      <c r="I159" s="238"/>
      <c r="J159" s="73">
        <f t="shared" si="55"/>
        <v>0</v>
      </c>
      <c r="K159" s="258"/>
      <c r="L159" s="231"/>
      <c r="M159" s="238"/>
      <c r="N159" s="73">
        <f t="shared" si="56"/>
        <v>0</v>
      </c>
      <c r="O159" s="139">
        <f t="shared" si="44"/>
        <v>0</v>
      </c>
    </row>
    <row r="160" spans="1:15" ht="13.5" hidden="1" outlineLevel="1" thickBot="1" x14ac:dyDescent="0.25">
      <c r="A160" s="70"/>
      <c r="B160" s="77"/>
      <c r="C160" s="148"/>
      <c r="D160" s="231"/>
      <c r="E160" s="237"/>
      <c r="F160" s="339"/>
      <c r="G160" s="94"/>
      <c r="H160" s="231"/>
      <c r="I160" s="238"/>
      <c r="J160" s="68"/>
      <c r="K160" s="94"/>
      <c r="L160" s="231"/>
      <c r="M160" s="238"/>
      <c r="N160" s="68"/>
      <c r="O160" s="139">
        <f t="shared" si="44"/>
        <v>0</v>
      </c>
    </row>
    <row r="161" spans="1:15" s="3" customFormat="1" ht="13.5" hidden="1" outlineLevel="1" thickBot="1" x14ac:dyDescent="0.25">
      <c r="A161" s="361" t="s">
        <v>166</v>
      </c>
      <c r="B161" s="361"/>
      <c r="C161" s="389"/>
      <c r="D161" s="397"/>
      <c r="E161" s="393"/>
      <c r="F161" s="387"/>
      <c r="G161" s="390"/>
      <c r="H161" s="397"/>
      <c r="I161" s="393"/>
      <c r="J161" s="386"/>
      <c r="K161" s="390"/>
      <c r="L161" s="397"/>
      <c r="M161" s="393"/>
      <c r="N161" s="386"/>
      <c r="O161" s="139">
        <f t="shared" si="44"/>
        <v>0</v>
      </c>
    </row>
    <row r="162" spans="1:15" ht="13.5" hidden="1" outlineLevel="1" thickBot="1" x14ac:dyDescent="0.25">
      <c r="A162" s="70"/>
      <c r="B162" s="179" t="s">
        <v>468</v>
      </c>
      <c r="C162" s="230"/>
      <c r="D162" s="231"/>
      <c r="E162" s="237"/>
      <c r="F162" s="338">
        <f>ROUND(D162*E162,0)</f>
        <v>0</v>
      </c>
      <c r="G162" s="258"/>
      <c r="H162" s="231"/>
      <c r="I162" s="238"/>
      <c r="J162" s="73">
        <f>ROUND(H162*I162,0)</f>
        <v>0</v>
      </c>
      <c r="K162" s="258"/>
      <c r="L162" s="231"/>
      <c r="M162" s="238"/>
      <c r="N162" s="73">
        <f>ROUND(L162*M162,0)</f>
        <v>0</v>
      </c>
      <c r="O162" s="139">
        <f t="shared" si="44"/>
        <v>0</v>
      </c>
    </row>
    <row r="163" spans="1:15" ht="13.5" hidden="1" outlineLevel="1" thickBot="1" x14ac:dyDescent="0.25">
      <c r="A163" s="70"/>
      <c r="B163" s="179" t="s">
        <v>468</v>
      </c>
      <c r="C163" s="230"/>
      <c r="D163" s="231"/>
      <c r="E163" s="237"/>
      <c r="F163" s="338">
        <f t="shared" ref="F163:F164" si="57">ROUND(D163*E163,0)</f>
        <v>0</v>
      </c>
      <c r="G163" s="258"/>
      <c r="H163" s="231"/>
      <c r="I163" s="238"/>
      <c r="J163" s="73">
        <f t="shared" ref="J163:J164" si="58">ROUND(H163*I163,0)</f>
        <v>0</v>
      </c>
      <c r="K163" s="258"/>
      <c r="L163" s="231"/>
      <c r="M163" s="238"/>
      <c r="N163" s="73">
        <f t="shared" ref="N163:N164" si="59">ROUND(L163*M163,0)</f>
        <v>0</v>
      </c>
      <c r="O163" s="139">
        <f t="shared" si="44"/>
        <v>0</v>
      </c>
    </row>
    <row r="164" spans="1:15" ht="13.5" hidden="1" outlineLevel="1" thickBot="1" x14ac:dyDescent="0.25">
      <c r="A164" s="70"/>
      <c r="B164" s="179" t="s">
        <v>468</v>
      </c>
      <c r="C164" s="230"/>
      <c r="D164" s="231"/>
      <c r="E164" s="237"/>
      <c r="F164" s="338">
        <f t="shared" si="57"/>
        <v>0</v>
      </c>
      <c r="G164" s="258"/>
      <c r="H164" s="231"/>
      <c r="I164" s="238"/>
      <c r="J164" s="73">
        <f t="shared" si="58"/>
        <v>0</v>
      </c>
      <c r="K164" s="258"/>
      <c r="L164" s="231"/>
      <c r="M164" s="238"/>
      <c r="N164" s="73">
        <f t="shared" si="59"/>
        <v>0</v>
      </c>
      <c r="O164" s="139">
        <f t="shared" si="44"/>
        <v>0</v>
      </c>
    </row>
    <row r="165" spans="1:15" s="6" customFormat="1" ht="13.5" hidden="1" outlineLevel="1" thickBot="1" x14ac:dyDescent="0.25">
      <c r="A165" s="71"/>
      <c r="B165" s="71"/>
      <c r="C165" s="230"/>
      <c r="D165" s="38"/>
      <c r="E165" s="238"/>
      <c r="F165" s="338"/>
      <c r="G165" s="93"/>
      <c r="H165" s="285"/>
      <c r="I165" s="286"/>
      <c r="J165" s="68"/>
      <c r="K165" s="93"/>
      <c r="L165" s="285"/>
      <c r="M165" s="286"/>
      <c r="N165" s="68"/>
      <c r="O165" s="139">
        <f t="shared" si="44"/>
        <v>0</v>
      </c>
    </row>
    <row r="166" spans="1:15" s="3" customFormat="1" ht="13.5" hidden="1" outlineLevel="1" thickBot="1" x14ac:dyDescent="0.25">
      <c r="A166" s="100" t="s">
        <v>121</v>
      </c>
      <c r="B166" s="100"/>
      <c r="C166" s="151"/>
      <c r="D166" s="283"/>
      <c r="E166" s="284"/>
      <c r="F166" s="340">
        <f>SUM(F153:F165)</f>
        <v>0</v>
      </c>
      <c r="G166" s="104"/>
      <c r="H166" s="101"/>
      <c r="I166" s="102"/>
      <c r="J166" s="103">
        <f>SUM(J153:J165)</f>
        <v>0</v>
      </c>
      <c r="K166" s="104"/>
      <c r="L166" s="101"/>
      <c r="M166" s="102"/>
      <c r="N166" s="103">
        <f>SUM(N153:N165)</f>
        <v>0</v>
      </c>
      <c r="O166" s="139">
        <f t="shared" si="44"/>
        <v>0</v>
      </c>
    </row>
    <row r="167" spans="1:15" ht="13.5" hidden="1" outlineLevel="1" thickBot="1" x14ac:dyDescent="0.25">
      <c r="A167" s="78"/>
      <c r="B167" s="78"/>
      <c r="C167" s="146"/>
      <c r="D167" s="79"/>
      <c r="E167" s="80"/>
      <c r="F167" s="342"/>
      <c r="G167" s="82"/>
      <c r="H167" s="79"/>
      <c r="I167" s="80"/>
      <c r="J167" s="81"/>
      <c r="K167" s="82"/>
      <c r="L167" s="79"/>
      <c r="M167" s="80"/>
      <c r="N167" s="81"/>
      <c r="O167" s="139">
        <f t="shared" si="44"/>
        <v>0</v>
      </c>
    </row>
    <row r="168" spans="1:15" s="3" customFormat="1" ht="13.5" collapsed="1" thickBot="1" x14ac:dyDescent="0.25">
      <c r="A168" s="40" t="s">
        <v>122</v>
      </c>
      <c r="B168" s="40"/>
      <c r="C168" s="147"/>
      <c r="D168" s="41"/>
      <c r="E168" s="42"/>
      <c r="F168" s="343">
        <f>F135+F152+F166</f>
        <v>0</v>
      </c>
      <c r="G168" s="44"/>
      <c r="H168" s="41"/>
      <c r="I168" s="42"/>
      <c r="J168" s="43">
        <f>J135+J152+J166</f>
        <v>0</v>
      </c>
      <c r="K168" s="44"/>
      <c r="L168" s="41"/>
      <c r="M168" s="42"/>
      <c r="N168" s="43">
        <f>N135+N152+N166</f>
        <v>0</v>
      </c>
      <c r="O168" s="139">
        <f t="shared" si="44"/>
        <v>0</v>
      </c>
    </row>
    <row r="169" spans="1:15" s="22" customFormat="1" ht="13.5" thickBot="1" x14ac:dyDescent="0.25">
      <c r="A169" s="23"/>
      <c r="B169" s="23"/>
      <c r="C169" s="32"/>
      <c r="D169" s="33"/>
      <c r="E169" s="34"/>
      <c r="F169" s="333"/>
      <c r="G169" s="32"/>
      <c r="H169" s="33"/>
      <c r="I169" s="34"/>
      <c r="J169" s="263"/>
      <c r="K169" s="32"/>
      <c r="L169" s="33"/>
      <c r="M169" s="34"/>
      <c r="N169" s="263"/>
      <c r="O169" s="425">
        <f t="shared" si="44"/>
        <v>0</v>
      </c>
    </row>
    <row r="170" spans="1:15" s="1" customFormat="1" ht="13.5" hidden="1" outlineLevel="1" thickBot="1" x14ac:dyDescent="0.25">
      <c r="A170" s="37" t="s">
        <v>61</v>
      </c>
      <c r="B170" s="37"/>
      <c r="C170" s="28"/>
      <c r="D170" s="29"/>
      <c r="E170" s="30"/>
      <c r="F170" s="320"/>
      <c r="G170" s="28"/>
      <c r="H170" s="29"/>
      <c r="I170" s="30"/>
      <c r="J170" s="31"/>
      <c r="K170" s="28"/>
      <c r="L170" s="29"/>
      <c r="M170" s="30"/>
      <c r="N170" s="31"/>
      <c r="O170" s="139">
        <f t="shared" si="44"/>
        <v>0</v>
      </c>
    </row>
    <row r="171" spans="1:15" s="12" customFormat="1" ht="13.5" hidden="1" outlineLevel="1" thickBot="1" x14ac:dyDescent="0.25">
      <c r="A171" s="83"/>
      <c r="B171" s="83"/>
      <c r="C171" s="143"/>
      <c r="D171" s="84"/>
      <c r="E171" s="85"/>
      <c r="F171" s="336"/>
      <c r="G171" s="86"/>
      <c r="H171" s="84"/>
      <c r="I171" s="85"/>
      <c r="J171" s="85"/>
      <c r="K171" s="86"/>
      <c r="L171" s="84"/>
      <c r="M171" s="85"/>
      <c r="N171" s="85"/>
      <c r="O171" s="139">
        <f t="shared" si="44"/>
        <v>0</v>
      </c>
    </row>
    <row r="172" spans="1:15" s="14" customFormat="1" ht="13.5" hidden="1" outlineLevel="1" thickBot="1" x14ac:dyDescent="0.25">
      <c r="A172" s="361" t="s">
        <v>123</v>
      </c>
      <c r="B172" s="378"/>
      <c r="C172" s="398"/>
      <c r="D172" s="399"/>
      <c r="E172" s="400"/>
      <c r="F172" s="401"/>
      <c r="G172" s="402"/>
      <c r="H172" s="399"/>
      <c r="I172" s="400"/>
      <c r="J172" s="400"/>
      <c r="K172" s="402"/>
      <c r="L172" s="399"/>
      <c r="M172" s="400"/>
      <c r="N172" s="400"/>
      <c r="O172" s="139">
        <f t="shared" si="44"/>
        <v>0</v>
      </c>
    </row>
    <row r="173" spans="1:15" ht="13.5" hidden="1" outlineLevel="1" thickBot="1" x14ac:dyDescent="0.25">
      <c r="A173" s="70"/>
      <c r="B173" s="75" t="s">
        <v>44</v>
      </c>
      <c r="C173" s="230" t="s">
        <v>192</v>
      </c>
      <c r="D173" s="65"/>
      <c r="E173" s="72"/>
      <c r="F173" s="338">
        <f>ROUND(D173*E173,0)</f>
        <v>0</v>
      </c>
      <c r="G173" s="287" t="s">
        <v>192</v>
      </c>
      <c r="H173" s="65"/>
      <c r="I173" s="68"/>
      <c r="J173" s="73">
        <f>ROUND(H173*I173,0)</f>
        <v>0</v>
      </c>
      <c r="K173" s="287" t="s">
        <v>192</v>
      </c>
      <c r="L173" s="65"/>
      <c r="M173" s="68"/>
      <c r="N173" s="73">
        <f>ROUND(L173*M173,0)</f>
        <v>0</v>
      </c>
      <c r="O173" s="139">
        <f t="shared" si="44"/>
        <v>0</v>
      </c>
    </row>
    <row r="174" spans="1:15" ht="13.5" hidden="1" outlineLevel="1" thickBot="1" x14ac:dyDescent="0.25">
      <c r="A174" s="70"/>
      <c r="B174" s="75" t="s">
        <v>44</v>
      </c>
      <c r="C174" s="230" t="s">
        <v>192</v>
      </c>
      <c r="D174" s="65"/>
      <c r="E174" s="72"/>
      <c r="F174" s="338">
        <f t="shared" ref="F174:F175" si="60">ROUND(D174*E174,0)</f>
        <v>0</v>
      </c>
      <c r="G174" s="258" t="s">
        <v>192</v>
      </c>
      <c r="H174" s="65"/>
      <c r="I174" s="68"/>
      <c r="J174" s="73">
        <f t="shared" ref="J174:J175" si="61">ROUND(H174*I174,0)</f>
        <v>0</v>
      </c>
      <c r="K174" s="258" t="s">
        <v>192</v>
      </c>
      <c r="L174" s="65"/>
      <c r="M174" s="68"/>
      <c r="N174" s="73">
        <f t="shared" ref="N174:N175" si="62">ROUND(L174*M174,0)</f>
        <v>0</v>
      </c>
      <c r="O174" s="139">
        <f t="shared" si="44"/>
        <v>0</v>
      </c>
    </row>
    <row r="175" spans="1:15" ht="13.5" hidden="1" outlineLevel="1" thickBot="1" x14ac:dyDescent="0.25">
      <c r="A175" s="70"/>
      <c r="B175" s="75" t="s">
        <v>45</v>
      </c>
      <c r="C175" s="230" t="s">
        <v>192</v>
      </c>
      <c r="D175" s="65"/>
      <c r="E175" s="72"/>
      <c r="F175" s="338">
        <f t="shared" si="60"/>
        <v>0</v>
      </c>
      <c r="G175" s="288" t="s">
        <v>192</v>
      </c>
      <c r="H175" s="65"/>
      <c r="I175" s="68"/>
      <c r="J175" s="73">
        <f t="shared" si="61"/>
        <v>0</v>
      </c>
      <c r="K175" s="288" t="s">
        <v>192</v>
      </c>
      <c r="L175" s="65"/>
      <c r="M175" s="68"/>
      <c r="N175" s="73">
        <f t="shared" si="62"/>
        <v>0</v>
      </c>
      <c r="O175" s="139">
        <f t="shared" si="44"/>
        <v>0</v>
      </c>
    </row>
    <row r="176" spans="1:15" ht="13.5" hidden="1" outlineLevel="1" thickBot="1" x14ac:dyDescent="0.25">
      <c r="A176" s="78"/>
      <c r="B176" s="78"/>
      <c r="C176" s="149"/>
      <c r="D176" s="79"/>
      <c r="E176" s="90"/>
      <c r="F176" s="344"/>
      <c r="G176" s="96"/>
      <c r="H176" s="79"/>
      <c r="I176" s="90"/>
      <c r="J176" s="90"/>
      <c r="K176" s="96"/>
      <c r="L176" s="79"/>
      <c r="M176" s="90"/>
      <c r="N176" s="90"/>
      <c r="O176" s="139">
        <f t="shared" si="44"/>
        <v>0</v>
      </c>
    </row>
    <row r="177" spans="1:15" s="3" customFormat="1" ht="13.5" collapsed="1" thickBot="1" x14ac:dyDescent="0.25">
      <c r="A177" s="40" t="s">
        <v>124</v>
      </c>
      <c r="B177" s="40"/>
      <c r="C177" s="147"/>
      <c r="D177" s="41"/>
      <c r="E177" s="42"/>
      <c r="F177" s="343">
        <f>SUM(F172:F176)</f>
        <v>0</v>
      </c>
      <c r="G177" s="44"/>
      <c r="H177" s="41"/>
      <c r="I177" s="42"/>
      <c r="J177" s="43">
        <f>SUM(J172:J176)</f>
        <v>0</v>
      </c>
      <c r="K177" s="44"/>
      <c r="L177" s="41"/>
      <c r="M177" s="42"/>
      <c r="N177" s="43">
        <f>SUM(N172:N176)</f>
        <v>0</v>
      </c>
      <c r="O177" s="139">
        <f t="shared" si="44"/>
        <v>0</v>
      </c>
    </row>
    <row r="178" spans="1:15" s="22" customFormat="1" ht="13.5" thickBot="1" x14ac:dyDescent="0.25">
      <c r="A178" s="23"/>
      <c r="B178" s="23"/>
      <c r="C178" s="32"/>
      <c r="D178" s="33"/>
      <c r="E178" s="34"/>
      <c r="F178" s="333"/>
      <c r="G178" s="32"/>
      <c r="H178" s="33"/>
      <c r="I178" s="34"/>
      <c r="J178" s="263"/>
      <c r="K178" s="32"/>
      <c r="L178" s="33"/>
      <c r="M178" s="34"/>
      <c r="N178" s="263"/>
      <c r="O178" s="425">
        <f t="shared" si="44"/>
        <v>0</v>
      </c>
    </row>
    <row r="179" spans="1:15" s="1" customFormat="1" ht="13.5" hidden="1" outlineLevel="1" thickBot="1" x14ac:dyDescent="0.25">
      <c r="A179" s="37" t="s">
        <v>481</v>
      </c>
      <c r="B179" s="37"/>
      <c r="C179" s="28"/>
      <c r="D179" s="29"/>
      <c r="E179" s="30"/>
      <c r="F179" s="345"/>
      <c r="G179" s="28"/>
      <c r="H179" s="29"/>
      <c r="I179" s="30"/>
      <c r="J179" s="275"/>
      <c r="K179" s="28"/>
      <c r="L179" s="29"/>
      <c r="M179" s="30"/>
      <c r="N179" s="275"/>
      <c r="O179" s="139">
        <f t="shared" si="44"/>
        <v>0</v>
      </c>
    </row>
    <row r="180" spans="1:15" s="12" customFormat="1" ht="13.5" hidden="1" outlineLevel="1" thickBot="1" x14ac:dyDescent="0.25">
      <c r="A180" s="83"/>
      <c r="B180" s="83"/>
      <c r="C180" s="143"/>
      <c r="D180" s="84"/>
      <c r="E180" s="85"/>
      <c r="F180" s="330"/>
      <c r="G180" s="143"/>
      <c r="H180" s="84"/>
      <c r="I180" s="85"/>
      <c r="J180" s="197"/>
      <c r="K180" s="143"/>
      <c r="L180" s="84"/>
      <c r="M180" s="85"/>
      <c r="N180" s="197"/>
      <c r="O180" s="139">
        <f t="shared" si="44"/>
        <v>0</v>
      </c>
    </row>
    <row r="181" spans="1:15" s="4" customFormat="1" ht="13.5" hidden="1" outlineLevel="1" thickBot="1" x14ac:dyDescent="0.25">
      <c r="A181" s="378" t="str">
        <f>A30</f>
        <v>&lt;Head Office&gt;</v>
      </c>
      <c r="B181" s="403"/>
      <c r="C181" s="370"/>
      <c r="D181" s="371"/>
      <c r="E181" s="372"/>
      <c r="F181" s="373"/>
      <c r="G181" s="370"/>
      <c r="H181" s="371"/>
      <c r="I181" s="372"/>
      <c r="J181" s="374"/>
      <c r="K181" s="370"/>
      <c r="L181" s="371"/>
      <c r="M181" s="372"/>
      <c r="N181" s="374"/>
      <c r="O181" s="139">
        <f t="shared" si="44"/>
        <v>0</v>
      </c>
    </row>
    <row r="182" spans="1:15" ht="13.5" hidden="1" outlineLevel="1" thickBot="1" x14ac:dyDescent="0.25">
      <c r="A182" s="70"/>
      <c r="B182" s="75" t="s">
        <v>1</v>
      </c>
      <c r="C182" s="145"/>
      <c r="D182" s="65"/>
      <c r="E182" s="72"/>
      <c r="F182" s="324">
        <f>ROUND(D182*E182,0)</f>
        <v>0</v>
      </c>
      <c r="G182" s="145"/>
      <c r="H182" s="65"/>
      <c r="I182" s="73">
        <f t="shared" ref="I182:I215" si="63">ROUND(E182*(100%+$K$4),0)</f>
        <v>0</v>
      </c>
      <c r="J182" s="155">
        <f>ROUND(H182*I182,0)</f>
        <v>0</v>
      </c>
      <c r="K182" s="145"/>
      <c r="L182" s="65"/>
      <c r="M182" s="73">
        <f t="shared" ref="M182:M215" si="64">ROUND(I182*(100%+$K$4),0)</f>
        <v>0</v>
      </c>
      <c r="N182" s="155">
        <f>ROUND(L182*M182,0)</f>
        <v>0</v>
      </c>
      <c r="O182" s="139">
        <f t="shared" si="44"/>
        <v>0</v>
      </c>
    </row>
    <row r="183" spans="1:15" ht="13.5" hidden="1" outlineLevel="1" thickBot="1" x14ac:dyDescent="0.25">
      <c r="A183" s="70"/>
      <c r="B183" s="75" t="s">
        <v>2</v>
      </c>
      <c r="C183" s="145"/>
      <c r="D183" s="65"/>
      <c r="E183" s="311"/>
      <c r="F183" s="324">
        <f t="shared" ref="F183:F215" si="65">ROUND(D183*E183,0)</f>
        <v>0</v>
      </c>
      <c r="G183" s="145"/>
      <c r="H183" s="65"/>
      <c r="I183" s="312">
        <f>ROUND(E183*(100%+$K$4),0)</f>
        <v>0</v>
      </c>
      <c r="J183" s="155">
        <f t="shared" ref="J183:J215" si="66">ROUND(H183*I183,0)</f>
        <v>0</v>
      </c>
      <c r="K183" s="145"/>
      <c r="L183" s="65"/>
      <c r="M183" s="73">
        <f t="shared" si="64"/>
        <v>0</v>
      </c>
      <c r="N183" s="155">
        <f t="shared" ref="N183:N215" si="67">ROUND(L183*M183,0)</f>
        <v>0</v>
      </c>
      <c r="O183" s="139">
        <f t="shared" si="44"/>
        <v>0</v>
      </c>
    </row>
    <row r="184" spans="1:15" ht="13.5" hidden="1" outlineLevel="1" thickBot="1" x14ac:dyDescent="0.25">
      <c r="A184" s="70"/>
      <c r="B184" s="75" t="s">
        <v>3</v>
      </c>
      <c r="C184" s="145"/>
      <c r="D184" s="65"/>
      <c r="E184" s="72"/>
      <c r="F184" s="324">
        <f t="shared" si="65"/>
        <v>0</v>
      </c>
      <c r="G184" s="145"/>
      <c r="H184" s="65"/>
      <c r="I184" s="73">
        <f t="shared" si="63"/>
        <v>0</v>
      </c>
      <c r="J184" s="155">
        <f t="shared" si="66"/>
        <v>0</v>
      </c>
      <c r="K184" s="145"/>
      <c r="L184" s="65"/>
      <c r="M184" s="73">
        <f t="shared" si="64"/>
        <v>0</v>
      </c>
      <c r="N184" s="155">
        <f t="shared" si="67"/>
        <v>0</v>
      </c>
      <c r="O184" s="139">
        <f t="shared" si="44"/>
        <v>0</v>
      </c>
    </row>
    <row r="185" spans="1:15" ht="13.5" hidden="1" outlineLevel="1" thickBot="1" x14ac:dyDescent="0.25">
      <c r="A185" s="70"/>
      <c r="B185" s="75" t="s">
        <v>71</v>
      </c>
      <c r="C185" s="145"/>
      <c r="D185" s="65"/>
      <c r="E185" s="72"/>
      <c r="F185" s="324">
        <f t="shared" si="65"/>
        <v>0</v>
      </c>
      <c r="G185" s="145"/>
      <c r="H185" s="65"/>
      <c r="I185" s="73">
        <f t="shared" si="63"/>
        <v>0</v>
      </c>
      <c r="J185" s="155">
        <f t="shared" si="66"/>
        <v>0</v>
      </c>
      <c r="K185" s="145"/>
      <c r="L185" s="65"/>
      <c r="M185" s="73">
        <f t="shared" si="64"/>
        <v>0</v>
      </c>
      <c r="N185" s="155">
        <f t="shared" si="67"/>
        <v>0</v>
      </c>
      <c r="O185" s="139">
        <f t="shared" si="44"/>
        <v>0</v>
      </c>
    </row>
    <row r="186" spans="1:15" ht="13.5" hidden="1" outlineLevel="1" thickBot="1" x14ac:dyDescent="0.25">
      <c r="A186" s="70"/>
      <c r="B186" s="75" t="s">
        <v>4</v>
      </c>
      <c r="C186" s="145"/>
      <c r="D186" s="65"/>
      <c r="E186" s="72"/>
      <c r="F186" s="324">
        <f t="shared" si="65"/>
        <v>0</v>
      </c>
      <c r="G186" s="145"/>
      <c r="H186" s="65"/>
      <c r="I186" s="73">
        <f t="shared" si="63"/>
        <v>0</v>
      </c>
      <c r="J186" s="155">
        <f t="shared" si="66"/>
        <v>0</v>
      </c>
      <c r="K186" s="145"/>
      <c r="L186" s="65"/>
      <c r="M186" s="73">
        <f t="shared" si="64"/>
        <v>0</v>
      </c>
      <c r="N186" s="155">
        <f t="shared" si="67"/>
        <v>0</v>
      </c>
      <c r="O186" s="139">
        <f t="shared" si="44"/>
        <v>0</v>
      </c>
    </row>
    <row r="187" spans="1:15" ht="13.5" hidden="1" outlineLevel="1" thickBot="1" x14ac:dyDescent="0.25">
      <c r="A187" s="70"/>
      <c r="B187" s="75" t="s">
        <v>147</v>
      </c>
      <c r="C187" s="145"/>
      <c r="D187" s="65"/>
      <c r="E187" s="72"/>
      <c r="F187" s="324">
        <f t="shared" si="65"/>
        <v>0</v>
      </c>
      <c r="G187" s="145"/>
      <c r="H187" s="65"/>
      <c r="I187" s="73">
        <f t="shared" si="63"/>
        <v>0</v>
      </c>
      <c r="J187" s="155">
        <f t="shared" si="66"/>
        <v>0</v>
      </c>
      <c r="K187" s="145"/>
      <c r="L187" s="65"/>
      <c r="M187" s="73">
        <f t="shared" si="64"/>
        <v>0</v>
      </c>
      <c r="N187" s="155">
        <f t="shared" si="67"/>
        <v>0</v>
      </c>
      <c r="O187" s="139">
        <f t="shared" si="44"/>
        <v>0</v>
      </c>
    </row>
    <row r="188" spans="1:15" ht="13.5" hidden="1" outlineLevel="1" thickBot="1" x14ac:dyDescent="0.25">
      <c r="A188" s="70"/>
      <c r="B188" s="75" t="s">
        <v>148</v>
      </c>
      <c r="C188" s="145"/>
      <c r="D188" s="65"/>
      <c r="E188" s="72"/>
      <c r="F188" s="324">
        <f t="shared" si="65"/>
        <v>0</v>
      </c>
      <c r="G188" s="145"/>
      <c r="H188" s="65"/>
      <c r="I188" s="73">
        <f t="shared" si="63"/>
        <v>0</v>
      </c>
      <c r="J188" s="155">
        <f t="shared" si="66"/>
        <v>0</v>
      </c>
      <c r="K188" s="145"/>
      <c r="L188" s="65"/>
      <c r="M188" s="73">
        <f t="shared" si="64"/>
        <v>0</v>
      </c>
      <c r="N188" s="155">
        <f t="shared" si="67"/>
        <v>0</v>
      </c>
      <c r="O188" s="139">
        <f t="shared" si="44"/>
        <v>0</v>
      </c>
    </row>
    <row r="189" spans="1:15" ht="13.5" hidden="1" outlineLevel="1" thickBot="1" x14ac:dyDescent="0.25">
      <c r="A189" s="70"/>
      <c r="B189" s="75" t="s">
        <v>63</v>
      </c>
      <c r="C189" s="145"/>
      <c r="D189" s="65"/>
      <c r="E189" s="72"/>
      <c r="F189" s="324">
        <f t="shared" si="65"/>
        <v>0</v>
      </c>
      <c r="G189" s="145"/>
      <c r="H189" s="65"/>
      <c r="I189" s="73">
        <f t="shared" si="63"/>
        <v>0</v>
      </c>
      <c r="J189" s="155">
        <f t="shared" si="66"/>
        <v>0</v>
      </c>
      <c r="K189" s="145"/>
      <c r="L189" s="65"/>
      <c r="M189" s="73">
        <f t="shared" si="64"/>
        <v>0</v>
      </c>
      <c r="N189" s="155">
        <f t="shared" si="67"/>
        <v>0</v>
      </c>
      <c r="O189" s="139">
        <f t="shared" si="44"/>
        <v>0</v>
      </c>
    </row>
    <row r="190" spans="1:15" ht="13.5" hidden="1" outlineLevel="1" thickBot="1" x14ac:dyDescent="0.25">
      <c r="A190" s="70"/>
      <c r="B190" s="75" t="s">
        <v>131</v>
      </c>
      <c r="C190" s="145"/>
      <c r="D190" s="65"/>
      <c r="E190" s="72"/>
      <c r="F190" s="324">
        <f t="shared" si="65"/>
        <v>0</v>
      </c>
      <c r="G190" s="145"/>
      <c r="H190" s="65"/>
      <c r="I190" s="73">
        <f t="shared" si="63"/>
        <v>0</v>
      </c>
      <c r="J190" s="155">
        <f t="shared" si="66"/>
        <v>0</v>
      </c>
      <c r="K190" s="145"/>
      <c r="L190" s="65"/>
      <c r="M190" s="73">
        <f t="shared" si="64"/>
        <v>0</v>
      </c>
      <c r="N190" s="155">
        <f t="shared" si="67"/>
        <v>0</v>
      </c>
      <c r="O190" s="139">
        <f t="shared" ref="O190:O252" si="68">F190+J190+N190</f>
        <v>0</v>
      </c>
    </row>
    <row r="191" spans="1:15" ht="13.5" hidden="1" outlineLevel="1" thickBot="1" x14ac:dyDescent="0.25">
      <c r="A191" s="70"/>
      <c r="B191" s="75" t="s">
        <v>168</v>
      </c>
      <c r="C191" s="145"/>
      <c r="D191" s="65"/>
      <c r="E191" s="72"/>
      <c r="F191" s="324">
        <f t="shared" si="65"/>
        <v>0</v>
      </c>
      <c r="G191" s="145"/>
      <c r="H191" s="65"/>
      <c r="I191" s="73">
        <f t="shared" si="63"/>
        <v>0</v>
      </c>
      <c r="J191" s="155">
        <f t="shared" si="66"/>
        <v>0</v>
      </c>
      <c r="K191" s="145"/>
      <c r="L191" s="65"/>
      <c r="M191" s="73">
        <f t="shared" si="64"/>
        <v>0</v>
      </c>
      <c r="N191" s="155">
        <f t="shared" si="67"/>
        <v>0</v>
      </c>
      <c r="O191" s="139">
        <f t="shared" si="68"/>
        <v>0</v>
      </c>
    </row>
    <row r="192" spans="1:15" ht="13.5" hidden="1" outlineLevel="1" thickBot="1" x14ac:dyDescent="0.25">
      <c r="A192" s="70"/>
      <c r="B192" s="75" t="s">
        <v>149</v>
      </c>
      <c r="C192" s="145"/>
      <c r="D192" s="65"/>
      <c r="E192" s="72"/>
      <c r="F192" s="324">
        <f t="shared" si="65"/>
        <v>0</v>
      </c>
      <c r="G192" s="145"/>
      <c r="H192" s="65"/>
      <c r="I192" s="73">
        <f t="shared" si="63"/>
        <v>0</v>
      </c>
      <c r="J192" s="155">
        <f t="shared" si="66"/>
        <v>0</v>
      </c>
      <c r="K192" s="145"/>
      <c r="L192" s="65"/>
      <c r="M192" s="73">
        <f t="shared" si="64"/>
        <v>0</v>
      </c>
      <c r="N192" s="155">
        <f t="shared" si="67"/>
        <v>0</v>
      </c>
      <c r="O192" s="139">
        <f t="shared" si="68"/>
        <v>0</v>
      </c>
    </row>
    <row r="193" spans="1:15" ht="13.5" hidden="1" outlineLevel="1" thickBot="1" x14ac:dyDescent="0.25">
      <c r="A193" s="70"/>
      <c r="B193" s="75" t="s">
        <v>132</v>
      </c>
      <c r="C193" s="145"/>
      <c r="D193" s="65"/>
      <c r="E193" s="72"/>
      <c r="F193" s="324">
        <f t="shared" si="65"/>
        <v>0</v>
      </c>
      <c r="G193" s="145"/>
      <c r="H193" s="65"/>
      <c r="I193" s="73">
        <f t="shared" si="63"/>
        <v>0</v>
      </c>
      <c r="J193" s="155">
        <f t="shared" si="66"/>
        <v>0</v>
      </c>
      <c r="K193" s="145"/>
      <c r="L193" s="65"/>
      <c r="M193" s="73">
        <f t="shared" si="64"/>
        <v>0</v>
      </c>
      <c r="N193" s="155">
        <f t="shared" si="67"/>
        <v>0</v>
      </c>
      <c r="O193" s="139">
        <f t="shared" si="68"/>
        <v>0</v>
      </c>
    </row>
    <row r="194" spans="1:15" ht="13.5" hidden="1" outlineLevel="1" thickBot="1" x14ac:dyDescent="0.25">
      <c r="A194" s="70"/>
      <c r="B194" s="75" t="s">
        <v>0</v>
      </c>
      <c r="C194" s="145"/>
      <c r="D194" s="65"/>
      <c r="E194" s="72"/>
      <c r="F194" s="324">
        <f t="shared" si="65"/>
        <v>0</v>
      </c>
      <c r="G194" s="145"/>
      <c r="H194" s="65"/>
      <c r="I194" s="73">
        <f t="shared" si="63"/>
        <v>0</v>
      </c>
      <c r="J194" s="155">
        <f t="shared" si="66"/>
        <v>0</v>
      </c>
      <c r="K194" s="145"/>
      <c r="L194" s="65"/>
      <c r="M194" s="73">
        <f t="shared" si="64"/>
        <v>0</v>
      </c>
      <c r="N194" s="155">
        <f t="shared" si="67"/>
        <v>0</v>
      </c>
      <c r="O194" s="139">
        <f t="shared" si="68"/>
        <v>0</v>
      </c>
    </row>
    <row r="195" spans="1:15" ht="13.5" hidden="1" outlineLevel="1" thickBot="1" x14ac:dyDescent="0.25">
      <c r="A195" s="70"/>
      <c r="B195" s="75" t="s">
        <v>5</v>
      </c>
      <c r="C195" s="145"/>
      <c r="D195" s="65"/>
      <c r="E195" s="72"/>
      <c r="F195" s="324">
        <f t="shared" si="65"/>
        <v>0</v>
      </c>
      <c r="G195" s="145"/>
      <c r="H195" s="65"/>
      <c r="I195" s="73">
        <f t="shared" si="63"/>
        <v>0</v>
      </c>
      <c r="J195" s="155">
        <f t="shared" si="66"/>
        <v>0</v>
      </c>
      <c r="K195" s="145"/>
      <c r="L195" s="65"/>
      <c r="M195" s="73">
        <f t="shared" si="64"/>
        <v>0</v>
      </c>
      <c r="N195" s="155">
        <f t="shared" si="67"/>
        <v>0</v>
      </c>
      <c r="O195" s="139">
        <f t="shared" si="68"/>
        <v>0</v>
      </c>
    </row>
    <row r="196" spans="1:15" ht="13.5" hidden="1" outlineLevel="1" thickBot="1" x14ac:dyDescent="0.25">
      <c r="A196" s="70"/>
      <c r="B196" s="75" t="s">
        <v>6</v>
      </c>
      <c r="C196" s="145"/>
      <c r="D196" s="65"/>
      <c r="E196" s="72"/>
      <c r="F196" s="324">
        <f t="shared" si="65"/>
        <v>0</v>
      </c>
      <c r="G196" s="145"/>
      <c r="H196" s="65"/>
      <c r="I196" s="73">
        <f t="shared" si="63"/>
        <v>0</v>
      </c>
      <c r="J196" s="155">
        <f t="shared" si="66"/>
        <v>0</v>
      </c>
      <c r="K196" s="145"/>
      <c r="L196" s="65"/>
      <c r="M196" s="73">
        <f t="shared" si="64"/>
        <v>0</v>
      </c>
      <c r="N196" s="155">
        <f t="shared" si="67"/>
        <v>0</v>
      </c>
      <c r="O196" s="139">
        <f t="shared" si="68"/>
        <v>0</v>
      </c>
    </row>
    <row r="197" spans="1:15" ht="13.5" hidden="1" outlineLevel="1" thickBot="1" x14ac:dyDescent="0.25">
      <c r="A197" s="70"/>
      <c r="B197" s="75" t="s">
        <v>7</v>
      </c>
      <c r="C197" s="145"/>
      <c r="D197" s="65"/>
      <c r="E197" s="72"/>
      <c r="F197" s="324">
        <f t="shared" si="65"/>
        <v>0</v>
      </c>
      <c r="G197" s="145"/>
      <c r="H197" s="65"/>
      <c r="I197" s="73">
        <f t="shared" si="63"/>
        <v>0</v>
      </c>
      <c r="J197" s="155">
        <f t="shared" si="66"/>
        <v>0</v>
      </c>
      <c r="K197" s="145"/>
      <c r="L197" s="65"/>
      <c r="M197" s="73">
        <f t="shared" si="64"/>
        <v>0</v>
      </c>
      <c r="N197" s="155">
        <f t="shared" si="67"/>
        <v>0</v>
      </c>
      <c r="O197" s="139">
        <f t="shared" si="68"/>
        <v>0</v>
      </c>
    </row>
    <row r="198" spans="1:15" ht="13.5" hidden="1" outlineLevel="1" thickBot="1" x14ac:dyDescent="0.25">
      <c r="A198" s="70"/>
      <c r="B198" s="75" t="s">
        <v>8</v>
      </c>
      <c r="C198" s="145"/>
      <c r="D198" s="65"/>
      <c r="E198" s="72"/>
      <c r="F198" s="324">
        <f t="shared" si="65"/>
        <v>0</v>
      </c>
      <c r="G198" s="145"/>
      <c r="H198" s="65"/>
      <c r="I198" s="73">
        <f t="shared" si="63"/>
        <v>0</v>
      </c>
      <c r="J198" s="155">
        <f t="shared" si="66"/>
        <v>0</v>
      </c>
      <c r="K198" s="145"/>
      <c r="L198" s="65"/>
      <c r="M198" s="73">
        <f t="shared" si="64"/>
        <v>0</v>
      </c>
      <c r="N198" s="155">
        <f t="shared" si="67"/>
        <v>0</v>
      </c>
      <c r="O198" s="139">
        <f t="shared" si="68"/>
        <v>0</v>
      </c>
    </row>
    <row r="199" spans="1:15" ht="13.5" hidden="1" outlineLevel="1" thickBot="1" x14ac:dyDescent="0.25">
      <c r="A199" s="70"/>
      <c r="B199" s="75" t="s">
        <v>72</v>
      </c>
      <c r="C199" s="145"/>
      <c r="D199" s="65"/>
      <c r="E199" s="72"/>
      <c r="F199" s="324">
        <f t="shared" si="65"/>
        <v>0</v>
      </c>
      <c r="G199" s="145"/>
      <c r="H199" s="65"/>
      <c r="I199" s="73">
        <f t="shared" si="63"/>
        <v>0</v>
      </c>
      <c r="J199" s="155">
        <f t="shared" si="66"/>
        <v>0</v>
      </c>
      <c r="K199" s="145"/>
      <c r="L199" s="65"/>
      <c r="M199" s="73">
        <f t="shared" si="64"/>
        <v>0</v>
      </c>
      <c r="N199" s="155">
        <f t="shared" si="67"/>
        <v>0</v>
      </c>
      <c r="O199" s="139">
        <f t="shared" si="68"/>
        <v>0</v>
      </c>
    </row>
    <row r="200" spans="1:15" ht="13.5" hidden="1" outlineLevel="1" thickBot="1" x14ac:dyDescent="0.25">
      <c r="A200" s="70"/>
      <c r="B200" s="75" t="s">
        <v>73</v>
      </c>
      <c r="C200" s="145"/>
      <c r="D200" s="65"/>
      <c r="E200" s="72"/>
      <c r="F200" s="324">
        <f t="shared" si="65"/>
        <v>0</v>
      </c>
      <c r="G200" s="145"/>
      <c r="H200" s="65"/>
      <c r="I200" s="73">
        <f t="shared" si="63"/>
        <v>0</v>
      </c>
      <c r="J200" s="155">
        <f t="shared" si="66"/>
        <v>0</v>
      </c>
      <c r="K200" s="145"/>
      <c r="L200" s="65"/>
      <c r="M200" s="73">
        <f t="shared" si="64"/>
        <v>0</v>
      </c>
      <c r="N200" s="155">
        <f t="shared" si="67"/>
        <v>0</v>
      </c>
      <c r="O200" s="139">
        <f t="shared" si="68"/>
        <v>0</v>
      </c>
    </row>
    <row r="201" spans="1:15" ht="13.5" hidden="1" outlineLevel="1" thickBot="1" x14ac:dyDescent="0.25">
      <c r="A201" s="70"/>
      <c r="B201" s="75" t="s">
        <v>74</v>
      </c>
      <c r="C201" s="145"/>
      <c r="D201" s="65"/>
      <c r="E201" s="72"/>
      <c r="F201" s="324">
        <f t="shared" si="65"/>
        <v>0</v>
      </c>
      <c r="G201" s="145"/>
      <c r="H201" s="65"/>
      <c r="I201" s="73">
        <f t="shared" si="63"/>
        <v>0</v>
      </c>
      <c r="J201" s="155">
        <f t="shared" si="66"/>
        <v>0</v>
      </c>
      <c r="K201" s="145"/>
      <c r="L201" s="65"/>
      <c r="M201" s="73">
        <f t="shared" si="64"/>
        <v>0</v>
      </c>
      <c r="N201" s="155">
        <f t="shared" si="67"/>
        <v>0</v>
      </c>
      <c r="O201" s="139">
        <f t="shared" si="68"/>
        <v>0</v>
      </c>
    </row>
    <row r="202" spans="1:15" ht="13.5" hidden="1" outlineLevel="1" thickBot="1" x14ac:dyDescent="0.25">
      <c r="A202" s="70"/>
      <c r="B202" s="75" t="s">
        <v>9</v>
      </c>
      <c r="C202" s="145"/>
      <c r="D202" s="65"/>
      <c r="E202" s="72"/>
      <c r="F202" s="324">
        <f t="shared" si="65"/>
        <v>0</v>
      </c>
      <c r="G202" s="145"/>
      <c r="H202" s="65"/>
      <c r="I202" s="73">
        <f t="shared" si="63"/>
        <v>0</v>
      </c>
      <c r="J202" s="155">
        <f t="shared" si="66"/>
        <v>0</v>
      </c>
      <c r="K202" s="145"/>
      <c r="L202" s="65"/>
      <c r="M202" s="73">
        <f t="shared" si="64"/>
        <v>0</v>
      </c>
      <c r="N202" s="155">
        <f t="shared" si="67"/>
        <v>0</v>
      </c>
      <c r="O202" s="139">
        <f t="shared" si="68"/>
        <v>0</v>
      </c>
    </row>
    <row r="203" spans="1:15" ht="13.5" hidden="1" outlineLevel="1" thickBot="1" x14ac:dyDescent="0.25">
      <c r="A203" s="70"/>
      <c r="B203" s="75" t="s">
        <v>10</v>
      </c>
      <c r="C203" s="145"/>
      <c r="D203" s="65"/>
      <c r="E203" s="72"/>
      <c r="F203" s="324">
        <f t="shared" si="65"/>
        <v>0</v>
      </c>
      <c r="G203" s="145"/>
      <c r="H203" s="65"/>
      <c r="I203" s="73">
        <f t="shared" si="63"/>
        <v>0</v>
      </c>
      <c r="J203" s="155">
        <f t="shared" si="66"/>
        <v>0</v>
      </c>
      <c r="K203" s="145"/>
      <c r="L203" s="65"/>
      <c r="M203" s="73">
        <f t="shared" si="64"/>
        <v>0</v>
      </c>
      <c r="N203" s="155">
        <f t="shared" si="67"/>
        <v>0</v>
      </c>
      <c r="O203" s="139">
        <f t="shared" si="68"/>
        <v>0</v>
      </c>
    </row>
    <row r="204" spans="1:15" ht="13.5" hidden="1" outlineLevel="1" thickBot="1" x14ac:dyDescent="0.25">
      <c r="A204" s="70"/>
      <c r="B204" s="75" t="s">
        <v>11</v>
      </c>
      <c r="C204" s="145"/>
      <c r="D204" s="65"/>
      <c r="E204" s="72"/>
      <c r="F204" s="324">
        <f t="shared" si="65"/>
        <v>0</v>
      </c>
      <c r="G204" s="145"/>
      <c r="H204" s="65"/>
      <c r="I204" s="73">
        <f t="shared" si="63"/>
        <v>0</v>
      </c>
      <c r="J204" s="155">
        <f t="shared" si="66"/>
        <v>0</v>
      </c>
      <c r="K204" s="145"/>
      <c r="L204" s="65"/>
      <c r="M204" s="73">
        <f t="shared" si="64"/>
        <v>0</v>
      </c>
      <c r="N204" s="155">
        <f t="shared" si="67"/>
        <v>0</v>
      </c>
      <c r="O204" s="139">
        <f t="shared" si="68"/>
        <v>0</v>
      </c>
    </row>
    <row r="205" spans="1:15" ht="13.5" hidden="1" outlineLevel="1" thickBot="1" x14ac:dyDescent="0.25">
      <c r="A205" s="70"/>
      <c r="B205" s="75" t="s">
        <v>12</v>
      </c>
      <c r="C205" s="145"/>
      <c r="D205" s="65"/>
      <c r="E205" s="72"/>
      <c r="F205" s="324">
        <f t="shared" si="65"/>
        <v>0</v>
      </c>
      <c r="G205" s="145"/>
      <c r="H205" s="65"/>
      <c r="I205" s="73">
        <f t="shared" si="63"/>
        <v>0</v>
      </c>
      <c r="J205" s="155">
        <f t="shared" si="66"/>
        <v>0</v>
      </c>
      <c r="K205" s="145"/>
      <c r="L205" s="65"/>
      <c r="M205" s="73">
        <f t="shared" si="64"/>
        <v>0</v>
      </c>
      <c r="N205" s="155">
        <f t="shared" si="67"/>
        <v>0</v>
      </c>
      <c r="O205" s="139">
        <f t="shared" si="68"/>
        <v>0</v>
      </c>
    </row>
    <row r="206" spans="1:15" ht="13.5" hidden="1" outlineLevel="1" thickBot="1" x14ac:dyDescent="0.25">
      <c r="A206" s="70"/>
      <c r="B206" s="75" t="s">
        <v>13</v>
      </c>
      <c r="C206" s="145"/>
      <c r="D206" s="65"/>
      <c r="E206" s="72"/>
      <c r="F206" s="324">
        <f t="shared" si="65"/>
        <v>0</v>
      </c>
      <c r="G206" s="145"/>
      <c r="H206" s="65"/>
      <c r="I206" s="73">
        <f t="shared" si="63"/>
        <v>0</v>
      </c>
      <c r="J206" s="155">
        <f t="shared" si="66"/>
        <v>0</v>
      </c>
      <c r="K206" s="145"/>
      <c r="L206" s="65"/>
      <c r="M206" s="73">
        <f t="shared" si="64"/>
        <v>0</v>
      </c>
      <c r="N206" s="155">
        <f t="shared" si="67"/>
        <v>0</v>
      </c>
      <c r="O206" s="139">
        <f t="shared" si="68"/>
        <v>0</v>
      </c>
    </row>
    <row r="207" spans="1:15" ht="13.5" hidden="1" outlineLevel="1" thickBot="1" x14ac:dyDescent="0.25">
      <c r="A207" s="70"/>
      <c r="B207" s="75" t="s">
        <v>14</v>
      </c>
      <c r="C207" s="145"/>
      <c r="D207" s="65"/>
      <c r="E207" s="72"/>
      <c r="F207" s="324">
        <f t="shared" si="65"/>
        <v>0</v>
      </c>
      <c r="G207" s="145"/>
      <c r="H207" s="65"/>
      <c r="I207" s="73">
        <f t="shared" si="63"/>
        <v>0</v>
      </c>
      <c r="J207" s="155">
        <f t="shared" si="66"/>
        <v>0</v>
      </c>
      <c r="K207" s="145"/>
      <c r="L207" s="65"/>
      <c r="M207" s="73">
        <f t="shared" si="64"/>
        <v>0</v>
      </c>
      <c r="N207" s="155">
        <f t="shared" si="67"/>
        <v>0</v>
      </c>
      <c r="O207" s="139">
        <f t="shared" si="68"/>
        <v>0</v>
      </c>
    </row>
    <row r="208" spans="1:15" ht="13.5" hidden="1" outlineLevel="1" thickBot="1" x14ac:dyDescent="0.25">
      <c r="A208" s="70"/>
      <c r="B208" s="75" t="s">
        <v>15</v>
      </c>
      <c r="C208" s="145"/>
      <c r="D208" s="65"/>
      <c r="E208" s="72"/>
      <c r="F208" s="324">
        <f t="shared" si="65"/>
        <v>0</v>
      </c>
      <c r="G208" s="145"/>
      <c r="H208" s="65"/>
      <c r="I208" s="73">
        <f t="shared" si="63"/>
        <v>0</v>
      </c>
      <c r="J208" s="155">
        <f t="shared" si="66"/>
        <v>0</v>
      </c>
      <c r="K208" s="145"/>
      <c r="L208" s="65"/>
      <c r="M208" s="73">
        <f t="shared" si="64"/>
        <v>0</v>
      </c>
      <c r="N208" s="155">
        <f t="shared" si="67"/>
        <v>0</v>
      </c>
      <c r="O208" s="139">
        <f t="shared" si="68"/>
        <v>0</v>
      </c>
    </row>
    <row r="209" spans="1:15" ht="13.5" hidden="1" outlineLevel="1" thickBot="1" x14ac:dyDescent="0.25">
      <c r="A209" s="70"/>
      <c r="B209" s="75" t="s">
        <v>16</v>
      </c>
      <c r="C209" s="145"/>
      <c r="D209" s="65"/>
      <c r="E209" s="72"/>
      <c r="F209" s="324">
        <f t="shared" si="65"/>
        <v>0</v>
      </c>
      <c r="G209" s="145"/>
      <c r="H209" s="65"/>
      <c r="I209" s="73">
        <f t="shared" si="63"/>
        <v>0</v>
      </c>
      <c r="J209" s="155">
        <f t="shared" si="66"/>
        <v>0</v>
      </c>
      <c r="K209" s="145"/>
      <c r="L209" s="65"/>
      <c r="M209" s="73">
        <f t="shared" si="64"/>
        <v>0</v>
      </c>
      <c r="N209" s="155">
        <f t="shared" si="67"/>
        <v>0</v>
      </c>
      <c r="O209" s="139">
        <f t="shared" si="68"/>
        <v>0</v>
      </c>
    </row>
    <row r="210" spans="1:15" ht="13.5" hidden="1" outlineLevel="1" thickBot="1" x14ac:dyDescent="0.25">
      <c r="A210" s="70"/>
      <c r="B210" s="75" t="s">
        <v>17</v>
      </c>
      <c r="C210" s="145"/>
      <c r="D210" s="65"/>
      <c r="E210" s="72"/>
      <c r="F210" s="324">
        <f t="shared" si="65"/>
        <v>0</v>
      </c>
      <c r="G210" s="145"/>
      <c r="H210" s="65"/>
      <c r="I210" s="73">
        <f t="shared" si="63"/>
        <v>0</v>
      </c>
      <c r="J210" s="155">
        <f t="shared" si="66"/>
        <v>0</v>
      </c>
      <c r="K210" s="145"/>
      <c r="L210" s="65"/>
      <c r="M210" s="73">
        <f t="shared" si="64"/>
        <v>0</v>
      </c>
      <c r="N210" s="155">
        <f t="shared" si="67"/>
        <v>0</v>
      </c>
      <c r="O210" s="139">
        <f t="shared" si="68"/>
        <v>0</v>
      </c>
    </row>
    <row r="211" spans="1:15" ht="13.5" hidden="1" outlineLevel="1" thickBot="1" x14ac:dyDescent="0.25">
      <c r="A211" s="70"/>
      <c r="B211" s="75" t="s">
        <v>75</v>
      </c>
      <c r="C211" s="145"/>
      <c r="D211" s="65"/>
      <c r="E211" s="72"/>
      <c r="F211" s="324">
        <f t="shared" si="65"/>
        <v>0</v>
      </c>
      <c r="G211" s="145"/>
      <c r="H211" s="65"/>
      <c r="I211" s="73">
        <f t="shared" si="63"/>
        <v>0</v>
      </c>
      <c r="J211" s="155">
        <f t="shared" si="66"/>
        <v>0</v>
      </c>
      <c r="K211" s="145"/>
      <c r="L211" s="65"/>
      <c r="M211" s="73">
        <f t="shared" si="64"/>
        <v>0</v>
      </c>
      <c r="N211" s="155">
        <f t="shared" si="67"/>
        <v>0</v>
      </c>
      <c r="O211" s="139">
        <f t="shared" si="68"/>
        <v>0</v>
      </c>
    </row>
    <row r="212" spans="1:15" ht="13.5" hidden="1" outlineLevel="1" thickBot="1" x14ac:dyDescent="0.25">
      <c r="A212" s="70"/>
      <c r="B212" s="75" t="s">
        <v>18</v>
      </c>
      <c r="C212" s="145"/>
      <c r="D212" s="65"/>
      <c r="E212" s="72"/>
      <c r="F212" s="324">
        <f t="shared" si="65"/>
        <v>0</v>
      </c>
      <c r="G212" s="145"/>
      <c r="H212" s="65"/>
      <c r="I212" s="73">
        <f t="shared" si="63"/>
        <v>0</v>
      </c>
      <c r="J212" s="155">
        <f t="shared" si="66"/>
        <v>0</v>
      </c>
      <c r="K212" s="145"/>
      <c r="L212" s="65"/>
      <c r="M212" s="73">
        <f t="shared" si="64"/>
        <v>0</v>
      </c>
      <c r="N212" s="155">
        <f t="shared" si="67"/>
        <v>0</v>
      </c>
      <c r="O212" s="139">
        <f t="shared" si="68"/>
        <v>0</v>
      </c>
    </row>
    <row r="213" spans="1:15" ht="13.5" hidden="1" outlineLevel="1" thickBot="1" x14ac:dyDescent="0.25">
      <c r="A213" s="70"/>
      <c r="B213" s="75" t="s">
        <v>19</v>
      </c>
      <c r="C213" s="145"/>
      <c r="D213" s="65"/>
      <c r="E213" s="72"/>
      <c r="F213" s="324">
        <f t="shared" si="65"/>
        <v>0</v>
      </c>
      <c r="G213" s="145"/>
      <c r="H213" s="65"/>
      <c r="I213" s="73">
        <f t="shared" si="63"/>
        <v>0</v>
      </c>
      <c r="J213" s="155">
        <f t="shared" si="66"/>
        <v>0</v>
      </c>
      <c r="K213" s="145"/>
      <c r="L213" s="65"/>
      <c r="M213" s="73">
        <f t="shared" si="64"/>
        <v>0</v>
      </c>
      <c r="N213" s="155">
        <f t="shared" si="67"/>
        <v>0</v>
      </c>
      <c r="O213" s="139">
        <f t="shared" si="68"/>
        <v>0</v>
      </c>
    </row>
    <row r="214" spans="1:15" ht="13.5" hidden="1" outlineLevel="1" thickBot="1" x14ac:dyDescent="0.25">
      <c r="A214" s="70"/>
      <c r="B214" s="75" t="s">
        <v>20</v>
      </c>
      <c r="C214" s="145"/>
      <c r="D214" s="65"/>
      <c r="E214" s="72"/>
      <c r="F214" s="324">
        <f t="shared" si="65"/>
        <v>0</v>
      </c>
      <c r="G214" s="145"/>
      <c r="H214" s="65"/>
      <c r="I214" s="73">
        <f t="shared" si="63"/>
        <v>0</v>
      </c>
      <c r="J214" s="155">
        <f t="shared" si="66"/>
        <v>0</v>
      </c>
      <c r="K214" s="145"/>
      <c r="L214" s="65"/>
      <c r="M214" s="73">
        <f t="shared" si="64"/>
        <v>0</v>
      </c>
      <c r="N214" s="155">
        <f t="shared" si="67"/>
        <v>0</v>
      </c>
      <c r="O214" s="139">
        <f t="shared" si="68"/>
        <v>0</v>
      </c>
    </row>
    <row r="215" spans="1:15" ht="13.5" hidden="1" outlineLevel="1" thickBot="1" x14ac:dyDescent="0.25">
      <c r="A215" s="70"/>
      <c r="B215" s="179" t="s">
        <v>167</v>
      </c>
      <c r="C215" s="145"/>
      <c r="D215" s="65"/>
      <c r="E215" s="72"/>
      <c r="F215" s="324">
        <f t="shared" si="65"/>
        <v>0</v>
      </c>
      <c r="G215" s="145"/>
      <c r="H215" s="65"/>
      <c r="I215" s="73">
        <f t="shared" si="63"/>
        <v>0</v>
      </c>
      <c r="J215" s="155">
        <f t="shared" si="66"/>
        <v>0</v>
      </c>
      <c r="K215" s="145"/>
      <c r="L215" s="65"/>
      <c r="M215" s="73">
        <f t="shared" si="64"/>
        <v>0</v>
      </c>
      <c r="N215" s="155">
        <f t="shared" si="67"/>
        <v>0</v>
      </c>
      <c r="O215" s="139">
        <f t="shared" si="68"/>
        <v>0</v>
      </c>
    </row>
    <row r="216" spans="1:15" ht="13.5" hidden="1" outlineLevel="1" thickBot="1" x14ac:dyDescent="0.25">
      <c r="A216" s="75"/>
      <c r="B216" s="75"/>
      <c r="C216" s="144"/>
      <c r="D216" s="67"/>
      <c r="E216" s="68"/>
      <c r="F216" s="323"/>
      <c r="G216" s="144"/>
      <c r="H216" s="67"/>
      <c r="I216" s="68"/>
      <c r="J216" s="221"/>
      <c r="K216" s="144"/>
      <c r="L216" s="67"/>
      <c r="M216" s="68"/>
      <c r="N216" s="221"/>
      <c r="O216" s="139">
        <f t="shared" si="68"/>
        <v>0</v>
      </c>
    </row>
    <row r="217" spans="1:15" s="4" customFormat="1" ht="13.5" hidden="1" outlineLevel="1" thickBot="1" x14ac:dyDescent="0.25">
      <c r="A217" s="378" t="str">
        <f>A45</f>
        <v>&lt;Field Office&gt;</v>
      </c>
      <c r="B217" s="403"/>
      <c r="C217" s="370"/>
      <c r="D217" s="371"/>
      <c r="E217" s="372"/>
      <c r="F217" s="373"/>
      <c r="G217" s="370"/>
      <c r="H217" s="371"/>
      <c r="I217" s="372"/>
      <c r="J217" s="374"/>
      <c r="K217" s="370"/>
      <c r="L217" s="371"/>
      <c r="M217" s="372"/>
      <c r="N217" s="374"/>
      <c r="O217" s="139">
        <f t="shared" si="68"/>
        <v>0</v>
      </c>
    </row>
    <row r="218" spans="1:15" ht="13.5" hidden="1" outlineLevel="1" thickBot="1" x14ac:dyDescent="0.25">
      <c r="A218" s="70"/>
      <c r="B218" s="75" t="s">
        <v>1</v>
      </c>
      <c r="C218" s="145"/>
      <c r="D218" s="65"/>
      <c r="E218" s="72"/>
      <c r="F218" s="324">
        <f>ROUND(D218*E218,0)</f>
        <v>0</v>
      </c>
      <c r="G218" s="145"/>
      <c r="H218" s="65"/>
      <c r="I218" s="73">
        <f t="shared" ref="I218:I248" si="69">ROUND(E218*(100%+$K$4),0)</f>
        <v>0</v>
      </c>
      <c r="J218" s="155">
        <f>ROUND(H218*I218,0)</f>
        <v>0</v>
      </c>
      <c r="K218" s="145"/>
      <c r="L218" s="65"/>
      <c r="M218" s="73">
        <f t="shared" ref="M218:M248" si="70">ROUND(I218*(100%+$K$4),0)</f>
        <v>0</v>
      </c>
      <c r="N218" s="155">
        <f>ROUND(L218*M218,0)</f>
        <v>0</v>
      </c>
      <c r="O218" s="139">
        <f t="shared" si="68"/>
        <v>0</v>
      </c>
    </row>
    <row r="219" spans="1:15" ht="13.5" hidden="1" outlineLevel="1" thickBot="1" x14ac:dyDescent="0.25">
      <c r="A219" s="70"/>
      <c r="B219" s="75" t="s">
        <v>2</v>
      </c>
      <c r="C219" s="145"/>
      <c r="D219" s="65"/>
      <c r="E219" s="72"/>
      <c r="F219" s="324">
        <f t="shared" ref="F219:F248" si="71">ROUND(D219*E219,0)</f>
        <v>0</v>
      </c>
      <c r="G219" s="145"/>
      <c r="H219" s="65"/>
      <c r="I219" s="73">
        <f t="shared" si="69"/>
        <v>0</v>
      </c>
      <c r="J219" s="155">
        <f t="shared" ref="J219:J248" si="72">ROUND(H219*I219,0)</f>
        <v>0</v>
      </c>
      <c r="K219" s="145"/>
      <c r="L219" s="65"/>
      <c r="M219" s="73">
        <f t="shared" si="70"/>
        <v>0</v>
      </c>
      <c r="N219" s="155">
        <f t="shared" ref="N219:N248" si="73">ROUND(L219*M219,0)</f>
        <v>0</v>
      </c>
      <c r="O219" s="139">
        <f t="shared" si="68"/>
        <v>0</v>
      </c>
    </row>
    <row r="220" spans="1:15" ht="13.5" hidden="1" outlineLevel="1" thickBot="1" x14ac:dyDescent="0.25">
      <c r="A220" s="70"/>
      <c r="B220" s="75" t="s">
        <v>3</v>
      </c>
      <c r="C220" s="145"/>
      <c r="D220" s="65"/>
      <c r="E220" s="72"/>
      <c r="F220" s="324">
        <f t="shared" si="71"/>
        <v>0</v>
      </c>
      <c r="G220" s="145"/>
      <c r="H220" s="65"/>
      <c r="I220" s="73">
        <f>ROUND(E220*(100%+$K$4),0)</f>
        <v>0</v>
      </c>
      <c r="J220" s="155">
        <f t="shared" si="72"/>
        <v>0</v>
      </c>
      <c r="K220" s="145"/>
      <c r="L220" s="65"/>
      <c r="M220" s="73">
        <f t="shared" si="70"/>
        <v>0</v>
      </c>
      <c r="N220" s="155">
        <f t="shared" si="73"/>
        <v>0</v>
      </c>
      <c r="O220" s="139">
        <f t="shared" si="68"/>
        <v>0</v>
      </c>
    </row>
    <row r="221" spans="1:15" ht="13.5" hidden="1" outlineLevel="1" thickBot="1" x14ac:dyDescent="0.25">
      <c r="A221" s="70"/>
      <c r="B221" s="75" t="s">
        <v>71</v>
      </c>
      <c r="C221" s="145"/>
      <c r="D221" s="65"/>
      <c r="E221" s="72"/>
      <c r="F221" s="324">
        <f t="shared" si="71"/>
        <v>0</v>
      </c>
      <c r="G221" s="145"/>
      <c r="H221" s="65"/>
      <c r="I221" s="73">
        <f t="shared" si="69"/>
        <v>0</v>
      </c>
      <c r="J221" s="155">
        <f t="shared" si="72"/>
        <v>0</v>
      </c>
      <c r="K221" s="145"/>
      <c r="L221" s="65"/>
      <c r="M221" s="73">
        <f t="shared" si="70"/>
        <v>0</v>
      </c>
      <c r="N221" s="155">
        <f t="shared" si="73"/>
        <v>0</v>
      </c>
      <c r="O221" s="139">
        <f t="shared" si="68"/>
        <v>0</v>
      </c>
    </row>
    <row r="222" spans="1:15" ht="13.5" hidden="1" outlineLevel="1" thickBot="1" x14ac:dyDescent="0.25">
      <c r="A222" s="70"/>
      <c r="B222" s="75" t="s">
        <v>4</v>
      </c>
      <c r="C222" s="145"/>
      <c r="D222" s="65"/>
      <c r="E222" s="72"/>
      <c r="F222" s="324">
        <f t="shared" si="71"/>
        <v>0</v>
      </c>
      <c r="G222" s="145"/>
      <c r="H222" s="65"/>
      <c r="I222" s="73">
        <f t="shared" si="69"/>
        <v>0</v>
      </c>
      <c r="J222" s="155">
        <f t="shared" si="72"/>
        <v>0</v>
      </c>
      <c r="K222" s="145"/>
      <c r="L222" s="65"/>
      <c r="M222" s="73">
        <f t="shared" si="70"/>
        <v>0</v>
      </c>
      <c r="N222" s="155">
        <f t="shared" si="73"/>
        <v>0</v>
      </c>
      <c r="O222" s="139">
        <f t="shared" si="68"/>
        <v>0</v>
      </c>
    </row>
    <row r="223" spans="1:15" ht="13.5" hidden="1" outlineLevel="1" thickBot="1" x14ac:dyDescent="0.25">
      <c r="A223" s="70"/>
      <c r="B223" s="75" t="s">
        <v>148</v>
      </c>
      <c r="C223" s="145"/>
      <c r="D223" s="65"/>
      <c r="E223" s="72"/>
      <c r="F223" s="324">
        <f t="shared" si="71"/>
        <v>0</v>
      </c>
      <c r="G223" s="145"/>
      <c r="H223" s="65"/>
      <c r="I223" s="73">
        <f t="shared" si="69"/>
        <v>0</v>
      </c>
      <c r="J223" s="155">
        <f t="shared" si="72"/>
        <v>0</v>
      </c>
      <c r="K223" s="145"/>
      <c r="L223" s="65"/>
      <c r="M223" s="73">
        <f t="shared" si="70"/>
        <v>0</v>
      </c>
      <c r="N223" s="155">
        <f t="shared" si="73"/>
        <v>0</v>
      </c>
      <c r="O223" s="139">
        <f t="shared" si="68"/>
        <v>0</v>
      </c>
    </row>
    <row r="224" spans="1:15" ht="13.5" hidden="1" outlineLevel="1" thickBot="1" x14ac:dyDescent="0.25">
      <c r="A224" s="70"/>
      <c r="B224" s="75" t="s">
        <v>63</v>
      </c>
      <c r="C224" s="145"/>
      <c r="D224" s="65"/>
      <c r="E224" s="72"/>
      <c r="F224" s="324">
        <f t="shared" si="71"/>
        <v>0</v>
      </c>
      <c r="G224" s="145"/>
      <c r="H224" s="65"/>
      <c r="I224" s="73">
        <f t="shared" si="69"/>
        <v>0</v>
      </c>
      <c r="J224" s="155">
        <f t="shared" si="72"/>
        <v>0</v>
      </c>
      <c r="K224" s="145"/>
      <c r="L224" s="65"/>
      <c r="M224" s="73">
        <f t="shared" si="70"/>
        <v>0</v>
      </c>
      <c r="N224" s="155">
        <f t="shared" si="73"/>
        <v>0</v>
      </c>
      <c r="O224" s="139">
        <f t="shared" si="68"/>
        <v>0</v>
      </c>
    </row>
    <row r="225" spans="1:15" ht="13.5" hidden="1" outlineLevel="1" thickBot="1" x14ac:dyDescent="0.25">
      <c r="A225" s="70"/>
      <c r="B225" s="75" t="s">
        <v>131</v>
      </c>
      <c r="C225" s="145"/>
      <c r="D225" s="65"/>
      <c r="E225" s="72"/>
      <c r="F225" s="324">
        <f t="shared" si="71"/>
        <v>0</v>
      </c>
      <c r="G225" s="145"/>
      <c r="H225" s="65"/>
      <c r="I225" s="73">
        <f t="shared" si="69"/>
        <v>0</v>
      </c>
      <c r="J225" s="155">
        <f t="shared" si="72"/>
        <v>0</v>
      </c>
      <c r="K225" s="145"/>
      <c r="L225" s="65"/>
      <c r="M225" s="73">
        <f t="shared" si="70"/>
        <v>0</v>
      </c>
      <c r="N225" s="155">
        <f t="shared" si="73"/>
        <v>0</v>
      </c>
      <c r="O225" s="139">
        <f t="shared" si="68"/>
        <v>0</v>
      </c>
    </row>
    <row r="226" spans="1:15" ht="13.5" hidden="1" outlineLevel="1" thickBot="1" x14ac:dyDescent="0.25">
      <c r="A226" s="70"/>
      <c r="B226" s="75" t="s">
        <v>169</v>
      </c>
      <c r="C226" s="145"/>
      <c r="D226" s="65"/>
      <c r="E226" s="72"/>
      <c r="F226" s="324">
        <f t="shared" si="71"/>
        <v>0</v>
      </c>
      <c r="G226" s="145"/>
      <c r="H226" s="65"/>
      <c r="I226" s="73">
        <f t="shared" si="69"/>
        <v>0</v>
      </c>
      <c r="J226" s="155">
        <f t="shared" si="72"/>
        <v>0</v>
      </c>
      <c r="K226" s="145"/>
      <c r="L226" s="65"/>
      <c r="M226" s="73">
        <f t="shared" si="70"/>
        <v>0</v>
      </c>
      <c r="N226" s="155">
        <f t="shared" si="73"/>
        <v>0</v>
      </c>
      <c r="O226" s="139">
        <f t="shared" si="68"/>
        <v>0</v>
      </c>
    </row>
    <row r="227" spans="1:15" ht="13.5" hidden="1" outlineLevel="1" thickBot="1" x14ac:dyDescent="0.25">
      <c r="A227" s="70"/>
      <c r="B227" s="75" t="s">
        <v>149</v>
      </c>
      <c r="C227" s="145"/>
      <c r="D227" s="65"/>
      <c r="E227" s="72"/>
      <c r="F227" s="324">
        <f t="shared" si="71"/>
        <v>0</v>
      </c>
      <c r="G227" s="145"/>
      <c r="H227" s="65"/>
      <c r="I227" s="73">
        <f t="shared" si="69"/>
        <v>0</v>
      </c>
      <c r="J227" s="155">
        <f t="shared" si="72"/>
        <v>0</v>
      </c>
      <c r="K227" s="145"/>
      <c r="L227" s="65"/>
      <c r="M227" s="73">
        <f t="shared" si="70"/>
        <v>0</v>
      </c>
      <c r="N227" s="155">
        <f t="shared" si="73"/>
        <v>0</v>
      </c>
      <c r="O227" s="139">
        <f t="shared" si="68"/>
        <v>0</v>
      </c>
    </row>
    <row r="228" spans="1:15" ht="13.5" hidden="1" outlineLevel="1" thickBot="1" x14ac:dyDescent="0.25">
      <c r="A228" s="70"/>
      <c r="B228" s="75" t="s">
        <v>0</v>
      </c>
      <c r="C228" s="145"/>
      <c r="D228" s="65"/>
      <c r="E228" s="72"/>
      <c r="F228" s="324">
        <f t="shared" si="71"/>
        <v>0</v>
      </c>
      <c r="G228" s="145"/>
      <c r="H228" s="65"/>
      <c r="I228" s="73">
        <f t="shared" si="69"/>
        <v>0</v>
      </c>
      <c r="J228" s="155">
        <f t="shared" si="72"/>
        <v>0</v>
      </c>
      <c r="K228" s="145"/>
      <c r="L228" s="65"/>
      <c r="M228" s="73">
        <f t="shared" si="70"/>
        <v>0</v>
      </c>
      <c r="N228" s="155">
        <f t="shared" si="73"/>
        <v>0</v>
      </c>
      <c r="O228" s="139">
        <f t="shared" si="68"/>
        <v>0</v>
      </c>
    </row>
    <row r="229" spans="1:15" ht="13.5" hidden="1" outlineLevel="1" thickBot="1" x14ac:dyDescent="0.25">
      <c r="A229" s="70"/>
      <c r="B229" s="75" t="s">
        <v>5</v>
      </c>
      <c r="C229" s="145"/>
      <c r="D229" s="65"/>
      <c r="E229" s="72"/>
      <c r="F229" s="324">
        <f t="shared" si="71"/>
        <v>0</v>
      </c>
      <c r="G229" s="145"/>
      <c r="H229" s="65"/>
      <c r="I229" s="73">
        <f t="shared" si="69"/>
        <v>0</v>
      </c>
      <c r="J229" s="155">
        <f t="shared" si="72"/>
        <v>0</v>
      </c>
      <c r="K229" s="145"/>
      <c r="L229" s="65"/>
      <c r="M229" s="73">
        <f t="shared" si="70"/>
        <v>0</v>
      </c>
      <c r="N229" s="155">
        <f t="shared" si="73"/>
        <v>0</v>
      </c>
      <c r="O229" s="139">
        <f t="shared" si="68"/>
        <v>0</v>
      </c>
    </row>
    <row r="230" spans="1:15" ht="13.5" hidden="1" outlineLevel="1" thickBot="1" x14ac:dyDescent="0.25">
      <c r="A230" s="70"/>
      <c r="B230" s="75" t="s">
        <v>6</v>
      </c>
      <c r="C230" s="145"/>
      <c r="D230" s="65"/>
      <c r="E230" s="72"/>
      <c r="F230" s="324">
        <f t="shared" si="71"/>
        <v>0</v>
      </c>
      <c r="G230" s="145"/>
      <c r="H230" s="65"/>
      <c r="I230" s="73">
        <f t="shared" si="69"/>
        <v>0</v>
      </c>
      <c r="J230" s="155">
        <f t="shared" si="72"/>
        <v>0</v>
      </c>
      <c r="K230" s="145"/>
      <c r="L230" s="65"/>
      <c r="M230" s="73">
        <f t="shared" si="70"/>
        <v>0</v>
      </c>
      <c r="N230" s="155">
        <f t="shared" si="73"/>
        <v>0</v>
      </c>
      <c r="O230" s="139">
        <f t="shared" si="68"/>
        <v>0</v>
      </c>
    </row>
    <row r="231" spans="1:15" ht="13.5" hidden="1" outlineLevel="1" thickBot="1" x14ac:dyDescent="0.25">
      <c r="A231" s="70"/>
      <c r="B231" s="75" t="s">
        <v>7</v>
      </c>
      <c r="C231" s="145"/>
      <c r="D231" s="65"/>
      <c r="E231" s="72"/>
      <c r="F231" s="324">
        <f t="shared" si="71"/>
        <v>0</v>
      </c>
      <c r="G231" s="145"/>
      <c r="H231" s="65"/>
      <c r="I231" s="73">
        <f t="shared" si="69"/>
        <v>0</v>
      </c>
      <c r="J231" s="155">
        <f t="shared" si="72"/>
        <v>0</v>
      </c>
      <c r="K231" s="145"/>
      <c r="L231" s="65"/>
      <c r="M231" s="73">
        <f t="shared" si="70"/>
        <v>0</v>
      </c>
      <c r="N231" s="155">
        <f t="shared" si="73"/>
        <v>0</v>
      </c>
      <c r="O231" s="139">
        <f t="shared" si="68"/>
        <v>0</v>
      </c>
    </row>
    <row r="232" spans="1:15" ht="13.5" hidden="1" outlineLevel="1" thickBot="1" x14ac:dyDescent="0.25">
      <c r="A232" s="70"/>
      <c r="B232" s="75" t="s">
        <v>8</v>
      </c>
      <c r="C232" s="145"/>
      <c r="D232" s="65"/>
      <c r="E232" s="72"/>
      <c r="F232" s="324">
        <f t="shared" si="71"/>
        <v>0</v>
      </c>
      <c r="G232" s="145"/>
      <c r="H232" s="65"/>
      <c r="I232" s="73">
        <f t="shared" si="69"/>
        <v>0</v>
      </c>
      <c r="J232" s="155">
        <f t="shared" si="72"/>
        <v>0</v>
      </c>
      <c r="K232" s="145"/>
      <c r="L232" s="65"/>
      <c r="M232" s="73">
        <f t="shared" si="70"/>
        <v>0</v>
      </c>
      <c r="N232" s="155">
        <f t="shared" si="73"/>
        <v>0</v>
      </c>
      <c r="O232" s="139">
        <f t="shared" si="68"/>
        <v>0</v>
      </c>
    </row>
    <row r="233" spans="1:15" ht="13.5" hidden="1" outlineLevel="1" thickBot="1" x14ac:dyDescent="0.25">
      <c r="A233" s="70"/>
      <c r="B233" s="75" t="s">
        <v>72</v>
      </c>
      <c r="C233" s="145"/>
      <c r="D233" s="65"/>
      <c r="E233" s="72"/>
      <c r="F233" s="324">
        <f t="shared" si="71"/>
        <v>0</v>
      </c>
      <c r="G233" s="145"/>
      <c r="H233" s="65"/>
      <c r="I233" s="73">
        <f t="shared" si="69"/>
        <v>0</v>
      </c>
      <c r="J233" s="155">
        <f t="shared" si="72"/>
        <v>0</v>
      </c>
      <c r="K233" s="145"/>
      <c r="L233" s="65"/>
      <c r="M233" s="73">
        <f t="shared" si="70"/>
        <v>0</v>
      </c>
      <c r="N233" s="155">
        <f t="shared" si="73"/>
        <v>0</v>
      </c>
      <c r="O233" s="139">
        <f t="shared" si="68"/>
        <v>0</v>
      </c>
    </row>
    <row r="234" spans="1:15" ht="13.5" hidden="1" outlineLevel="1" thickBot="1" x14ac:dyDescent="0.25">
      <c r="A234" s="70"/>
      <c r="B234" s="75" t="s">
        <v>73</v>
      </c>
      <c r="C234" s="145"/>
      <c r="D234" s="65"/>
      <c r="E234" s="72"/>
      <c r="F234" s="324">
        <f t="shared" si="71"/>
        <v>0</v>
      </c>
      <c r="G234" s="145"/>
      <c r="H234" s="65"/>
      <c r="I234" s="73">
        <f t="shared" si="69"/>
        <v>0</v>
      </c>
      <c r="J234" s="155">
        <f t="shared" si="72"/>
        <v>0</v>
      </c>
      <c r="K234" s="145"/>
      <c r="L234" s="65"/>
      <c r="M234" s="73">
        <f t="shared" si="70"/>
        <v>0</v>
      </c>
      <c r="N234" s="155">
        <f t="shared" si="73"/>
        <v>0</v>
      </c>
      <c r="O234" s="139">
        <f t="shared" si="68"/>
        <v>0</v>
      </c>
    </row>
    <row r="235" spans="1:15" ht="13.5" hidden="1" outlineLevel="1" thickBot="1" x14ac:dyDescent="0.25">
      <c r="A235" s="70"/>
      <c r="B235" s="75" t="s">
        <v>74</v>
      </c>
      <c r="C235" s="145"/>
      <c r="D235" s="65"/>
      <c r="E235" s="72"/>
      <c r="F235" s="324">
        <f t="shared" si="71"/>
        <v>0</v>
      </c>
      <c r="G235" s="145"/>
      <c r="H235" s="65"/>
      <c r="I235" s="73">
        <f t="shared" si="69"/>
        <v>0</v>
      </c>
      <c r="J235" s="155">
        <f t="shared" si="72"/>
        <v>0</v>
      </c>
      <c r="K235" s="145"/>
      <c r="L235" s="65"/>
      <c r="M235" s="73">
        <f t="shared" si="70"/>
        <v>0</v>
      </c>
      <c r="N235" s="155">
        <f t="shared" si="73"/>
        <v>0</v>
      </c>
      <c r="O235" s="139">
        <f t="shared" si="68"/>
        <v>0</v>
      </c>
    </row>
    <row r="236" spans="1:15" ht="13.5" hidden="1" outlineLevel="1" thickBot="1" x14ac:dyDescent="0.25">
      <c r="A236" s="70"/>
      <c r="B236" s="75" t="s">
        <v>9</v>
      </c>
      <c r="C236" s="145"/>
      <c r="D236" s="65"/>
      <c r="E236" s="72"/>
      <c r="F236" s="324">
        <f t="shared" si="71"/>
        <v>0</v>
      </c>
      <c r="G236" s="145"/>
      <c r="H236" s="65"/>
      <c r="I236" s="73">
        <f t="shared" si="69"/>
        <v>0</v>
      </c>
      <c r="J236" s="155">
        <f t="shared" si="72"/>
        <v>0</v>
      </c>
      <c r="K236" s="145"/>
      <c r="L236" s="65"/>
      <c r="M236" s="73">
        <f t="shared" si="70"/>
        <v>0</v>
      </c>
      <c r="N236" s="155">
        <f t="shared" si="73"/>
        <v>0</v>
      </c>
      <c r="O236" s="139">
        <f t="shared" si="68"/>
        <v>0</v>
      </c>
    </row>
    <row r="237" spans="1:15" ht="13.5" hidden="1" outlineLevel="1" thickBot="1" x14ac:dyDescent="0.25">
      <c r="A237" s="70"/>
      <c r="B237" s="75" t="s">
        <v>10</v>
      </c>
      <c r="C237" s="145"/>
      <c r="D237" s="65"/>
      <c r="E237" s="72"/>
      <c r="F237" s="324">
        <f t="shared" si="71"/>
        <v>0</v>
      </c>
      <c r="G237" s="145"/>
      <c r="H237" s="65"/>
      <c r="I237" s="73">
        <f t="shared" si="69"/>
        <v>0</v>
      </c>
      <c r="J237" s="155">
        <f t="shared" si="72"/>
        <v>0</v>
      </c>
      <c r="K237" s="145"/>
      <c r="L237" s="65"/>
      <c r="M237" s="73">
        <f t="shared" si="70"/>
        <v>0</v>
      </c>
      <c r="N237" s="155">
        <f t="shared" si="73"/>
        <v>0</v>
      </c>
      <c r="O237" s="139">
        <f t="shared" si="68"/>
        <v>0</v>
      </c>
    </row>
    <row r="238" spans="1:15" ht="13.5" hidden="1" outlineLevel="1" thickBot="1" x14ac:dyDescent="0.25">
      <c r="A238" s="70"/>
      <c r="B238" s="75" t="s">
        <v>11</v>
      </c>
      <c r="C238" s="145"/>
      <c r="D238" s="65"/>
      <c r="E238" s="72"/>
      <c r="F238" s="324">
        <f t="shared" si="71"/>
        <v>0</v>
      </c>
      <c r="G238" s="145"/>
      <c r="H238" s="65"/>
      <c r="I238" s="73">
        <f t="shared" si="69"/>
        <v>0</v>
      </c>
      <c r="J238" s="155">
        <f t="shared" si="72"/>
        <v>0</v>
      </c>
      <c r="K238" s="145"/>
      <c r="L238" s="65"/>
      <c r="M238" s="73">
        <f t="shared" si="70"/>
        <v>0</v>
      </c>
      <c r="N238" s="155">
        <f t="shared" si="73"/>
        <v>0</v>
      </c>
      <c r="O238" s="139">
        <f t="shared" si="68"/>
        <v>0</v>
      </c>
    </row>
    <row r="239" spans="1:15" ht="13.5" hidden="1" outlineLevel="1" thickBot="1" x14ac:dyDescent="0.25">
      <c r="A239" s="70"/>
      <c r="B239" s="75" t="s">
        <v>12</v>
      </c>
      <c r="C239" s="145"/>
      <c r="D239" s="65"/>
      <c r="E239" s="72"/>
      <c r="F239" s="324">
        <f t="shared" si="71"/>
        <v>0</v>
      </c>
      <c r="G239" s="145"/>
      <c r="H239" s="65"/>
      <c r="I239" s="73">
        <f t="shared" si="69"/>
        <v>0</v>
      </c>
      <c r="J239" s="155">
        <f t="shared" si="72"/>
        <v>0</v>
      </c>
      <c r="K239" s="145"/>
      <c r="L239" s="65"/>
      <c r="M239" s="73">
        <f t="shared" si="70"/>
        <v>0</v>
      </c>
      <c r="N239" s="155">
        <f t="shared" si="73"/>
        <v>0</v>
      </c>
      <c r="O239" s="139">
        <f t="shared" si="68"/>
        <v>0</v>
      </c>
    </row>
    <row r="240" spans="1:15" ht="13.5" hidden="1" outlineLevel="1" thickBot="1" x14ac:dyDescent="0.25">
      <c r="A240" s="70"/>
      <c r="B240" s="75" t="s">
        <v>13</v>
      </c>
      <c r="C240" s="145"/>
      <c r="D240" s="65"/>
      <c r="E240" s="72"/>
      <c r="F240" s="324">
        <f t="shared" si="71"/>
        <v>0</v>
      </c>
      <c r="G240" s="145"/>
      <c r="H240" s="65"/>
      <c r="I240" s="73">
        <f t="shared" si="69"/>
        <v>0</v>
      </c>
      <c r="J240" s="155">
        <f t="shared" si="72"/>
        <v>0</v>
      </c>
      <c r="K240" s="145"/>
      <c r="L240" s="65"/>
      <c r="M240" s="73">
        <f t="shared" si="70"/>
        <v>0</v>
      </c>
      <c r="N240" s="155">
        <f t="shared" si="73"/>
        <v>0</v>
      </c>
      <c r="O240" s="139">
        <f t="shared" si="68"/>
        <v>0</v>
      </c>
    </row>
    <row r="241" spans="1:15" ht="13.5" hidden="1" outlineLevel="1" thickBot="1" x14ac:dyDescent="0.25">
      <c r="A241" s="70"/>
      <c r="B241" s="75" t="s">
        <v>14</v>
      </c>
      <c r="C241" s="145"/>
      <c r="D241" s="65"/>
      <c r="E241" s="72"/>
      <c r="F241" s="324">
        <f t="shared" si="71"/>
        <v>0</v>
      </c>
      <c r="G241" s="145"/>
      <c r="H241" s="65"/>
      <c r="I241" s="73">
        <f t="shared" si="69"/>
        <v>0</v>
      </c>
      <c r="J241" s="155">
        <f t="shared" si="72"/>
        <v>0</v>
      </c>
      <c r="K241" s="145"/>
      <c r="L241" s="65"/>
      <c r="M241" s="73">
        <f t="shared" si="70"/>
        <v>0</v>
      </c>
      <c r="N241" s="155">
        <f t="shared" si="73"/>
        <v>0</v>
      </c>
      <c r="O241" s="139">
        <f t="shared" si="68"/>
        <v>0</v>
      </c>
    </row>
    <row r="242" spans="1:15" ht="13.5" hidden="1" outlineLevel="1" thickBot="1" x14ac:dyDescent="0.25">
      <c r="A242" s="70"/>
      <c r="B242" s="75" t="s">
        <v>15</v>
      </c>
      <c r="C242" s="145"/>
      <c r="D242" s="65"/>
      <c r="E242" s="72"/>
      <c r="F242" s="324">
        <f t="shared" si="71"/>
        <v>0</v>
      </c>
      <c r="G242" s="145"/>
      <c r="H242" s="65"/>
      <c r="I242" s="73">
        <f t="shared" si="69"/>
        <v>0</v>
      </c>
      <c r="J242" s="155">
        <f t="shared" si="72"/>
        <v>0</v>
      </c>
      <c r="K242" s="145"/>
      <c r="L242" s="65"/>
      <c r="M242" s="73">
        <f t="shared" si="70"/>
        <v>0</v>
      </c>
      <c r="N242" s="155">
        <f t="shared" si="73"/>
        <v>0</v>
      </c>
      <c r="O242" s="139">
        <f t="shared" si="68"/>
        <v>0</v>
      </c>
    </row>
    <row r="243" spans="1:15" ht="13.5" hidden="1" outlineLevel="1" thickBot="1" x14ac:dyDescent="0.25">
      <c r="A243" s="70"/>
      <c r="B243" s="75" t="s">
        <v>16</v>
      </c>
      <c r="C243" s="145"/>
      <c r="D243" s="65"/>
      <c r="E243" s="72"/>
      <c r="F243" s="324">
        <f t="shared" si="71"/>
        <v>0</v>
      </c>
      <c r="G243" s="145"/>
      <c r="H243" s="65"/>
      <c r="I243" s="73">
        <f t="shared" si="69"/>
        <v>0</v>
      </c>
      <c r="J243" s="155">
        <f t="shared" si="72"/>
        <v>0</v>
      </c>
      <c r="K243" s="145"/>
      <c r="L243" s="65"/>
      <c r="M243" s="73">
        <f t="shared" si="70"/>
        <v>0</v>
      </c>
      <c r="N243" s="155">
        <f t="shared" si="73"/>
        <v>0</v>
      </c>
      <c r="O243" s="139">
        <f t="shared" si="68"/>
        <v>0</v>
      </c>
    </row>
    <row r="244" spans="1:15" ht="13.5" hidden="1" outlineLevel="1" thickBot="1" x14ac:dyDescent="0.25">
      <c r="A244" s="70"/>
      <c r="B244" s="75" t="s">
        <v>17</v>
      </c>
      <c r="C244" s="145"/>
      <c r="D244" s="65"/>
      <c r="E244" s="72"/>
      <c r="F244" s="324">
        <f t="shared" si="71"/>
        <v>0</v>
      </c>
      <c r="G244" s="145"/>
      <c r="H244" s="65"/>
      <c r="I244" s="73">
        <f t="shared" si="69"/>
        <v>0</v>
      </c>
      <c r="J244" s="155">
        <f t="shared" si="72"/>
        <v>0</v>
      </c>
      <c r="K244" s="145"/>
      <c r="L244" s="65"/>
      <c r="M244" s="73">
        <f t="shared" si="70"/>
        <v>0</v>
      </c>
      <c r="N244" s="155">
        <f t="shared" si="73"/>
        <v>0</v>
      </c>
      <c r="O244" s="139">
        <f t="shared" si="68"/>
        <v>0</v>
      </c>
    </row>
    <row r="245" spans="1:15" ht="13.5" hidden="1" outlineLevel="1" thickBot="1" x14ac:dyDescent="0.25">
      <c r="A245" s="70"/>
      <c r="B245" s="75" t="s">
        <v>18</v>
      </c>
      <c r="C245" s="145"/>
      <c r="D245" s="65"/>
      <c r="E245" s="72"/>
      <c r="F245" s="324">
        <f t="shared" si="71"/>
        <v>0</v>
      </c>
      <c r="G245" s="145"/>
      <c r="H245" s="65"/>
      <c r="I245" s="73">
        <f t="shared" si="69"/>
        <v>0</v>
      </c>
      <c r="J245" s="155">
        <f t="shared" si="72"/>
        <v>0</v>
      </c>
      <c r="K245" s="145"/>
      <c r="L245" s="65"/>
      <c r="M245" s="73">
        <f t="shared" si="70"/>
        <v>0</v>
      </c>
      <c r="N245" s="155">
        <f t="shared" si="73"/>
        <v>0</v>
      </c>
      <c r="O245" s="139">
        <f t="shared" si="68"/>
        <v>0</v>
      </c>
    </row>
    <row r="246" spans="1:15" ht="13.5" hidden="1" outlineLevel="1" thickBot="1" x14ac:dyDescent="0.25">
      <c r="A246" s="70"/>
      <c r="B246" s="75" t="s">
        <v>19</v>
      </c>
      <c r="C246" s="145"/>
      <c r="D246" s="65"/>
      <c r="E246" s="72"/>
      <c r="F246" s="324">
        <f t="shared" si="71"/>
        <v>0</v>
      </c>
      <c r="G246" s="145"/>
      <c r="H246" s="65"/>
      <c r="I246" s="73">
        <f t="shared" si="69"/>
        <v>0</v>
      </c>
      <c r="J246" s="155">
        <f t="shared" si="72"/>
        <v>0</v>
      </c>
      <c r="K246" s="145"/>
      <c r="L246" s="65"/>
      <c r="M246" s="73">
        <f t="shared" si="70"/>
        <v>0</v>
      </c>
      <c r="N246" s="155">
        <f t="shared" si="73"/>
        <v>0</v>
      </c>
      <c r="O246" s="139">
        <f t="shared" si="68"/>
        <v>0</v>
      </c>
    </row>
    <row r="247" spans="1:15" ht="13.5" hidden="1" outlineLevel="1" thickBot="1" x14ac:dyDescent="0.25">
      <c r="A247" s="70"/>
      <c r="B247" s="75" t="s">
        <v>20</v>
      </c>
      <c r="C247" s="145"/>
      <c r="D247" s="65"/>
      <c r="E247" s="72"/>
      <c r="F247" s="324">
        <f t="shared" si="71"/>
        <v>0</v>
      </c>
      <c r="G247" s="145"/>
      <c r="H247" s="65"/>
      <c r="I247" s="73">
        <f t="shared" si="69"/>
        <v>0</v>
      </c>
      <c r="J247" s="155">
        <f t="shared" si="72"/>
        <v>0</v>
      </c>
      <c r="K247" s="145"/>
      <c r="L247" s="65"/>
      <c r="M247" s="73">
        <f t="shared" si="70"/>
        <v>0</v>
      </c>
      <c r="N247" s="155">
        <f t="shared" si="73"/>
        <v>0</v>
      </c>
      <c r="O247" s="139">
        <f t="shared" si="68"/>
        <v>0</v>
      </c>
    </row>
    <row r="248" spans="1:15" ht="13.5" hidden="1" outlineLevel="1" thickBot="1" x14ac:dyDescent="0.25">
      <c r="A248" s="70"/>
      <c r="B248" s="179" t="s">
        <v>167</v>
      </c>
      <c r="C248" s="145"/>
      <c r="D248" s="65"/>
      <c r="E248" s="72"/>
      <c r="F248" s="324">
        <f t="shared" si="71"/>
        <v>0</v>
      </c>
      <c r="G248" s="145"/>
      <c r="H248" s="65"/>
      <c r="I248" s="73">
        <f t="shared" si="69"/>
        <v>0</v>
      </c>
      <c r="J248" s="155">
        <f t="shared" si="72"/>
        <v>0</v>
      </c>
      <c r="K248" s="145"/>
      <c r="L248" s="65"/>
      <c r="M248" s="73">
        <f t="shared" si="70"/>
        <v>0</v>
      </c>
      <c r="N248" s="155">
        <f t="shared" si="73"/>
        <v>0</v>
      </c>
      <c r="O248" s="139">
        <f t="shared" si="68"/>
        <v>0</v>
      </c>
    </row>
    <row r="249" spans="1:15" ht="13.5" hidden="1" outlineLevel="1" thickBot="1" x14ac:dyDescent="0.25">
      <c r="A249" s="78"/>
      <c r="B249" s="78"/>
      <c r="C249" s="146"/>
      <c r="D249" s="79"/>
      <c r="E249" s="80"/>
      <c r="F249" s="331"/>
      <c r="G249" s="146"/>
      <c r="H249" s="79"/>
      <c r="I249" s="80"/>
      <c r="J249" s="198"/>
      <c r="K249" s="146"/>
      <c r="L249" s="79"/>
      <c r="M249" s="80"/>
      <c r="N249" s="198"/>
      <c r="O249" s="139">
        <f t="shared" si="68"/>
        <v>0</v>
      </c>
    </row>
    <row r="250" spans="1:15" s="3" customFormat="1" ht="13.5" collapsed="1" thickBot="1" x14ac:dyDescent="0.25">
      <c r="A250" s="40" t="s">
        <v>125</v>
      </c>
      <c r="B250" s="40"/>
      <c r="C250" s="147"/>
      <c r="D250" s="41"/>
      <c r="E250" s="42"/>
      <c r="F250" s="328">
        <f>SUM(F179:F249)</f>
        <v>0</v>
      </c>
      <c r="G250" s="147"/>
      <c r="H250" s="41"/>
      <c r="I250" s="42"/>
      <c r="J250" s="199">
        <f>SUM(J179:J249)</f>
        <v>0</v>
      </c>
      <c r="K250" s="147"/>
      <c r="L250" s="41"/>
      <c r="M250" s="42"/>
      <c r="N250" s="199">
        <f>SUM(N179:N249)</f>
        <v>0</v>
      </c>
      <c r="O250" s="139">
        <f t="shared" si="68"/>
        <v>0</v>
      </c>
    </row>
    <row r="251" spans="1:15" s="22" customFormat="1" ht="13.5" thickBot="1" x14ac:dyDescent="0.25">
      <c r="A251" s="54"/>
      <c r="B251" s="54"/>
      <c r="C251" s="55"/>
      <c r="D251" s="56"/>
      <c r="E251" s="57"/>
      <c r="F251" s="346"/>
      <c r="G251" s="55"/>
      <c r="H251" s="56"/>
      <c r="I251" s="57"/>
      <c r="J251" s="276"/>
      <c r="K251" s="55"/>
      <c r="L251" s="56"/>
      <c r="M251" s="57"/>
      <c r="N251" s="276"/>
      <c r="O251" s="425">
        <f t="shared" si="68"/>
        <v>0</v>
      </c>
    </row>
    <row r="252" spans="1:15" s="3" customFormat="1" ht="13.5" thickBot="1" x14ac:dyDescent="0.25">
      <c r="A252" s="49" t="s">
        <v>126</v>
      </c>
      <c r="B252" s="49"/>
      <c r="C252" s="142"/>
      <c r="D252" s="50"/>
      <c r="E252" s="51"/>
      <c r="F252" s="347">
        <f>F61+F80+F87+F103+F117+F168+F177+F250</f>
        <v>0</v>
      </c>
      <c r="G252" s="142"/>
      <c r="H252" s="50"/>
      <c r="I252" s="51"/>
      <c r="J252" s="196">
        <f>J61+J80+J87+J103+J117+J168+J177+J250</f>
        <v>0</v>
      </c>
      <c r="K252" s="142"/>
      <c r="L252" s="50"/>
      <c r="M252" s="51"/>
      <c r="N252" s="196">
        <f>N61+N80+N87+N103+N117+N168+N177+N250</f>
        <v>0</v>
      </c>
      <c r="O252" s="139">
        <f t="shared" si="68"/>
        <v>0</v>
      </c>
    </row>
    <row r="253" spans="1:15" s="22" customFormat="1" ht="13.5" thickBot="1" x14ac:dyDescent="0.25">
      <c r="A253" s="23"/>
      <c r="B253" s="23"/>
      <c r="C253" s="32"/>
      <c r="D253" s="33"/>
      <c r="E253" s="34"/>
      <c r="F253" s="348" t="s">
        <v>62</v>
      </c>
      <c r="G253" s="32"/>
      <c r="H253" s="33"/>
      <c r="I253" s="34"/>
      <c r="J253" s="35" t="s">
        <v>62</v>
      </c>
      <c r="K253" s="32"/>
      <c r="L253" s="33"/>
      <c r="M253" s="34"/>
      <c r="N253" s="35" t="s">
        <v>62</v>
      </c>
      <c r="O253" s="425"/>
    </row>
    <row r="254" spans="1:15" s="1" customFormat="1" ht="13.5" hidden="1" outlineLevel="1" thickBot="1" x14ac:dyDescent="0.25">
      <c r="A254" s="37" t="s">
        <v>170</v>
      </c>
      <c r="B254" s="37"/>
      <c r="C254" s="28"/>
      <c r="D254" s="29"/>
      <c r="E254" s="30"/>
      <c r="F254" s="320"/>
      <c r="G254" s="28"/>
      <c r="H254" s="29"/>
      <c r="I254" s="30"/>
      <c r="J254" s="31"/>
      <c r="K254" s="28"/>
      <c r="L254" s="29"/>
      <c r="M254" s="30"/>
      <c r="N254" s="31"/>
      <c r="O254" s="139">
        <f t="shared" ref="O254:O264" si="74">F254+J254+N254</f>
        <v>0</v>
      </c>
    </row>
    <row r="255" spans="1:15" ht="13.5" hidden="1" outlineLevel="1" thickBot="1" x14ac:dyDescent="0.25">
      <c r="A255" s="83"/>
      <c r="B255" s="83"/>
      <c r="C255" s="86"/>
      <c r="D255" s="84"/>
      <c r="E255" s="85"/>
      <c r="F255" s="330"/>
      <c r="G255" s="86"/>
      <c r="H255" s="84"/>
      <c r="I255" s="85"/>
      <c r="J255" s="197"/>
      <c r="K255" s="86"/>
      <c r="L255" s="84"/>
      <c r="M255" s="85"/>
      <c r="N255" s="197"/>
      <c r="O255" s="139">
        <f t="shared" si="74"/>
        <v>0</v>
      </c>
    </row>
    <row r="256" spans="1:15" ht="13.5" hidden="1" outlineLevel="1" thickBot="1" x14ac:dyDescent="0.25">
      <c r="A256" s="70"/>
      <c r="B256" s="75" t="s">
        <v>171</v>
      </c>
      <c r="C256" s="145" t="s">
        <v>193</v>
      </c>
      <c r="D256" s="270"/>
      <c r="E256" s="73">
        <f>F61+F80+F168</f>
        <v>0</v>
      </c>
      <c r="F256" s="324">
        <f>ROUND(D256*E256,0)</f>
        <v>0</v>
      </c>
      <c r="G256" s="145" t="s">
        <v>193</v>
      </c>
      <c r="H256" s="313">
        <f>D256</f>
        <v>0</v>
      </c>
      <c r="I256" s="73">
        <f>J61+J80+J168</f>
        <v>0</v>
      </c>
      <c r="J256" s="155">
        <f>ROUND(H256*I256,0)</f>
        <v>0</v>
      </c>
      <c r="K256" s="145" t="s">
        <v>193</v>
      </c>
      <c r="L256" s="270">
        <f>D256</f>
        <v>0</v>
      </c>
      <c r="M256" s="73">
        <f>N61+N80+N168</f>
        <v>0</v>
      </c>
      <c r="N256" s="155">
        <f>ROUND(L256*M256,0)</f>
        <v>0</v>
      </c>
      <c r="O256" s="139">
        <f t="shared" si="74"/>
        <v>0</v>
      </c>
    </row>
    <row r="257" spans="1:16" ht="13.5" hidden="1" outlineLevel="1" thickBot="1" x14ac:dyDescent="0.25">
      <c r="A257" s="70"/>
      <c r="B257" s="75" t="s">
        <v>172</v>
      </c>
      <c r="C257" s="145" t="s">
        <v>193</v>
      </c>
      <c r="D257" s="270"/>
      <c r="E257" s="73">
        <f>F252</f>
        <v>0</v>
      </c>
      <c r="F257" s="324">
        <f>ROUND(D257*E257,0)</f>
        <v>0</v>
      </c>
      <c r="G257" s="145" t="s">
        <v>193</v>
      </c>
      <c r="H257" s="270">
        <f>D257</f>
        <v>0</v>
      </c>
      <c r="I257" s="73">
        <f>J252</f>
        <v>0</v>
      </c>
      <c r="J257" s="155">
        <f>ROUND(H257*I257,0)</f>
        <v>0</v>
      </c>
      <c r="K257" s="145" t="s">
        <v>193</v>
      </c>
      <c r="L257" s="270">
        <f>D257</f>
        <v>0</v>
      </c>
      <c r="M257" s="73">
        <f>N252</f>
        <v>0</v>
      </c>
      <c r="N257" s="155">
        <f>ROUND(L257*M257,0)</f>
        <v>0</v>
      </c>
      <c r="O257" s="139">
        <f t="shared" si="74"/>
        <v>0</v>
      </c>
    </row>
    <row r="258" spans="1:16" ht="13.5" hidden="1" outlineLevel="1" thickBot="1" x14ac:dyDescent="0.25">
      <c r="A258" s="70"/>
      <c r="B258" s="179" t="s">
        <v>173</v>
      </c>
      <c r="C258" s="145"/>
      <c r="D258" s="270"/>
      <c r="E258" s="73"/>
      <c r="F258" s="324"/>
      <c r="G258" s="145"/>
      <c r="H258" s="87"/>
      <c r="I258" s="73"/>
      <c r="J258" s="155"/>
      <c r="K258" s="145"/>
      <c r="L258" s="87"/>
      <c r="M258" s="73"/>
      <c r="N258" s="155"/>
      <c r="O258" s="139">
        <f t="shared" si="74"/>
        <v>0</v>
      </c>
    </row>
    <row r="259" spans="1:16" ht="13.5" hidden="1" outlineLevel="1" thickBot="1" x14ac:dyDescent="0.25">
      <c r="A259" s="78"/>
      <c r="B259" s="78"/>
      <c r="C259" s="82"/>
      <c r="D259" s="79"/>
      <c r="E259" s="80"/>
      <c r="F259" s="331"/>
      <c r="G259" s="82"/>
      <c r="H259" s="79"/>
      <c r="I259" s="80"/>
      <c r="J259" s="198"/>
      <c r="K259" s="82"/>
      <c r="L259" s="79"/>
      <c r="M259" s="80"/>
      <c r="N259" s="198"/>
      <c r="O259" s="139">
        <f t="shared" si="74"/>
        <v>0</v>
      </c>
    </row>
    <row r="260" spans="1:16" s="3" customFormat="1" ht="13.5" collapsed="1" thickBot="1" x14ac:dyDescent="0.25">
      <c r="A260" s="40" t="s">
        <v>174</v>
      </c>
      <c r="B260" s="40"/>
      <c r="C260" s="44"/>
      <c r="D260" s="41"/>
      <c r="E260" s="42"/>
      <c r="F260" s="328">
        <f>SUM(F255:F259)</f>
        <v>0</v>
      </c>
      <c r="G260" s="44"/>
      <c r="H260" s="41"/>
      <c r="I260" s="42"/>
      <c r="J260" s="199">
        <f>SUM(J255:J259)</f>
        <v>0</v>
      </c>
      <c r="K260" s="44"/>
      <c r="L260" s="41"/>
      <c r="M260" s="42"/>
      <c r="N260" s="199">
        <f>SUM(N255:N259)</f>
        <v>0</v>
      </c>
      <c r="O260" s="139">
        <f t="shared" si="74"/>
        <v>0</v>
      </c>
      <c r="P260" s="271"/>
    </row>
    <row r="261" spans="1:16" s="22" customFormat="1" ht="13.5" thickBot="1" x14ac:dyDescent="0.25">
      <c r="A261" s="45"/>
      <c r="B261" s="45"/>
      <c r="C261" s="47"/>
      <c r="D261" s="39"/>
      <c r="E261" s="46"/>
      <c r="F261" s="349"/>
      <c r="G261" s="47"/>
      <c r="H261" s="39"/>
      <c r="I261" s="46"/>
      <c r="J261" s="192"/>
      <c r="K261" s="47"/>
      <c r="L261" s="39"/>
      <c r="M261" s="46"/>
      <c r="N261" s="192"/>
      <c r="O261" s="425">
        <f t="shared" si="74"/>
        <v>0</v>
      </c>
    </row>
    <row r="262" spans="1:16" s="3" customFormat="1" ht="13.5" thickBot="1" x14ac:dyDescent="0.25">
      <c r="A262" s="49" t="s">
        <v>175</v>
      </c>
      <c r="B262" s="49"/>
      <c r="C262" s="142" t="s">
        <v>466</v>
      </c>
      <c r="D262" s="273"/>
      <c r="E262" s="51">
        <f>F252+F260</f>
        <v>0</v>
      </c>
      <c r="F262" s="350">
        <f>ROUND(D262*E262,0)</f>
        <v>0</v>
      </c>
      <c r="G262" s="142" t="s">
        <v>466</v>
      </c>
      <c r="H262" s="273"/>
      <c r="I262" s="51">
        <f>J252+J260</f>
        <v>0</v>
      </c>
      <c r="J262" s="272">
        <f>ROUND(H262*I262,0)</f>
        <v>0</v>
      </c>
      <c r="K262" s="142" t="s">
        <v>466</v>
      </c>
      <c r="L262" s="273"/>
      <c r="M262" s="51">
        <f>N252+N260</f>
        <v>0</v>
      </c>
      <c r="N262" s="272">
        <f>ROUND(L262*M262,0)</f>
        <v>0</v>
      </c>
      <c r="O262" s="139">
        <f t="shared" si="74"/>
        <v>0</v>
      </c>
    </row>
    <row r="263" spans="1:16" s="22" customFormat="1" ht="13.5" thickBot="1" x14ac:dyDescent="0.25">
      <c r="A263" s="45"/>
      <c r="B263" s="45"/>
      <c r="C263" s="47"/>
      <c r="D263" s="39"/>
      <c r="E263" s="46"/>
      <c r="F263" s="351" t="s">
        <v>62</v>
      </c>
      <c r="G263" s="47"/>
      <c r="H263" s="39"/>
      <c r="I263" s="46"/>
      <c r="J263" s="48" t="s">
        <v>62</v>
      </c>
      <c r="K263" s="47"/>
      <c r="L263" s="39"/>
      <c r="M263" s="46"/>
      <c r="N263" s="48" t="s">
        <v>62</v>
      </c>
      <c r="O263" s="425"/>
    </row>
    <row r="264" spans="1:16" s="3" customFormat="1" ht="13.5" thickBot="1" x14ac:dyDescent="0.25">
      <c r="A264" s="49" t="s">
        <v>127</v>
      </c>
      <c r="B264" s="49"/>
      <c r="C264" s="142"/>
      <c r="D264" s="50"/>
      <c r="E264" s="51"/>
      <c r="F264" s="352">
        <f>F252+F260+F262</f>
        <v>0</v>
      </c>
      <c r="G264" s="53"/>
      <c r="H264" s="50"/>
      <c r="I264" s="51"/>
      <c r="J264" s="52">
        <f>J252+J260+J262</f>
        <v>0</v>
      </c>
      <c r="K264" s="53"/>
      <c r="L264" s="50"/>
      <c r="M264" s="51"/>
      <c r="N264" s="52">
        <f>N252+N260+N262</f>
        <v>0</v>
      </c>
      <c r="O264" s="139">
        <f t="shared" si="74"/>
        <v>0</v>
      </c>
    </row>
  </sheetData>
  <dataConsolidate/>
  <mergeCells count="10">
    <mergeCell ref="A1:B9"/>
    <mergeCell ref="O9:O10"/>
    <mergeCell ref="H2:J2"/>
    <mergeCell ref="H3:J3"/>
    <mergeCell ref="H4:J4"/>
    <mergeCell ref="L1:N1"/>
    <mergeCell ref="L2:N2"/>
    <mergeCell ref="L3:N3"/>
    <mergeCell ref="L4:N4"/>
    <mergeCell ref="H1:K1"/>
  </mergeCells>
  <phoneticPr fontId="0" type="noConversion"/>
  <conditionalFormatting sqref="J167 F153:F155 F167 F136 J60 F60 N167 N60:O60">
    <cfRule type="cellIs" dxfId="64" priority="24" stopIfTrue="1" operator="equal">
      <formula>"Ties"</formula>
    </cfRule>
  </conditionalFormatting>
  <conditionalFormatting sqref="P26 P59">
    <cfRule type="cellIs" dxfId="63" priority="25" stopIfTrue="1" operator="notEqual">
      <formula>"Ties"</formula>
    </cfRule>
  </conditionalFormatting>
  <conditionalFormatting sqref="J251 J253 J263 F251 F253 F263 J178 J169 J118 J104 J88 F178 F169 F118 F104 F88 J81 F81 J62 F62 F261 J261 N251 N253 N263 N178 N169 N88 N118 N104 N81 N62 N261">
    <cfRule type="cellIs" dxfId="62" priority="26" stopIfTrue="1" operator="equal">
      <formula>" "</formula>
    </cfRule>
  </conditionalFormatting>
  <conditionalFormatting sqref="B217">
    <cfRule type="cellIs" dxfId="61" priority="27" stopIfTrue="1" operator="notEqual">
      <formula>"Field Office"</formula>
    </cfRule>
  </conditionalFormatting>
  <conditionalFormatting sqref="A217 A45">
    <cfRule type="cellIs" dxfId="60" priority="28" stopIfTrue="1" operator="equal">
      <formula>"&lt;Field Office&gt;"</formula>
    </cfRule>
  </conditionalFormatting>
  <conditionalFormatting sqref="B181">
    <cfRule type="cellIs" dxfId="59" priority="29" stopIfTrue="1" operator="notEqual">
      <formula>"Country Office"</formula>
    </cfRule>
  </conditionalFormatting>
  <conditionalFormatting sqref="B160">
    <cfRule type="cellIs" dxfId="58" priority="31" stopIfTrue="1" operator="notEqual">
      <formula>"(Add lines here to insert additional specific Subgrants to US Agencies)"</formula>
    </cfRule>
  </conditionalFormatting>
  <conditionalFormatting sqref="B134">
    <cfRule type="cellIs" dxfId="57" priority="37" stopIfTrue="1" operator="notEqual">
      <formula>"(Add lines here to insert additional specific Training costs)"</formula>
    </cfRule>
  </conditionalFormatting>
  <conditionalFormatting sqref="B92:B94">
    <cfRule type="cellIs" dxfId="56" priority="54" stopIfTrue="1" operator="equal">
      <formula>"&lt;Specific vehicle type/model&gt;"</formula>
    </cfRule>
  </conditionalFormatting>
  <conditionalFormatting sqref="B95">
    <cfRule type="cellIs" dxfId="55" priority="55" stopIfTrue="1" operator="equal">
      <formula>"&lt;Insert more Vehicles lines here&gt;"</formula>
    </cfRule>
  </conditionalFormatting>
  <conditionalFormatting sqref="B98:B100">
    <cfRule type="cellIs" dxfId="54" priority="56" stopIfTrue="1" operator="equal">
      <formula>"&lt;Specific capital equipment&gt;"</formula>
    </cfRule>
  </conditionalFormatting>
  <conditionalFormatting sqref="B101">
    <cfRule type="cellIs" dxfId="53" priority="57" stopIfTrue="1" operator="equal">
      <formula>"&lt;Insert more Capital Equipment lines here&gt;"</formula>
    </cfRule>
  </conditionalFormatting>
  <conditionalFormatting sqref="B108:B110">
    <cfRule type="cellIs" dxfId="52" priority="58" stopIfTrue="1" operator="equal">
      <formula>"&lt;Specific general equipment&gt;"</formula>
    </cfRule>
  </conditionalFormatting>
  <conditionalFormatting sqref="B111:B115">
    <cfRule type="cellIs" dxfId="51" priority="59" stopIfTrue="1" operator="equal">
      <formula>"&lt;Insert more Gen'l. Equipment lines here&gt;"</formula>
    </cfRule>
  </conditionalFormatting>
  <conditionalFormatting sqref="B124:B127">
    <cfRule type="cellIs" dxfId="50" priority="62" stopIfTrue="1" operator="equal">
      <formula>"&lt;Specific program activity&gt;"</formula>
    </cfRule>
  </conditionalFormatting>
  <conditionalFormatting sqref="B128">
    <cfRule type="cellIs" dxfId="49" priority="63" stopIfTrue="1" operator="equal">
      <formula>"&lt;Insert more Program Activity lines here&gt;"</formula>
    </cfRule>
  </conditionalFormatting>
  <conditionalFormatting sqref="B131:B132">
    <cfRule type="cellIs" dxfId="48" priority="64" stopIfTrue="1" operator="equal">
      <formula>"&lt;Specific training activity&gt;"</formula>
    </cfRule>
  </conditionalFormatting>
  <conditionalFormatting sqref="B133">
    <cfRule type="cellIs" dxfId="47" priority="65" stopIfTrue="1" operator="equal">
      <formula>"&lt;Insert more Training lines here&gt;"</formula>
    </cfRule>
  </conditionalFormatting>
  <conditionalFormatting sqref="B144:B145">
    <cfRule type="cellIs" dxfId="46" priority="68" stopIfTrue="1" operator="equal">
      <formula>"&lt;International consultant role&gt;"</formula>
    </cfRule>
  </conditionalFormatting>
  <conditionalFormatting sqref="B146">
    <cfRule type="cellIs" dxfId="45" priority="69" stopIfTrue="1" operator="equal">
      <formula>"&lt;Insert more Int'l. Consultant lines here&gt;"</formula>
    </cfRule>
  </conditionalFormatting>
  <conditionalFormatting sqref="B148:B149">
    <cfRule type="cellIs" dxfId="44" priority="70" stopIfTrue="1" operator="equal">
      <formula>"&lt;National consultant role&gt;"</formula>
    </cfRule>
  </conditionalFormatting>
  <conditionalFormatting sqref="B150">
    <cfRule type="cellIs" dxfId="43" priority="71" stopIfTrue="1" operator="equal">
      <formula>"&lt;Insert more Nat'l. Consultant lines here&gt;"</formula>
    </cfRule>
  </conditionalFormatting>
  <conditionalFormatting sqref="B157:B159">
    <cfRule type="cellIs" dxfId="42" priority="72" stopIfTrue="1" operator="equal">
      <formula>"&lt;Specific US subgrant&gt;"</formula>
    </cfRule>
  </conditionalFormatting>
  <conditionalFormatting sqref="B162:B164">
    <cfRule type="cellIs" dxfId="41" priority="76" stopIfTrue="1" operator="equal">
      <formula>"&lt;Specific local subgrant&gt;"</formula>
    </cfRule>
  </conditionalFormatting>
  <conditionalFormatting sqref="B173:B174">
    <cfRule type="cellIs" dxfId="40" priority="78" stopIfTrue="1" operator="equal">
      <formula>"&lt;Specific construction activity&gt;"</formula>
    </cfRule>
  </conditionalFormatting>
  <conditionalFormatting sqref="B175">
    <cfRule type="cellIs" dxfId="39" priority="79" stopIfTrue="1" operator="equal">
      <formula>"&lt;Insert more Construction lines here&gt;"</formula>
    </cfRule>
  </conditionalFormatting>
  <conditionalFormatting sqref="A181 A30">
    <cfRule type="cellIs" dxfId="38" priority="80" stopIfTrue="1" operator="equal">
      <formula>"&lt;Head Office&gt;"</formula>
    </cfRule>
  </conditionalFormatting>
  <conditionalFormatting sqref="B44">
    <cfRule type="cellIs" dxfId="37" priority="85" stopIfTrue="1" operator="notEqual">
      <formula>"(Add lines here to insert any additional Staff)"</formula>
    </cfRule>
  </conditionalFormatting>
  <conditionalFormatting sqref="B51 B36">
    <cfRule type="cellIs" dxfId="36" priority="86" stopIfTrue="1" operator="notEqual">
      <formula>"(Add lines here to insert additional Project Staff)"</formula>
    </cfRule>
  </conditionalFormatting>
  <conditionalFormatting sqref="B43">
    <cfRule type="cellIs" dxfId="35" priority="87" stopIfTrue="1" operator="equal">
      <formula>"&lt;Insert more Other Staff lines here&gt;"</formula>
    </cfRule>
  </conditionalFormatting>
  <conditionalFormatting sqref="B57 B42">
    <cfRule type="cellIs" dxfId="34" priority="89" stopIfTrue="1" operator="equal">
      <formula>"&lt;Insert more Logistics Staff lines here&gt;"</formula>
    </cfRule>
  </conditionalFormatting>
  <conditionalFormatting sqref="B56 B41">
    <cfRule type="cellIs" dxfId="33" priority="90" stopIfTrue="1" operator="equal">
      <formula>"&lt;Insert more Finance Staff lines here&gt;"</formula>
    </cfRule>
  </conditionalFormatting>
  <conditionalFormatting sqref="B47:B49 B32:B34">
    <cfRule type="cellIs" dxfId="32" priority="91" stopIfTrue="1" operator="equal">
      <formula>"&lt;Program position&gt;"</formula>
    </cfRule>
  </conditionalFormatting>
  <conditionalFormatting sqref="B50 B35">
    <cfRule type="cellIs" dxfId="31" priority="92" stopIfTrue="1" operator="equal">
      <formula>"&lt;Insert more Program Staff lines here&gt;"</formula>
    </cfRule>
  </conditionalFormatting>
  <conditionalFormatting sqref="B20">
    <cfRule type="cellIs" dxfId="30" priority="94" stopIfTrue="1" operator="notEqual">
      <formula>"(Add lines here to insert additional regional staff)"</formula>
    </cfRule>
  </conditionalFormatting>
  <conditionalFormatting sqref="E1:E4">
    <cfRule type="cellIs" dxfId="29" priority="95" stopIfTrue="1" operator="notEqual">
      <formula>0</formula>
    </cfRule>
  </conditionalFormatting>
  <conditionalFormatting sqref="K2">
    <cfRule type="cellIs" dxfId="28" priority="96" stopIfTrue="1" operator="greaterThan">
      <formula>0</formula>
    </cfRule>
  </conditionalFormatting>
  <conditionalFormatting sqref="K3">
    <cfRule type="cellIs" dxfId="27" priority="97" stopIfTrue="1" operator="greaterThan">
      <formula>0</formula>
    </cfRule>
  </conditionalFormatting>
  <conditionalFormatting sqref="K4">
    <cfRule type="cellIs" dxfId="26" priority="98" stopIfTrue="1" operator="greaterThan">
      <formula>0</formula>
    </cfRule>
  </conditionalFormatting>
  <conditionalFormatting sqref="K9 G9 C9">
    <cfRule type="cellIs" dxfId="25" priority="99" stopIfTrue="1" operator="equal">
      <formula>"&lt;Dates&gt;"</formula>
    </cfRule>
  </conditionalFormatting>
  <conditionalFormatting sqref="B17:B18">
    <cfRule type="cellIs" dxfId="24" priority="100" stopIfTrue="1" operator="equal">
      <formula>"&lt;Expatriate position&gt;"</formula>
    </cfRule>
  </conditionalFormatting>
  <conditionalFormatting sqref="B19">
    <cfRule type="cellIs" dxfId="23" priority="101" stopIfTrue="1" operator="equal">
      <formula>"&lt;Insert more Expatriate Staff lines here&gt;"</formula>
    </cfRule>
  </conditionalFormatting>
  <conditionalFormatting sqref="B22:B23">
    <cfRule type="cellIs" dxfId="22" priority="102" stopIfTrue="1" operator="equal">
      <formula>"&lt;HQ Technical position&gt;"</formula>
    </cfRule>
  </conditionalFormatting>
  <conditionalFormatting sqref="B24">
    <cfRule type="cellIs" dxfId="21" priority="103" stopIfTrue="1" operator="equal">
      <formula>"&lt;Insert more HQ Technical position lines here&gt;"</formula>
    </cfRule>
  </conditionalFormatting>
  <conditionalFormatting sqref="B215">
    <cfRule type="cellIs" dxfId="20" priority="17" stopIfTrue="1" operator="equal">
      <formula>"&lt;Insert more Program Activity lines here&gt;"</formula>
    </cfRule>
  </conditionalFormatting>
  <conditionalFormatting sqref="B248">
    <cfRule type="cellIs" dxfId="19" priority="16" stopIfTrue="1" operator="equal">
      <formula>"&lt;Insert more Program Activity lines here&gt;"</formula>
    </cfRule>
  </conditionalFormatting>
  <conditionalFormatting sqref="B258">
    <cfRule type="cellIs" dxfId="18" priority="14" stopIfTrue="1" operator="equal">
      <formula>"&lt;Insert more Construction lines here&gt;"</formula>
    </cfRule>
  </conditionalFormatting>
  <conditionalFormatting sqref="F1:G4">
    <cfRule type="expression" dxfId="17" priority="105" stopIfTrue="1">
      <formula>$E1&lt;&gt;0</formula>
    </cfRule>
  </conditionalFormatting>
  <conditionalFormatting sqref="J136">
    <cfRule type="cellIs" dxfId="16" priority="9" stopIfTrue="1" operator="equal">
      <formula>"Ties"</formula>
    </cfRule>
  </conditionalFormatting>
  <conditionalFormatting sqref="N136">
    <cfRule type="cellIs" dxfId="15" priority="8" stopIfTrue="1" operator="equal">
      <formula>"Ties"</formula>
    </cfRule>
  </conditionalFormatting>
  <conditionalFormatting sqref="J153:J155">
    <cfRule type="cellIs" dxfId="14" priority="5" stopIfTrue="1" operator="equal">
      <formula>"Ties"</formula>
    </cfRule>
  </conditionalFormatting>
  <conditionalFormatting sqref="N153:N155">
    <cfRule type="cellIs" dxfId="13" priority="4" stopIfTrue="1" operator="equal">
      <formula>"Ties"</formula>
    </cfRule>
  </conditionalFormatting>
  <conditionalFormatting sqref="B79">
    <cfRule type="cellIs" dxfId="12" priority="1" stopIfTrue="1" operator="equal">
      <formula>"&lt;Insert more Logistics Staff lines here&gt;"</formula>
    </cfRule>
  </conditionalFormatting>
  <dataValidations disablePrompts="1" count="2">
    <dataValidation type="list" allowBlank="1" showInputMessage="1" showErrorMessage="1" errorTitle="Stop" error="Please choose from Drop Down" promptTitle="Select Unit" sqref="G84:G85 K84:K85">
      <formula1>$A$13</formula1>
    </dataValidation>
    <dataValidation type="list" allowBlank="1" showInputMessage="1" showErrorMessage="1" errorTitle="Stop " error="Please Choose Applicable Unit" promptTitle="Select Unit" sqref="K182:K215 G182:G215 G218:G248 K218:K248">
      <formula1>Unit</formula1>
    </dataValidation>
  </dataValidations>
  <pageMargins left="0.75" right="0.75" top="1" bottom="1" header="0.5" footer="0.5"/>
  <pageSetup paperSize="3" scale="68" fitToHeight="0" orientation="landscape" r:id="rId1"/>
  <headerFooter alignWithMargins="0">
    <oddFooter>&amp;LDetailed Budget&amp;C&amp;"Arial,Bold"Mercy Corps&amp;R&amp;P of &amp;N</oddFooter>
  </headerFooter>
  <legacyDrawing r:id="rId2"/>
  <extLst>
    <ext xmlns:x14="http://schemas.microsoft.com/office/spreadsheetml/2009/9/main" uri="{CCE6A557-97BC-4b89-ADB6-D9C93CAAB3DF}">
      <x14:dataValidations xmlns:xm="http://schemas.microsoft.com/office/excel/2006/main" disablePrompts="1" count="8">
        <x14:dataValidation type="list" allowBlank="1" showInputMessage="1" showErrorMessage="1" errorTitle="Stop" error="Please choose from Drop Down" promptTitle="Select Unit">
          <x14:formula1>
            <xm:f>'Formula Sheet'!$A$4:$A$6</xm:f>
          </x14:formula1>
          <xm:sqref>C22:C24 G22:G24 K22:K24 K17:K19 G17:G19 C17:C19 C32:C35 G32:G35 K32:K35 K38:K43 G38:G43 C38:C43 C47:C51 G47:G50 K47:K50 C53:C57 K53:K57 G53:G57</xm:sqref>
        </x14:dataValidation>
        <x14:dataValidation type="list" allowBlank="1" showInputMessage="1" showErrorMessage="1" errorTitle="Stop" error="Please choose from Drop Down" promptTitle="Select Unit">
          <x14:formula1>
            <xm:f>'Formula Sheet'!$A$7:$A$8</xm:f>
          </x14:formula1>
          <xm:sqref>C92:C95 C98:C101 G92:G95 G98:G101 K92:K95 K98:K101 C108:C115 G108:G115 K108:K115 C65:C78 G65:G78 K65:K78</xm:sqref>
        </x14:dataValidation>
        <x14:dataValidation type="list" allowBlank="1" showInputMessage="1" showErrorMessage="1" errorTitle="Stop" error="Please choose from Drop Down" promptTitle="Select Unit">
          <x14:formula1>
            <xm:f>'Formula Sheet'!$A$9</xm:f>
          </x14:formula1>
          <xm:sqref>C84:C85</xm:sqref>
        </x14:dataValidation>
        <x14:dataValidation type="list" allowBlank="1" showInputMessage="1" showErrorMessage="1" errorTitle="Stop " error="Please Choose Applicable Unit" promptTitle="Select Unit">
          <x14:formula1>
            <xm:f>'Formula Sheet'!$A$10</xm:f>
          </x14:formula1>
          <xm:sqref>C256:C258 G256:G258 K256:K258</xm:sqref>
        </x14:dataValidation>
        <x14:dataValidation type="list" allowBlank="1" showInputMessage="1" showErrorMessage="1" errorTitle="Stop" error="Please Choose Applicable Unit">
          <x14:formula1>
            <xm:f>'Formula Sheet'!$A$11</xm:f>
          </x14:formula1>
          <xm:sqref>C262 G262 K262</xm:sqref>
        </x14:dataValidation>
        <x14:dataValidation type="list" allowBlank="1" showInputMessage="1" showErrorMessage="1" errorTitle="Stop" error="Please choose from Drop Down" promptTitle="Select Unit">
          <x14:formula1>
            <xm:f>'Formula Sheet'!$A$7</xm:f>
          </x14:formula1>
          <xm:sqref>C124:C128 C131:C133 C140 C157:C159 C162:C165 C173:C175 G124:G128 G131:G133 G140 G157:G159 G162:G164 K124:K128 K131:K133 K140 K157:K159 K162:K164 G173:G175 K173:K175</xm:sqref>
        </x14:dataValidation>
        <x14:dataValidation type="list" allowBlank="1" showInputMessage="1" showErrorMessage="1" errorTitle="Stop" error="Please choose from Drop Down" promptTitle="Select Unit">
          <x14:formula1>
            <xm:f>'Formula Sheet'!$A$4</xm:f>
          </x14:formula1>
          <xm:sqref>C144:C146 C148:C150 G144:G146 G148:G150 K144:K146 K148:K150</xm:sqref>
        </x14:dataValidation>
        <x14:dataValidation type="list" allowBlank="1" showInputMessage="1" showErrorMessage="1" errorTitle="Stop " error="Please Choose Applicable Unit" promptTitle="Select Unit">
          <x14:formula1>
            <xm:f>'Formula Sheet'!$A$4:$A$9</xm:f>
          </x14:formula1>
          <xm:sqref>C182:C215 C218:C248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3"/>
    <pageSetUpPr fitToPage="1"/>
  </sheetPr>
  <dimension ref="B2:M202"/>
  <sheetViews>
    <sheetView topLeftCell="A64" zoomScaleNormal="85" workbookViewId="0">
      <selection activeCell="C127" sqref="C127"/>
    </sheetView>
  </sheetViews>
  <sheetFormatPr defaultRowHeight="12.75" outlineLevelRow="1" x14ac:dyDescent="0.2"/>
  <cols>
    <col min="2" max="2" width="47.42578125" bestFit="1" customWidth="1"/>
    <col min="3" max="3" width="65.7109375" customWidth="1"/>
    <col min="4" max="4" width="45.7109375" customWidth="1"/>
  </cols>
  <sheetData>
    <row r="2" spans="2:13" ht="84" customHeight="1" x14ac:dyDescent="0.2">
      <c r="B2" s="461" t="s">
        <v>496</v>
      </c>
      <c r="C2" s="461"/>
      <c r="D2" s="461"/>
    </row>
    <row r="4" spans="2:13" ht="15" customHeight="1" x14ac:dyDescent="0.25">
      <c r="B4" s="5"/>
    </row>
    <row r="5" spans="2:13" ht="15" x14ac:dyDescent="0.25">
      <c r="C5" s="107" t="s">
        <v>136</v>
      </c>
    </row>
    <row r="6" spans="2:13" ht="15" x14ac:dyDescent="0.25">
      <c r="C6" s="108"/>
      <c r="F6" s="16"/>
    </row>
    <row r="7" spans="2:13" ht="15" x14ac:dyDescent="0.25">
      <c r="B7" s="105" t="s">
        <v>150</v>
      </c>
      <c r="C7" s="120" t="str">
        <f>IF('Budget Detail'!E1=0,"",'Budget Detail'!E1)</f>
        <v/>
      </c>
      <c r="E7" s="4" t="s">
        <v>482</v>
      </c>
      <c r="F7" s="16"/>
    </row>
    <row r="8" spans="2:13" ht="15" x14ac:dyDescent="0.25">
      <c r="B8" s="105" t="s">
        <v>49</v>
      </c>
      <c r="C8" s="120" t="str">
        <f>IF('Budget Detail'!E2=0,"",'Budget Detail'!E2)</f>
        <v/>
      </c>
      <c r="F8" s="16"/>
    </row>
    <row r="9" spans="2:13" ht="15" x14ac:dyDescent="0.25">
      <c r="B9" s="105" t="s">
        <v>47</v>
      </c>
      <c r="C9" s="120" t="str">
        <f>IF('Budget Detail'!E3=0,"",'Budget Detail'!E3)</f>
        <v/>
      </c>
      <c r="F9" s="16"/>
    </row>
    <row r="10" spans="2:13" ht="15" x14ac:dyDescent="0.25">
      <c r="B10" s="105" t="s">
        <v>48</v>
      </c>
      <c r="C10" s="120" t="str">
        <f>IF('Budget Detail'!E4=0,"",'Budget Detail'!E4)</f>
        <v/>
      </c>
      <c r="F10" s="16"/>
    </row>
    <row r="11" spans="2:13" s="1" customFormat="1" ht="13.5" thickBot="1" x14ac:dyDescent="0.25">
      <c r="C11" s="7"/>
    </row>
    <row r="12" spans="2:13" s="1" customFormat="1" ht="15" customHeight="1" thickBot="1" x14ac:dyDescent="0.25">
      <c r="B12" s="200" t="s">
        <v>135</v>
      </c>
      <c r="C12" s="201" t="s">
        <v>480</v>
      </c>
      <c r="D12" s="201" t="s">
        <v>179</v>
      </c>
    </row>
    <row r="13" spans="2:13" s="1" customFormat="1" x14ac:dyDescent="0.2">
      <c r="B13" s="456" t="s">
        <v>64</v>
      </c>
      <c r="C13" s="457"/>
      <c r="D13" s="458"/>
    </row>
    <row r="14" spans="2:13" s="1" customFormat="1" outlineLevel="1" x14ac:dyDescent="0.2">
      <c r="B14" s="215" t="s">
        <v>137</v>
      </c>
      <c r="C14" s="214" t="s">
        <v>177</v>
      </c>
      <c r="D14" s="216" t="s">
        <v>485</v>
      </c>
      <c r="E14" s="357"/>
      <c r="F14" s="357"/>
      <c r="G14" s="357"/>
      <c r="H14" s="357"/>
      <c r="I14" s="357"/>
      <c r="J14" s="357"/>
      <c r="K14" s="357"/>
      <c r="L14" s="357"/>
      <c r="M14" s="357"/>
    </row>
    <row r="15" spans="2:13" ht="25.5" outlineLevel="1" x14ac:dyDescent="0.2">
      <c r="B15" s="297" t="s">
        <v>492</v>
      </c>
      <c r="C15" s="212" t="s">
        <v>493</v>
      </c>
      <c r="D15" s="358" t="s">
        <v>487</v>
      </c>
    </row>
    <row r="16" spans="2:13" ht="25.5" outlineLevel="1" x14ac:dyDescent="0.2">
      <c r="B16" s="297" t="s">
        <v>492</v>
      </c>
      <c r="C16" s="212" t="s">
        <v>493</v>
      </c>
      <c r="D16" s="358" t="s">
        <v>487</v>
      </c>
    </row>
    <row r="17" spans="2:4" ht="25.5" outlineLevel="1" x14ac:dyDescent="0.2">
      <c r="B17" s="297" t="s">
        <v>492</v>
      </c>
      <c r="C17" s="212" t="s">
        <v>493</v>
      </c>
      <c r="D17" s="358" t="s">
        <v>487</v>
      </c>
    </row>
    <row r="18" spans="2:4" ht="25.5" outlineLevel="1" x14ac:dyDescent="0.2">
      <c r="B18" s="297" t="s">
        <v>492</v>
      </c>
      <c r="C18" s="212" t="s">
        <v>493</v>
      </c>
      <c r="D18" s="358" t="s">
        <v>487</v>
      </c>
    </row>
    <row r="19" spans="2:4" ht="25.5" outlineLevel="1" x14ac:dyDescent="0.2">
      <c r="B19" s="297" t="s">
        <v>492</v>
      </c>
      <c r="C19" s="212" t="s">
        <v>493</v>
      </c>
      <c r="D19" s="358" t="s">
        <v>487</v>
      </c>
    </row>
    <row r="20" spans="2:4" ht="25.5" outlineLevel="1" x14ac:dyDescent="0.2">
      <c r="B20" s="297" t="s">
        <v>492</v>
      </c>
      <c r="C20" s="212" t="s">
        <v>493</v>
      </c>
      <c r="D20" s="358" t="s">
        <v>487</v>
      </c>
    </row>
    <row r="21" spans="2:4" outlineLevel="1" x14ac:dyDescent="0.2">
      <c r="B21" s="297" t="str">
        <f>'Budget Detail'!B19</f>
        <v>&lt;Insert more Expatriate Staff lines here&gt;</v>
      </c>
      <c r="C21" s="212"/>
      <c r="D21" s="358"/>
    </row>
    <row r="22" spans="2:4" outlineLevel="1" x14ac:dyDescent="0.2">
      <c r="B22" s="217" t="s">
        <v>65</v>
      </c>
      <c r="C22" s="214" t="s">
        <v>177</v>
      </c>
      <c r="D22" s="216" t="s">
        <v>178</v>
      </c>
    </row>
    <row r="23" spans="2:4" ht="25.5" outlineLevel="1" x14ac:dyDescent="0.2">
      <c r="B23" s="297" t="s">
        <v>492</v>
      </c>
      <c r="C23" s="212" t="s">
        <v>493</v>
      </c>
      <c r="D23" s="358" t="s">
        <v>487</v>
      </c>
    </row>
    <row r="24" spans="2:4" ht="25.5" outlineLevel="1" x14ac:dyDescent="0.2">
      <c r="B24" s="297" t="s">
        <v>492</v>
      </c>
      <c r="C24" s="212" t="s">
        <v>493</v>
      </c>
      <c r="D24" s="358" t="s">
        <v>487</v>
      </c>
    </row>
    <row r="25" spans="2:4" ht="25.5" outlineLevel="1" x14ac:dyDescent="0.2">
      <c r="B25" s="297" t="str">
        <f>'Budget Detail'!B24</f>
        <v>&lt;Insert more HQ Technical position lines here&gt;</v>
      </c>
      <c r="C25" s="212" t="s">
        <v>493</v>
      </c>
      <c r="D25" s="358" t="s">
        <v>487</v>
      </c>
    </row>
    <row r="26" spans="2:4" s="4" customFormat="1" outlineLevel="1" x14ac:dyDescent="0.2">
      <c r="B26" s="217" t="str">
        <f>IF('Budget Detail'!A$30="&lt;Head Office&gt;", "NATIONAL PROGRAM STAFF - HEAD OFFICE", CONCATENATE("NATIONAL PROGRAM STAFF - ",UPPER('Budget Detail'!A$30)))</f>
        <v>NATIONAL PROGRAM STAFF - HEAD OFFICE</v>
      </c>
      <c r="C26" s="214" t="s">
        <v>177</v>
      </c>
      <c r="D26" s="216" t="s">
        <v>178</v>
      </c>
    </row>
    <row r="27" spans="2:4" ht="25.5" outlineLevel="1" x14ac:dyDescent="0.2">
      <c r="B27" s="297" t="s">
        <v>492</v>
      </c>
      <c r="C27" s="212" t="s">
        <v>493</v>
      </c>
      <c r="D27" s="358" t="s">
        <v>487</v>
      </c>
    </row>
    <row r="28" spans="2:4" ht="25.5" outlineLevel="1" x14ac:dyDescent="0.2">
      <c r="B28" s="297" t="s">
        <v>492</v>
      </c>
      <c r="C28" s="212" t="s">
        <v>493</v>
      </c>
      <c r="D28" s="358" t="s">
        <v>487</v>
      </c>
    </row>
    <row r="29" spans="2:4" ht="28.5" customHeight="1" outlineLevel="1" x14ac:dyDescent="0.2">
      <c r="B29" s="297" t="s">
        <v>492</v>
      </c>
      <c r="C29" s="212" t="s">
        <v>493</v>
      </c>
      <c r="D29" s="358" t="s">
        <v>487</v>
      </c>
    </row>
    <row r="30" spans="2:4" ht="25.5" outlineLevel="1" x14ac:dyDescent="0.2">
      <c r="B30" s="297" t="s">
        <v>492</v>
      </c>
      <c r="C30" s="212" t="s">
        <v>493</v>
      </c>
      <c r="D30" s="358" t="s">
        <v>487</v>
      </c>
    </row>
    <row r="31" spans="2:4" ht="25.5" outlineLevel="1" x14ac:dyDescent="0.2">
      <c r="B31" s="297" t="s">
        <v>492</v>
      </c>
      <c r="C31" s="212" t="s">
        <v>493</v>
      </c>
      <c r="D31" s="358" t="s">
        <v>487</v>
      </c>
    </row>
    <row r="32" spans="2:4" ht="25.5" outlineLevel="1" x14ac:dyDescent="0.2">
      <c r="B32" s="297" t="str">
        <f>'Budget Detail'!B35</f>
        <v>&lt;Insert more Program Staff lines here&gt;</v>
      </c>
      <c r="C32" s="212" t="s">
        <v>493</v>
      </c>
      <c r="D32" s="358" t="s">
        <v>487</v>
      </c>
    </row>
    <row r="33" spans="2:4" s="4" customFormat="1" outlineLevel="1" x14ac:dyDescent="0.2">
      <c r="B33" s="217" t="str">
        <f>IF('Budget Detail'!A$30="&lt;Head Office&gt;", "NATIONAL OPERATIONAL STAFF - HEAD OFFICE", CONCATENATE("NATIONAL OPEATIONAL STAFF - ",UPPER('Budget Detail'!A$30)))</f>
        <v>NATIONAL OPERATIONAL STAFF - HEAD OFFICE</v>
      </c>
      <c r="C33" s="214" t="s">
        <v>177</v>
      </c>
      <c r="D33" s="216" t="s">
        <v>178</v>
      </c>
    </row>
    <row r="34" spans="2:4" ht="25.5" outlineLevel="1" x14ac:dyDescent="0.2">
      <c r="B34" s="297" t="s">
        <v>492</v>
      </c>
      <c r="C34" s="212" t="s">
        <v>493</v>
      </c>
      <c r="D34" s="358" t="s">
        <v>487</v>
      </c>
    </row>
    <row r="35" spans="2:4" ht="25.5" outlineLevel="1" x14ac:dyDescent="0.2">
      <c r="B35" s="297" t="s">
        <v>492</v>
      </c>
      <c r="C35" s="212" t="s">
        <v>493</v>
      </c>
      <c r="D35" s="358" t="s">
        <v>487</v>
      </c>
    </row>
    <row r="36" spans="2:4" ht="27" customHeight="1" outlineLevel="1" x14ac:dyDescent="0.2">
      <c r="B36" s="297" t="s">
        <v>492</v>
      </c>
      <c r="C36" s="212" t="s">
        <v>493</v>
      </c>
      <c r="D36" s="358" t="s">
        <v>487</v>
      </c>
    </row>
    <row r="37" spans="2:4" ht="25.5" outlineLevel="1" x14ac:dyDescent="0.2">
      <c r="B37" s="297" t="s">
        <v>492</v>
      </c>
      <c r="C37" s="212" t="s">
        <v>493</v>
      </c>
      <c r="D37" s="358" t="s">
        <v>487</v>
      </c>
    </row>
    <row r="38" spans="2:4" ht="25.5" outlineLevel="1" x14ac:dyDescent="0.2">
      <c r="B38" s="297" t="s">
        <v>492</v>
      </c>
      <c r="C38" s="212" t="s">
        <v>493</v>
      </c>
      <c r="D38" s="358" t="s">
        <v>487</v>
      </c>
    </row>
    <row r="39" spans="2:4" ht="25.5" outlineLevel="1" x14ac:dyDescent="0.2">
      <c r="B39" s="297" t="str">
        <f>'Budget Detail'!B43</f>
        <v>&lt;Insert more Other Staff lines here&gt;</v>
      </c>
      <c r="C39" s="212" t="s">
        <v>493</v>
      </c>
      <c r="D39" s="358" t="s">
        <v>487</v>
      </c>
    </row>
    <row r="40" spans="2:4" s="4" customFormat="1" outlineLevel="1" x14ac:dyDescent="0.2">
      <c r="B40" s="217" t="str">
        <f>IF('Budget Detail'!A$45="&lt;Field Office&gt;", "NATIONAL PROGRAM STAFF - FIELD OFFICE", CONCATENATE("NATIONAL PROGRAM STAFF - ",UPPER('Budget Detail'!A$45)))</f>
        <v>NATIONAL PROGRAM STAFF - FIELD OFFICE</v>
      </c>
      <c r="C40" s="214" t="s">
        <v>177</v>
      </c>
      <c r="D40" s="216" t="s">
        <v>178</v>
      </c>
    </row>
    <row r="41" spans="2:4" ht="25.5" outlineLevel="1" x14ac:dyDescent="0.2">
      <c r="B41" s="297" t="s">
        <v>492</v>
      </c>
      <c r="C41" s="212" t="s">
        <v>493</v>
      </c>
      <c r="D41" s="358" t="s">
        <v>487</v>
      </c>
    </row>
    <row r="42" spans="2:4" ht="25.5" outlineLevel="1" x14ac:dyDescent="0.2">
      <c r="B42" s="297" t="s">
        <v>492</v>
      </c>
      <c r="C42" s="212" t="s">
        <v>493</v>
      </c>
      <c r="D42" s="358" t="s">
        <v>487</v>
      </c>
    </row>
    <row r="43" spans="2:4" ht="25.5" outlineLevel="1" x14ac:dyDescent="0.2">
      <c r="B43" s="297" t="s">
        <v>492</v>
      </c>
      <c r="C43" s="212" t="s">
        <v>493</v>
      </c>
      <c r="D43" s="358" t="s">
        <v>487</v>
      </c>
    </row>
    <row r="44" spans="2:4" ht="25.5" outlineLevel="1" x14ac:dyDescent="0.2">
      <c r="B44" s="297" t="s">
        <v>492</v>
      </c>
      <c r="C44" s="212" t="s">
        <v>493</v>
      </c>
      <c r="D44" s="358" t="s">
        <v>487</v>
      </c>
    </row>
    <row r="45" spans="2:4" ht="25.5" outlineLevel="1" x14ac:dyDescent="0.2">
      <c r="B45" s="297" t="s">
        <v>492</v>
      </c>
      <c r="C45" s="212" t="s">
        <v>493</v>
      </c>
      <c r="D45" s="358" t="s">
        <v>487</v>
      </c>
    </row>
    <row r="46" spans="2:4" ht="25.5" outlineLevel="1" x14ac:dyDescent="0.2">
      <c r="B46" s="297" t="str">
        <f>'Budget Detail'!B50</f>
        <v>&lt;Insert more Program Staff lines here&gt;</v>
      </c>
      <c r="C46" s="212" t="s">
        <v>493</v>
      </c>
      <c r="D46" s="358" t="s">
        <v>487</v>
      </c>
    </row>
    <row r="47" spans="2:4" outlineLevel="1" x14ac:dyDescent="0.2">
      <c r="B47" s="217" t="str">
        <f>IF('Budget Detail'!A$45="&lt;Field Office&gt;", "NATIONAL OPERATIONAL STAFF - FIELD OFFICE", CONCATENATE("NATIONAL OPERATIONAL STAFF - ",UPPER('Budget Detail'!A$45)))</f>
        <v>NATIONAL OPERATIONAL STAFF - FIELD OFFICE</v>
      </c>
      <c r="C47" s="214" t="s">
        <v>177</v>
      </c>
      <c r="D47" s="216" t="s">
        <v>178</v>
      </c>
    </row>
    <row r="48" spans="2:4" ht="25.5" outlineLevel="1" x14ac:dyDescent="0.2">
      <c r="B48" s="297" t="str">
        <f>'Budget Detail'!B53</f>
        <v>&lt;operations position&gt;</v>
      </c>
      <c r="C48" s="212" t="s">
        <v>493</v>
      </c>
      <c r="D48" s="358" t="s">
        <v>487</v>
      </c>
    </row>
    <row r="49" spans="2:4" ht="25.5" outlineLevel="1" x14ac:dyDescent="0.2">
      <c r="B49" s="297" t="str">
        <f>'Budget Detail'!B54</f>
        <v>&lt;operations position&gt;</v>
      </c>
      <c r="C49" s="212" t="s">
        <v>493</v>
      </c>
      <c r="D49" s="358" t="s">
        <v>487</v>
      </c>
    </row>
    <row r="50" spans="2:4" ht="25.5" outlineLevel="1" x14ac:dyDescent="0.2">
      <c r="B50" s="297" t="str">
        <f>'Budget Detail'!B55</f>
        <v>&lt;operations position&gt;</v>
      </c>
      <c r="C50" s="212" t="s">
        <v>493</v>
      </c>
      <c r="D50" s="358" t="s">
        <v>487</v>
      </c>
    </row>
    <row r="51" spans="2:4" ht="25.5" outlineLevel="1" x14ac:dyDescent="0.2">
      <c r="B51" s="297" t="s">
        <v>494</v>
      </c>
      <c r="C51" s="212" t="s">
        <v>493</v>
      </c>
      <c r="D51" s="358" t="s">
        <v>487</v>
      </c>
    </row>
    <row r="52" spans="2:4" s="3" customFormat="1" x14ac:dyDescent="0.2">
      <c r="B52" s="210"/>
      <c r="C52" s="211"/>
      <c r="D52"/>
    </row>
    <row r="53" spans="2:4" s="3" customFormat="1" x14ac:dyDescent="0.2">
      <c r="B53" s="117" t="s">
        <v>56</v>
      </c>
      <c r="C53" s="106" t="s">
        <v>177</v>
      </c>
      <c r="D53" s="216" t="s">
        <v>485</v>
      </c>
    </row>
    <row r="54" spans="2:4" outlineLevel="1" x14ac:dyDescent="0.2">
      <c r="B54" s="297" t="str">
        <f>'Budget Detail'!B65</f>
        <v>Benefits - Local Staff</v>
      </c>
      <c r="C54" s="112" t="s">
        <v>180</v>
      </c>
      <c r="D54" s="358" t="s">
        <v>488</v>
      </c>
    </row>
    <row r="55" spans="2:4" outlineLevel="1" x14ac:dyDescent="0.2">
      <c r="B55" s="297" t="str">
        <f>'Budget Detail'!B66</f>
        <v>Severance Pay - Local Staff</v>
      </c>
      <c r="C55" s="112" t="s">
        <v>180</v>
      </c>
      <c r="D55" s="358" t="s">
        <v>488</v>
      </c>
    </row>
    <row r="56" spans="2:4" outlineLevel="1" x14ac:dyDescent="0.2">
      <c r="B56" s="297" t="str">
        <f>'Budget Detail'!B67</f>
        <v>Pooled Benefits - Expatriates &amp; HQ Staff</v>
      </c>
      <c r="C56" s="112" t="s">
        <v>180</v>
      </c>
      <c r="D56" s="358" t="s">
        <v>488</v>
      </c>
    </row>
    <row r="57" spans="2:4" outlineLevel="1" x14ac:dyDescent="0.2">
      <c r="B57" s="297" t="str">
        <f>'Budget Detail'!B68</f>
        <v>Shipping of Household Goods</v>
      </c>
      <c r="C57" s="112" t="s">
        <v>180</v>
      </c>
      <c r="D57" s="358" t="s">
        <v>488</v>
      </c>
    </row>
    <row r="58" spans="2:4" outlineLevel="1" x14ac:dyDescent="0.2">
      <c r="B58" s="297" t="str">
        <f>'Budget Detail'!B69</f>
        <v>Relocation Allowances</v>
      </c>
      <c r="C58" s="112" t="s">
        <v>180</v>
      </c>
      <c r="D58" s="358" t="s">
        <v>488</v>
      </c>
    </row>
    <row r="59" spans="2:4" outlineLevel="1" x14ac:dyDescent="0.2">
      <c r="B59" s="297" t="str">
        <f>'Budget Detail'!B70</f>
        <v>Storage Reimbursement - Expat Staff</v>
      </c>
      <c r="C59" s="112" t="s">
        <v>180</v>
      </c>
      <c r="D59" s="358" t="s">
        <v>488</v>
      </c>
    </row>
    <row r="60" spans="2:4" outlineLevel="1" x14ac:dyDescent="0.2">
      <c r="B60" s="297" t="str">
        <f>'Budget Detail'!B71</f>
        <v>Dependent Education - Expatriate Staff</v>
      </c>
      <c r="C60" s="112" t="s">
        <v>180</v>
      </c>
      <c r="D60" s="358" t="s">
        <v>488</v>
      </c>
    </row>
    <row r="61" spans="2:4" outlineLevel="1" x14ac:dyDescent="0.2">
      <c r="B61" s="297" t="str">
        <f>'Budget Detail'!B72</f>
        <v>Host Country Taxes - Expatriate Staff</v>
      </c>
      <c r="C61" s="112" t="s">
        <v>180</v>
      </c>
      <c r="D61" s="358" t="s">
        <v>488</v>
      </c>
    </row>
    <row r="62" spans="2:4" outlineLevel="1" x14ac:dyDescent="0.2">
      <c r="B62" s="297" t="str">
        <f>'Budget Detail'!B73</f>
        <v>Danger Pay - Expatriate Staff</v>
      </c>
      <c r="C62" s="112" t="s">
        <v>180</v>
      </c>
      <c r="D62" s="358" t="s">
        <v>488</v>
      </c>
    </row>
    <row r="63" spans="2:4" outlineLevel="1" x14ac:dyDescent="0.2">
      <c r="B63" s="297" t="str">
        <f>'Budget Detail'!B74</f>
        <v>Hardship Allowance - Expatriate Staff</v>
      </c>
      <c r="C63" s="112" t="s">
        <v>180</v>
      </c>
      <c r="D63" s="358" t="s">
        <v>488</v>
      </c>
    </row>
    <row r="64" spans="2:4" outlineLevel="1" x14ac:dyDescent="0.2">
      <c r="B64" s="297" t="str">
        <f>'Budget Detail'!B75</f>
        <v>R&amp;R Allowances - Expatriate Staff</v>
      </c>
      <c r="C64" s="112" t="s">
        <v>180</v>
      </c>
      <c r="D64" s="358" t="s">
        <v>488</v>
      </c>
    </row>
    <row r="65" spans="2:4" outlineLevel="1" x14ac:dyDescent="0.2">
      <c r="B65" s="297" t="str">
        <f>'Budget Detail'!B76</f>
        <v>Other Benefits - Expatriate</v>
      </c>
      <c r="C65" s="112" t="s">
        <v>180</v>
      </c>
      <c r="D65" s="358" t="s">
        <v>488</v>
      </c>
    </row>
    <row r="66" spans="2:4" outlineLevel="1" x14ac:dyDescent="0.2">
      <c r="B66" s="297" t="str">
        <f>'Budget Detail'!B77</f>
        <v>Housing - Individual and Shared</v>
      </c>
      <c r="C66" s="112" t="s">
        <v>180</v>
      </c>
      <c r="D66" s="358" t="s">
        <v>488</v>
      </c>
    </row>
    <row r="67" spans="2:4" ht="13.5" outlineLevel="1" thickBot="1" x14ac:dyDescent="0.25">
      <c r="B67" s="297" t="str">
        <f>'Budget Detail'!B78</f>
        <v>Employee Training</v>
      </c>
      <c r="C67" s="112" t="s">
        <v>180</v>
      </c>
      <c r="D67" s="358" t="s">
        <v>488</v>
      </c>
    </row>
    <row r="68" spans="2:4" s="3" customFormat="1" x14ac:dyDescent="0.2">
      <c r="B68" s="115"/>
      <c r="C68" s="116"/>
      <c r="D68"/>
    </row>
    <row r="69" spans="2:4" s="3" customFormat="1" ht="13.5" thickBot="1" x14ac:dyDescent="0.25">
      <c r="B69" s="117" t="s">
        <v>57</v>
      </c>
      <c r="C69" s="106" t="s">
        <v>475</v>
      </c>
      <c r="D69" s="216" t="s">
        <v>485</v>
      </c>
    </row>
    <row r="70" spans="2:4" s="3" customFormat="1" x14ac:dyDescent="0.2">
      <c r="B70" s="115"/>
      <c r="C70" s="116"/>
      <c r="D70"/>
    </row>
    <row r="71" spans="2:4" s="3" customFormat="1" x14ac:dyDescent="0.2">
      <c r="B71" s="117" t="s">
        <v>58</v>
      </c>
      <c r="C71" s="106" t="s">
        <v>177</v>
      </c>
      <c r="D71" s="216" t="s">
        <v>485</v>
      </c>
    </row>
    <row r="72" spans="2:4" outlineLevel="1" x14ac:dyDescent="0.2">
      <c r="B72" s="113" t="s">
        <v>138</v>
      </c>
      <c r="C72" s="114"/>
      <c r="D72" s="114"/>
    </row>
    <row r="73" spans="2:4" s="6" customFormat="1" ht="25.5" outlineLevel="1" x14ac:dyDescent="0.2">
      <c r="B73" s="294" t="str">
        <f>'Budget Detail'!B92</f>
        <v>&lt;Specific vehicle type/model&gt;</v>
      </c>
      <c r="C73" s="296" t="s">
        <v>97</v>
      </c>
      <c r="D73" s="358" t="s">
        <v>488</v>
      </c>
    </row>
    <row r="74" spans="2:4" s="6" customFormat="1" ht="25.5" outlineLevel="1" x14ac:dyDescent="0.2">
      <c r="B74" s="294" t="str">
        <f>'Budget Detail'!B93</f>
        <v>&lt;Specific vehicle type/model&gt;</v>
      </c>
      <c r="C74" s="295" t="s">
        <v>97</v>
      </c>
      <c r="D74" s="358" t="s">
        <v>488</v>
      </c>
    </row>
    <row r="75" spans="2:4" s="6" customFormat="1" ht="25.5" outlineLevel="1" x14ac:dyDescent="0.2">
      <c r="B75" s="294" t="str">
        <f>'Budget Detail'!B94</f>
        <v>&lt;Specific vehicle type/model&gt;</v>
      </c>
      <c r="C75" s="295" t="s">
        <v>97</v>
      </c>
      <c r="D75" s="358" t="s">
        <v>488</v>
      </c>
    </row>
    <row r="76" spans="2:4" s="6" customFormat="1" ht="25.5" outlineLevel="1" x14ac:dyDescent="0.2">
      <c r="B76" s="298" t="str">
        <f>'Budget Detail'!B95</f>
        <v>&lt;Insert more Vehicles lines here&gt;</v>
      </c>
      <c r="C76" s="295" t="s">
        <v>97</v>
      </c>
      <c r="D76" s="358" t="s">
        <v>488</v>
      </c>
    </row>
    <row r="77" spans="2:4" s="6" customFormat="1" outlineLevel="1" x14ac:dyDescent="0.2">
      <c r="B77" s="459" t="s">
        <v>139</v>
      </c>
      <c r="C77" s="460"/>
      <c r="D77" s="216" t="s">
        <v>485</v>
      </c>
    </row>
    <row r="78" spans="2:4" s="6" customFormat="1" ht="25.5" outlineLevel="1" x14ac:dyDescent="0.2">
      <c r="B78" s="294" t="str">
        <f>'Budget Detail'!B98</f>
        <v>&lt;Specific capital equipment&gt;</v>
      </c>
      <c r="C78" s="295" t="s">
        <v>96</v>
      </c>
      <c r="D78" s="358" t="s">
        <v>488</v>
      </c>
    </row>
    <row r="79" spans="2:4" s="6" customFormat="1" ht="25.5" outlineLevel="1" x14ac:dyDescent="0.2">
      <c r="B79" s="294" t="str">
        <f>'Budget Detail'!B99</f>
        <v>&lt;Specific capital equipment&gt;</v>
      </c>
      <c r="C79" s="295" t="s">
        <v>96</v>
      </c>
      <c r="D79" s="358" t="s">
        <v>488</v>
      </c>
    </row>
    <row r="80" spans="2:4" s="6" customFormat="1" ht="25.5" outlineLevel="1" x14ac:dyDescent="0.2">
      <c r="B80" s="294" t="str">
        <f>'Budget Detail'!B100</f>
        <v>&lt;Specific capital equipment&gt;</v>
      </c>
      <c r="C80" s="295" t="s">
        <v>96</v>
      </c>
      <c r="D80" s="358" t="s">
        <v>488</v>
      </c>
    </row>
    <row r="81" spans="2:4" s="6" customFormat="1" ht="26.25" outlineLevel="1" thickBot="1" x14ac:dyDescent="0.25">
      <c r="B81" s="298" t="str">
        <f>'Budget Detail'!B101</f>
        <v>&lt;Insert more Capital Equipment lines here&gt;</v>
      </c>
      <c r="C81" s="295" t="s">
        <v>96</v>
      </c>
      <c r="D81" s="358" t="s">
        <v>488</v>
      </c>
    </row>
    <row r="82" spans="2:4" s="3" customFormat="1" x14ac:dyDescent="0.2">
      <c r="B82" s="115"/>
      <c r="C82" s="116"/>
      <c r="D82"/>
    </row>
    <row r="83" spans="2:4" s="3" customFormat="1" x14ac:dyDescent="0.2">
      <c r="B83" s="117" t="s">
        <v>59</v>
      </c>
      <c r="C83" s="106" t="s">
        <v>177</v>
      </c>
      <c r="D83" s="216" t="s">
        <v>485</v>
      </c>
    </row>
    <row r="84" spans="2:4" outlineLevel="1" x14ac:dyDescent="0.2">
      <c r="B84" s="113" t="s">
        <v>140</v>
      </c>
      <c r="C84" s="118" t="s">
        <v>477</v>
      </c>
      <c r="D84" s="114"/>
    </row>
    <row r="85" spans="2:4" ht="25.5" outlineLevel="1" x14ac:dyDescent="0.2">
      <c r="B85" s="297" t="str">
        <f>'Budget Detail'!B108</f>
        <v>&lt;Specific general equipment&gt;</v>
      </c>
      <c r="C85" s="112" t="s">
        <v>96</v>
      </c>
      <c r="D85" s="358" t="s">
        <v>488</v>
      </c>
    </row>
    <row r="86" spans="2:4" ht="25.5" outlineLevel="1" x14ac:dyDescent="0.2">
      <c r="B86" s="297" t="str">
        <f>'Budget Detail'!B109</f>
        <v>&lt;Specific general equipment&gt;</v>
      </c>
      <c r="C86" s="112" t="s">
        <v>96</v>
      </c>
      <c r="D86" s="358" t="s">
        <v>488</v>
      </c>
    </row>
    <row r="87" spans="2:4" ht="25.5" outlineLevel="1" x14ac:dyDescent="0.2">
      <c r="B87" s="297" t="str">
        <f>'Budget Detail'!B110</f>
        <v>&lt;Specific general equipment&gt;</v>
      </c>
      <c r="C87" s="112" t="s">
        <v>96</v>
      </c>
      <c r="D87" s="358" t="s">
        <v>488</v>
      </c>
    </row>
    <row r="88" spans="2:4" ht="25.5" outlineLevel="1" x14ac:dyDescent="0.2">
      <c r="B88" s="297" t="str">
        <f>'Budget Detail'!B111</f>
        <v>&lt;Insert more Gen'l. Equipment lines here&gt;</v>
      </c>
      <c r="C88" s="112" t="s">
        <v>96</v>
      </c>
      <c r="D88" s="358" t="s">
        <v>488</v>
      </c>
    </row>
    <row r="89" spans="2:4" ht="25.5" outlineLevel="1" x14ac:dyDescent="0.2">
      <c r="B89" s="297" t="str">
        <f>'Budget Detail'!B112</f>
        <v>&lt;Insert more Gen'l. Equipment lines here&gt;</v>
      </c>
      <c r="C89" s="112" t="s">
        <v>96</v>
      </c>
      <c r="D89" s="358" t="s">
        <v>488</v>
      </c>
    </row>
    <row r="90" spans="2:4" ht="25.5" outlineLevel="1" x14ac:dyDescent="0.2">
      <c r="B90" s="297" t="str">
        <f>'Budget Detail'!B113</f>
        <v>&lt;Insert more Gen'l. Equipment lines here&gt;</v>
      </c>
      <c r="C90" s="112" t="s">
        <v>96</v>
      </c>
      <c r="D90" s="358" t="s">
        <v>488</v>
      </c>
    </row>
    <row r="91" spans="2:4" ht="25.5" outlineLevel="1" x14ac:dyDescent="0.2">
      <c r="B91" s="297" t="str">
        <f>'Budget Detail'!B114</f>
        <v>&lt;Insert more Gen'l. Equipment lines here&gt;</v>
      </c>
      <c r="C91" s="112" t="s">
        <v>96</v>
      </c>
      <c r="D91" s="358" t="s">
        <v>488</v>
      </c>
    </row>
    <row r="92" spans="2:4" ht="26.25" outlineLevel="1" thickBot="1" x14ac:dyDescent="0.25">
      <c r="B92" s="297" t="str">
        <f>'Budget Detail'!B115</f>
        <v>&lt;Insert more Gen'l. Equipment lines here&gt;</v>
      </c>
      <c r="C92" s="112" t="s">
        <v>96</v>
      </c>
      <c r="D92" s="358" t="s">
        <v>488</v>
      </c>
    </row>
    <row r="93" spans="2:4" s="3" customFormat="1" ht="13.5" thickBot="1" x14ac:dyDescent="0.25">
      <c r="B93" s="301"/>
      <c r="C93" s="302"/>
      <c r="D93"/>
    </row>
    <row r="94" spans="2:4" s="3" customFormat="1" x14ac:dyDescent="0.2">
      <c r="B94" s="303" t="s">
        <v>60</v>
      </c>
      <c r="C94" s="304" t="s">
        <v>177</v>
      </c>
      <c r="D94" s="216" t="s">
        <v>485</v>
      </c>
    </row>
    <row r="95" spans="2:4" outlineLevel="1" x14ac:dyDescent="0.2">
      <c r="B95" s="113" t="s">
        <v>141</v>
      </c>
      <c r="C95" s="114"/>
      <c r="D95" s="114"/>
    </row>
    <row r="96" spans="2:4" ht="25.5" outlineLevel="1" x14ac:dyDescent="0.2">
      <c r="B96" s="297" t="str">
        <f>'Budget Detail'!B124</f>
        <v>&lt;Specific program activity&gt;</v>
      </c>
      <c r="C96" s="112" t="s">
        <v>98</v>
      </c>
      <c r="D96" s="358" t="s">
        <v>488</v>
      </c>
    </row>
    <row r="97" spans="2:4" ht="25.5" outlineLevel="1" x14ac:dyDescent="0.2">
      <c r="B97" s="297" t="str">
        <f>'Budget Detail'!B125</f>
        <v>&lt;Specific program activity&gt;</v>
      </c>
      <c r="C97" s="112" t="s">
        <v>98</v>
      </c>
      <c r="D97" s="358" t="s">
        <v>488</v>
      </c>
    </row>
    <row r="98" spans="2:4" ht="25.5" outlineLevel="1" x14ac:dyDescent="0.2">
      <c r="B98" s="297" t="str">
        <f>'Budget Detail'!B126</f>
        <v>&lt;Specific program activity&gt;</v>
      </c>
      <c r="C98" s="112" t="s">
        <v>98</v>
      </c>
      <c r="D98" s="358" t="s">
        <v>488</v>
      </c>
    </row>
    <row r="99" spans="2:4" ht="25.5" outlineLevel="1" x14ac:dyDescent="0.2">
      <c r="B99" s="297" t="str">
        <f>'Budget Detail'!B127</f>
        <v>&lt;Specific program activity&gt;</v>
      </c>
      <c r="C99" s="112" t="s">
        <v>98</v>
      </c>
      <c r="D99" s="358" t="s">
        <v>488</v>
      </c>
    </row>
    <row r="100" spans="2:4" ht="25.5" outlineLevel="1" x14ac:dyDescent="0.2">
      <c r="B100" s="297" t="str">
        <f>'Budget Detail'!B128</f>
        <v>&lt;Insert more Program Activity lines here&gt;</v>
      </c>
      <c r="C100" s="112" t="s">
        <v>98</v>
      </c>
      <c r="D100" s="358" t="s">
        <v>488</v>
      </c>
    </row>
    <row r="101" spans="2:4" outlineLevel="1" x14ac:dyDescent="0.2">
      <c r="B101" s="113" t="s">
        <v>142</v>
      </c>
      <c r="C101" s="114"/>
      <c r="D101" s="114"/>
    </row>
    <row r="102" spans="2:4" ht="25.5" outlineLevel="1" x14ac:dyDescent="0.2">
      <c r="B102" s="119" t="str">
        <f>'Budget Detail'!B131</f>
        <v>&lt;Specific training activity&gt;</v>
      </c>
      <c r="C102" s="112" t="s">
        <v>99</v>
      </c>
      <c r="D102" s="358" t="s">
        <v>488</v>
      </c>
    </row>
    <row r="103" spans="2:4" ht="25.5" outlineLevel="1" x14ac:dyDescent="0.2">
      <c r="B103" s="119" t="str">
        <f>'Budget Detail'!B132</f>
        <v>&lt;Specific training activity&gt;</v>
      </c>
      <c r="C103" s="112" t="s">
        <v>99</v>
      </c>
      <c r="D103" s="358" t="s">
        <v>488</v>
      </c>
    </row>
    <row r="104" spans="2:4" ht="25.5" outlineLevel="1" x14ac:dyDescent="0.2">
      <c r="B104" s="305" t="str">
        <f>'Budget Detail'!B133</f>
        <v>&lt;Insert more Training lines here&gt;</v>
      </c>
      <c r="C104" s="112" t="s">
        <v>99</v>
      </c>
      <c r="D104" s="358" t="s">
        <v>488</v>
      </c>
    </row>
    <row r="105" spans="2:4" outlineLevel="1" x14ac:dyDescent="0.2">
      <c r="B105" s="113" t="s">
        <v>143</v>
      </c>
      <c r="C105" s="114"/>
      <c r="D105" s="114"/>
    </row>
    <row r="106" spans="2:4" ht="25.5" outlineLevel="1" x14ac:dyDescent="0.2">
      <c r="B106" s="297" t="str">
        <f>'Budget Detail'!B140</f>
        <v>Design, Monitoring and Evaluation</v>
      </c>
      <c r="C106" s="112" t="s">
        <v>181</v>
      </c>
      <c r="D106" s="358" t="s">
        <v>488</v>
      </c>
    </row>
    <row r="107" spans="2:4" outlineLevel="1" x14ac:dyDescent="0.2">
      <c r="B107" s="113" t="s">
        <v>478</v>
      </c>
      <c r="C107" s="114"/>
      <c r="D107" s="114"/>
    </row>
    <row r="108" spans="2:4" ht="25.5" outlineLevel="1" x14ac:dyDescent="0.2">
      <c r="B108" s="297" t="str">
        <f>'Budget Detail'!B144</f>
        <v>&lt;International consultant role&gt;</v>
      </c>
      <c r="C108" s="112" t="s">
        <v>100</v>
      </c>
      <c r="D108" s="358" t="s">
        <v>488</v>
      </c>
    </row>
    <row r="109" spans="2:4" ht="25.5" outlineLevel="1" x14ac:dyDescent="0.2">
      <c r="B109" s="297" t="str">
        <f>'Budget Detail'!B145</f>
        <v>&lt;International consultant role&gt;</v>
      </c>
      <c r="C109" s="112" t="s">
        <v>100</v>
      </c>
      <c r="D109" s="358" t="s">
        <v>488</v>
      </c>
    </row>
    <row r="110" spans="2:4" ht="25.5" outlineLevel="1" x14ac:dyDescent="0.2">
      <c r="B110" s="297" t="str">
        <f>'Budget Detail'!B146</f>
        <v>&lt;Insert more Int'l. Consultant lines here&gt;</v>
      </c>
      <c r="C110" s="112" t="s">
        <v>100</v>
      </c>
      <c r="D110" s="358" t="s">
        <v>488</v>
      </c>
    </row>
    <row r="111" spans="2:4" outlineLevel="1" x14ac:dyDescent="0.2">
      <c r="B111" s="113" t="s">
        <v>479</v>
      </c>
      <c r="C111" s="114"/>
      <c r="D111" s="114"/>
    </row>
    <row r="112" spans="2:4" s="3" customFormat="1" ht="25.5" outlineLevel="1" x14ac:dyDescent="0.2">
      <c r="B112" s="306" t="str">
        <f>'Budget Detail'!B148</f>
        <v>&lt;National consultant role&gt;</v>
      </c>
      <c r="C112" s="112" t="s">
        <v>101</v>
      </c>
      <c r="D112" s="358" t="s">
        <v>488</v>
      </c>
    </row>
    <row r="113" spans="2:4" ht="25.5" outlineLevel="1" x14ac:dyDescent="0.2">
      <c r="B113" s="306" t="str">
        <f>'Budget Detail'!B149</f>
        <v>&lt;National consultant role&gt;</v>
      </c>
      <c r="C113" s="112" t="s">
        <v>101</v>
      </c>
      <c r="D113" s="358" t="s">
        <v>488</v>
      </c>
    </row>
    <row r="114" spans="2:4" ht="26.25" outlineLevel="1" thickBot="1" x14ac:dyDescent="0.25">
      <c r="B114" s="307" t="str">
        <f>'Budget Detail'!B150</f>
        <v>&lt;Insert more Nat'l. Consultant lines here&gt;</v>
      </c>
      <c r="C114" s="213" t="s">
        <v>101</v>
      </c>
      <c r="D114" s="358" t="s">
        <v>488</v>
      </c>
    </row>
    <row r="115" spans="2:4" outlineLevel="1" x14ac:dyDescent="0.2">
      <c r="B115" s="299" t="s">
        <v>521</v>
      </c>
      <c r="C115" s="300"/>
      <c r="D115" s="114"/>
    </row>
    <row r="116" spans="2:4" outlineLevel="1" x14ac:dyDescent="0.2">
      <c r="B116" s="297" t="str">
        <f>'Budget Detail'!B157</f>
        <v>&lt;Specific subgrant activity&gt;</v>
      </c>
      <c r="C116" s="112" t="s">
        <v>182</v>
      </c>
      <c r="D116" s="358" t="s">
        <v>488</v>
      </c>
    </row>
    <row r="117" spans="2:4" outlineLevel="1" x14ac:dyDescent="0.2">
      <c r="B117" s="297" t="str">
        <f>'Budget Detail'!B158</f>
        <v>&lt;Specific subgrant activity&gt;</v>
      </c>
      <c r="C117" s="112" t="s">
        <v>182</v>
      </c>
      <c r="D117" s="358" t="s">
        <v>488</v>
      </c>
    </row>
    <row r="118" spans="2:4" outlineLevel="1" x14ac:dyDescent="0.2">
      <c r="B118" s="297" t="str">
        <f>'Budget Detail'!B159</f>
        <v>&lt;Specific subgrant activity&gt;</v>
      </c>
      <c r="C118" s="112" t="s">
        <v>182</v>
      </c>
      <c r="D118" s="358" t="s">
        <v>488</v>
      </c>
    </row>
    <row r="119" spans="2:4" outlineLevel="1" x14ac:dyDescent="0.2">
      <c r="B119" s="113" t="s">
        <v>522</v>
      </c>
      <c r="C119" s="114"/>
      <c r="D119" s="114"/>
    </row>
    <row r="120" spans="2:4" outlineLevel="1" x14ac:dyDescent="0.2">
      <c r="B120" s="297" t="str">
        <f>'Budget Detail'!B162</f>
        <v>&lt;Specific local subgrant activity&gt;</v>
      </c>
      <c r="C120" s="112" t="s">
        <v>183</v>
      </c>
      <c r="D120" s="358" t="s">
        <v>488</v>
      </c>
    </row>
    <row r="121" spans="2:4" outlineLevel="1" x14ac:dyDescent="0.2">
      <c r="B121" s="297" t="str">
        <f>'Budget Detail'!B163</f>
        <v>&lt;Specific local subgrant activity&gt;</v>
      </c>
      <c r="C121" s="112" t="s">
        <v>183</v>
      </c>
      <c r="D121" s="358" t="s">
        <v>488</v>
      </c>
    </row>
    <row r="122" spans="2:4" ht="13.5" outlineLevel="1" thickBot="1" x14ac:dyDescent="0.25">
      <c r="B122" s="297" t="str">
        <f>'Budget Detail'!B164</f>
        <v>&lt;Specific local subgrant activity&gt;</v>
      </c>
      <c r="C122" s="112" t="s">
        <v>183</v>
      </c>
      <c r="D122" s="358" t="s">
        <v>488</v>
      </c>
    </row>
    <row r="123" spans="2:4" s="3" customFormat="1" x14ac:dyDescent="0.2">
      <c r="B123" s="115"/>
      <c r="C123" s="116"/>
      <c r="D123"/>
    </row>
    <row r="124" spans="2:4" s="3" customFormat="1" x14ac:dyDescent="0.2">
      <c r="B124" s="117" t="s">
        <v>61</v>
      </c>
      <c r="C124" s="106" t="s">
        <v>177</v>
      </c>
      <c r="D124" s="216" t="s">
        <v>485</v>
      </c>
    </row>
    <row r="125" spans="2:4" outlineLevel="1" x14ac:dyDescent="0.2">
      <c r="B125" s="113" t="s">
        <v>144</v>
      </c>
      <c r="C125" s="114"/>
      <c r="D125" s="114"/>
    </row>
    <row r="126" spans="2:4" ht="25.5" outlineLevel="1" x14ac:dyDescent="0.2">
      <c r="B126" s="111" t="str">
        <f>'Budget Detail'!B173</f>
        <v>&lt;Specific construction activity&gt;</v>
      </c>
      <c r="C126" s="112" t="s">
        <v>145</v>
      </c>
      <c r="D126" s="358" t="s">
        <v>488</v>
      </c>
    </row>
    <row r="127" spans="2:4" ht="25.5" outlineLevel="1" x14ac:dyDescent="0.2">
      <c r="B127" s="111" t="str">
        <f>'Budget Detail'!B174</f>
        <v>&lt;Specific construction activity&gt;</v>
      </c>
      <c r="C127" s="112" t="s">
        <v>145</v>
      </c>
      <c r="D127" s="358" t="s">
        <v>488</v>
      </c>
    </row>
    <row r="128" spans="2:4" ht="26.25" outlineLevel="1" thickBot="1" x14ac:dyDescent="0.25">
      <c r="B128" s="111" t="s">
        <v>45</v>
      </c>
      <c r="C128" s="112" t="s">
        <v>145</v>
      </c>
      <c r="D128" s="358" t="s">
        <v>488</v>
      </c>
    </row>
    <row r="129" spans="2:4" s="3" customFormat="1" x14ac:dyDescent="0.2">
      <c r="B129" s="115"/>
      <c r="C129" s="116"/>
      <c r="D129"/>
    </row>
    <row r="130" spans="2:4" s="3" customFormat="1" x14ac:dyDescent="0.2">
      <c r="B130" s="117" t="s">
        <v>481</v>
      </c>
      <c r="C130" s="106" t="s">
        <v>177</v>
      </c>
      <c r="D130" s="216" t="s">
        <v>485</v>
      </c>
    </row>
    <row r="131" spans="2:4" outlineLevel="1" x14ac:dyDescent="0.2">
      <c r="B131" s="113" t="s">
        <v>90</v>
      </c>
      <c r="C131" s="114"/>
      <c r="D131" s="114"/>
    </row>
    <row r="132" spans="2:4" outlineLevel="1" x14ac:dyDescent="0.2">
      <c r="B132" s="297" t="str">
        <f>'Budget Detail'!B182</f>
        <v>Vehicle Rent/Lease</v>
      </c>
      <c r="C132" s="112" t="s">
        <v>184</v>
      </c>
      <c r="D132" s="358" t="s">
        <v>488</v>
      </c>
    </row>
    <row r="133" spans="2:4" outlineLevel="1" x14ac:dyDescent="0.2">
      <c r="B133" s="297" t="str">
        <f>'Budget Detail'!B183</f>
        <v>Vehicle Fuel</v>
      </c>
      <c r="C133" s="209" t="s">
        <v>185</v>
      </c>
      <c r="D133" s="358" t="s">
        <v>488</v>
      </c>
    </row>
    <row r="134" spans="2:4" outlineLevel="1" x14ac:dyDescent="0.2">
      <c r="B134" s="297" t="str">
        <f>'Budget Detail'!B184</f>
        <v>Vehicle Repairs and Maintenance</v>
      </c>
      <c r="C134" s="209" t="s">
        <v>185</v>
      </c>
      <c r="D134" s="358" t="s">
        <v>488</v>
      </c>
    </row>
    <row r="135" spans="2:4" outlineLevel="1" x14ac:dyDescent="0.2">
      <c r="B135" s="297" t="str">
        <f>'Budget Detail'!B185</f>
        <v>Vehicle Insurance</v>
      </c>
      <c r="C135" s="209" t="s">
        <v>185</v>
      </c>
      <c r="D135" s="358" t="s">
        <v>488</v>
      </c>
    </row>
    <row r="136" spans="2:4" outlineLevel="1" x14ac:dyDescent="0.2">
      <c r="B136" s="297" t="str">
        <f>'Budget Detail'!B186</f>
        <v>Other Vehicle Expenses</v>
      </c>
      <c r="C136" s="209" t="s">
        <v>185</v>
      </c>
      <c r="D136" s="358" t="s">
        <v>488</v>
      </c>
    </row>
    <row r="137" spans="2:4" outlineLevel="1" x14ac:dyDescent="0.2">
      <c r="B137" s="297" t="str">
        <f>'Budget Detail'!B187</f>
        <v>Professional Fees - Audit</v>
      </c>
      <c r="C137" s="209" t="s">
        <v>185</v>
      </c>
      <c r="D137" s="358" t="s">
        <v>488</v>
      </c>
    </row>
    <row r="138" spans="2:4" outlineLevel="1" x14ac:dyDescent="0.2">
      <c r="B138" s="297" t="str">
        <f>'Budget Detail'!B188</f>
        <v>Professional Fees - Legal</v>
      </c>
      <c r="C138" s="209" t="s">
        <v>185</v>
      </c>
      <c r="D138" s="358" t="s">
        <v>488</v>
      </c>
    </row>
    <row r="139" spans="2:4" outlineLevel="1" x14ac:dyDescent="0.2">
      <c r="B139" s="297" t="str">
        <f>'Budget Detail'!B189</f>
        <v>Professional Fees - Other</v>
      </c>
      <c r="C139" s="209" t="s">
        <v>185</v>
      </c>
      <c r="D139" s="358" t="s">
        <v>488</v>
      </c>
    </row>
    <row r="140" spans="2:4" outlineLevel="1" x14ac:dyDescent="0.2">
      <c r="B140" s="297" t="str">
        <f>'Budget Detail'!B190</f>
        <v>Temporary Labor</v>
      </c>
      <c r="C140" s="209" t="s">
        <v>185</v>
      </c>
      <c r="D140" s="358" t="s">
        <v>488</v>
      </c>
    </row>
    <row r="141" spans="2:4" outlineLevel="1" x14ac:dyDescent="0.2">
      <c r="B141" s="297" t="str">
        <f>'Budget Detail'!B191</f>
        <v xml:space="preserve">Branding and Marking </v>
      </c>
      <c r="C141" s="209" t="s">
        <v>185</v>
      </c>
      <c r="D141" s="358" t="s">
        <v>488</v>
      </c>
    </row>
    <row r="142" spans="2:4" outlineLevel="1" x14ac:dyDescent="0.2">
      <c r="B142" s="297" t="str">
        <f>'Budget Detail'!B192</f>
        <v>Equipment Rental</v>
      </c>
      <c r="C142" s="209" t="s">
        <v>185</v>
      </c>
      <c r="D142" s="358" t="s">
        <v>488</v>
      </c>
    </row>
    <row r="143" spans="2:4" ht="12.75" customHeight="1" outlineLevel="1" x14ac:dyDescent="0.2">
      <c r="B143" s="297" t="str">
        <f>'Budget Detail'!B193</f>
        <v>Software Licenses</v>
      </c>
      <c r="C143" s="209" t="s">
        <v>185</v>
      </c>
      <c r="D143" s="358" t="s">
        <v>488</v>
      </c>
    </row>
    <row r="144" spans="2:4" outlineLevel="1" x14ac:dyDescent="0.2">
      <c r="B144" s="297" t="str">
        <f>'Budget Detail'!B194</f>
        <v>Equipment Repairs and Maintenance</v>
      </c>
      <c r="C144" s="209" t="s">
        <v>185</v>
      </c>
      <c r="D144" s="358" t="s">
        <v>488</v>
      </c>
    </row>
    <row r="145" spans="2:4" outlineLevel="1" x14ac:dyDescent="0.2">
      <c r="B145" s="297" t="str">
        <f>'Budget Detail'!B195</f>
        <v>Advertising</v>
      </c>
      <c r="C145" s="209" t="s">
        <v>185</v>
      </c>
      <c r="D145" s="358" t="s">
        <v>488</v>
      </c>
    </row>
    <row r="146" spans="2:4" outlineLevel="1" x14ac:dyDescent="0.2">
      <c r="B146" s="297" t="str">
        <f>'Budget Detail'!B196</f>
        <v>Office Rent</v>
      </c>
      <c r="C146" s="209" t="s">
        <v>185</v>
      </c>
      <c r="D146" s="358" t="s">
        <v>488</v>
      </c>
    </row>
    <row r="147" spans="2:4" outlineLevel="1" x14ac:dyDescent="0.2">
      <c r="B147" s="297" t="str">
        <f>'Budget Detail'!B197</f>
        <v>Office Utilities</v>
      </c>
      <c r="C147" s="209" t="s">
        <v>185</v>
      </c>
      <c r="D147" s="358" t="s">
        <v>488</v>
      </c>
    </row>
    <row r="148" spans="2:4" outlineLevel="1" x14ac:dyDescent="0.2">
      <c r="B148" s="297" t="str">
        <f>'Budget Detail'!B198</f>
        <v>Office Repairs and Maintenance</v>
      </c>
      <c r="C148" s="209" t="s">
        <v>185</v>
      </c>
      <c r="D148" s="358" t="s">
        <v>488</v>
      </c>
    </row>
    <row r="149" spans="2:4" outlineLevel="1" x14ac:dyDescent="0.2">
      <c r="B149" s="297" t="str">
        <f>'Budget Detail'!B199</f>
        <v>Warehouse Rent</v>
      </c>
      <c r="C149" s="209" t="s">
        <v>185</v>
      </c>
      <c r="D149" s="358" t="s">
        <v>488</v>
      </c>
    </row>
    <row r="150" spans="2:4" outlineLevel="1" x14ac:dyDescent="0.2">
      <c r="B150" s="297" t="str">
        <f>'Budget Detail'!B200</f>
        <v>Warehouse Utilities</v>
      </c>
      <c r="C150" s="209" t="s">
        <v>185</v>
      </c>
      <c r="D150" s="358" t="s">
        <v>488</v>
      </c>
    </row>
    <row r="151" spans="2:4" outlineLevel="1" x14ac:dyDescent="0.2">
      <c r="B151" s="297" t="str">
        <f>'Budget Detail'!B201</f>
        <v>Warehouse Repairs &amp; Maintenance</v>
      </c>
      <c r="C151" s="209" t="s">
        <v>185</v>
      </c>
      <c r="D151" s="358" t="s">
        <v>488</v>
      </c>
    </row>
    <row r="152" spans="2:4" outlineLevel="1" x14ac:dyDescent="0.2">
      <c r="B152" s="297" t="str">
        <f>'Budget Detail'!B202</f>
        <v>Security Services</v>
      </c>
      <c r="C152" s="209" t="s">
        <v>185</v>
      </c>
      <c r="D152" s="358" t="s">
        <v>488</v>
      </c>
    </row>
    <row r="153" spans="2:4" outlineLevel="1" x14ac:dyDescent="0.2">
      <c r="B153" s="297" t="str">
        <f>'Budget Detail'!B203</f>
        <v>Office Supplies</v>
      </c>
      <c r="C153" s="209" t="s">
        <v>185</v>
      </c>
      <c r="D153" s="358" t="s">
        <v>488</v>
      </c>
    </row>
    <row r="154" spans="2:4" outlineLevel="1" x14ac:dyDescent="0.2">
      <c r="B154" s="297" t="str">
        <f>'Budget Detail'!B204</f>
        <v>Warehouse Supplies</v>
      </c>
      <c r="C154" s="209" t="s">
        <v>185</v>
      </c>
      <c r="D154" s="358" t="s">
        <v>488</v>
      </c>
    </row>
    <row r="155" spans="2:4" outlineLevel="1" x14ac:dyDescent="0.2">
      <c r="B155" s="297" t="str">
        <f>'Budget Detail'!B205</f>
        <v>General Communications Expense</v>
      </c>
      <c r="C155" s="209" t="s">
        <v>185</v>
      </c>
      <c r="D155" s="358" t="s">
        <v>488</v>
      </c>
    </row>
    <row r="156" spans="2:4" outlineLevel="1" x14ac:dyDescent="0.2">
      <c r="B156" s="297" t="str">
        <f>'Budget Detail'!B206</f>
        <v>Mobile/Cellular Communications</v>
      </c>
      <c r="C156" s="209" t="s">
        <v>185</v>
      </c>
      <c r="D156" s="358" t="s">
        <v>488</v>
      </c>
    </row>
    <row r="157" spans="2:4" outlineLevel="1" x14ac:dyDescent="0.2">
      <c r="B157" s="297" t="str">
        <f>'Budget Detail'!B207</f>
        <v>Satellite Communications</v>
      </c>
      <c r="C157" s="209" t="s">
        <v>185</v>
      </c>
      <c r="D157" s="358" t="s">
        <v>488</v>
      </c>
    </row>
    <row r="158" spans="2:4" outlineLevel="1" x14ac:dyDescent="0.2">
      <c r="B158" s="297" t="str">
        <f>'Budget Detail'!B208</f>
        <v>Internet Communications</v>
      </c>
      <c r="C158" s="209" t="s">
        <v>185</v>
      </c>
      <c r="D158" s="358" t="s">
        <v>488</v>
      </c>
    </row>
    <row r="159" spans="2:4" outlineLevel="1" x14ac:dyDescent="0.2">
      <c r="B159" s="297" t="str">
        <f>'Budget Detail'!B209</f>
        <v>Printing and Photocopying</v>
      </c>
      <c r="C159" s="209" t="s">
        <v>185</v>
      </c>
      <c r="D159" s="358" t="s">
        <v>488</v>
      </c>
    </row>
    <row r="160" spans="2:4" outlineLevel="1" x14ac:dyDescent="0.2">
      <c r="B160" s="297" t="str">
        <f>'Budget Detail'!B210</f>
        <v>Courier and Postage</v>
      </c>
      <c r="C160" s="209" t="s">
        <v>185</v>
      </c>
      <c r="D160" s="358" t="s">
        <v>488</v>
      </c>
    </row>
    <row r="161" spans="2:4" outlineLevel="1" x14ac:dyDescent="0.2">
      <c r="B161" s="297" t="str">
        <f>'Budget Detail'!B211</f>
        <v>DBA Insurance</v>
      </c>
      <c r="C161" s="209" t="s">
        <v>185</v>
      </c>
      <c r="D161" s="358" t="s">
        <v>488</v>
      </c>
    </row>
    <row r="162" spans="2:4" outlineLevel="1" x14ac:dyDescent="0.2">
      <c r="B162" s="297" t="str">
        <f>'Budget Detail'!B212</f>
        <v>Dues, Subscriptions and References</v>
      </c>
      <c r="C162" s="209" t="s">
        <v>185</v>
      </c>
      <c r="D162" s="358" t="s">
        <v>488</v>
      </c>
    </row>
    <row r="163" spans="2:4" outlineLevel="1" x14ac:dyDescent="0.2">
      <c r="B163" s="297" t="str">
        <f>'Budget Detail'!B213</f>
        <v>Banking and Cash Handling Fees</v>
      </c>
      <c r="C163" s="209" t="s">
        <v>185</v>
      </c>
      <c r="D163" s="358" t="s">
        <v>488</v>
      </c>
    </row>
    <row r="164" spans="2:4" outlineLevel="1" x14ac:dyDescent="0.2">
      <c r="B164" s="297" t="str">
        <f>'Budget Detail'!B214</f>
        <v>Taxes, Filing and Registration Fees</v>
      </c>
      <c r="C164" s="209" t="s">
        <v>185</v>
      </c>
      <c r="D164" s="358" t="s">
        <v>488</v>
      </c>
    </row>
    <row r="165" spans="2:4" outlineLevel="1" x14ac:dyDescent="0.2">
      <c r="B165" s="297" t="str">
        <f>'Budget Detail'!B215</f>
        <v>&lt;Insert more ODC lines here&gt;</v>
      </c>
      <c r="C165" s="209" t="s">
        <v>185</v>
      </c>
      <c r="D165" s="358" t="s">
        <v>488</v>
      </c>
    </row>
    <row r="166" spans="2:4" outlineLevel="1" x14ac:dyDescent="0.2">
      <c r="B166" s="113" t="s">
        <v>91</v>
      </c>
      <c r="C166" s="114"/>
      <c r="D166" s="114"/>
    </row>
    <row r="167" spans="2:4" outlineLevel="1" x14ac:dyDescent="0.2">
      <c r="B167" s="297" t="str">
        <f>'Budget Detail'!B218</f>
        <v>Vehicle Rent/Lease</v>
      </c>
      <c r="C167" s="112" t="s">
        <v>184</v>
      </c>
      <c r="D167" s="358" t="s">
        <v>488</v>
      </c>
    </row>
    <row r="168" spans="2:4" outlineLevel="1" x14ac:dyDescent="0.2">
      <c r="B168" s="297" t="str">
        <f>'Budget Detail'!B219</f>
        <v>Vehicle Fuel</v>
      </c>
      <c r="C168" s="209" t="s">
        <v>185</v>
      </c>
      <c r="D168" s="358" t="s">
        <v>488</v>
      </c>
    </row>
    <row r="169" spans="2:4" outlineLevel="1" x14ac:dyDescent="0.2">
      <c r="B169" s="297" t="str">
        <f>'Budget Detail'!B220</f>
        <v>Vehicle Repairs and Maintenance</v>
      </c>
      <c r="C169" s="209" t="s">
        <v>185</v>
      </c>
      <c r="D169" s="358" t="s">
        <v>488</v>
      </c>
    </row>
    <row r="170" spans="2:4" outlineLevel="1" x14ac:dyDescent="0.2">
      <c r="B170" s="297" t="str">
        <f>'Budget Detail'!B221</f>
        <v>Vehicle Insurance</v>
      </c>
      <c r="C170" s="209" t="s">
        <v>185</v>
      </c>
      <c r="D170" s="358" t="s">
        <v>488</v>
      </c>
    </row>
    <row r="171" spans="2:4" outlineLevel="1" x14ac:dyDescent="0.2">
      <c r="B171" s="297" t="str">
        <f>'Budget Detail'!B222</f>
        <v>Other Vehicle Expenses</v>
      </c>
      <c r="C171" s="209" t="s">
        <v>185</v>
      </c>
      <c r="D171" s="358" t="s">
        <v>488</v>
      </c>
    </row>
    <row r="172" spans="2:4" outlineLevel="1" x14ac:dyDescent="0.2">
      <c r="B172" s="297" t="str">
        <f>'Budget Detail'!B223</f>
        <v>Professional Fees - Legal</v>
      </c>
      <c r="C172" s="209" t="s">
        <v>185</v>
      </c>
      <c r="D172" s="358" t="s">
        <v>488</v>
      </c>
    </row>
    <row r="173" spans="2:4" outlineLevel="1" x14ac:dyDescent="0.2">
      <c r="B173" s="297" t="str">
        <f>'Budget Detail'!B224</f>
        <v>Professional Fees - Other</v>
      </c>
      <c r="C173" s="209" t="s">
        <v>185</v>
      </c>
      <c r="D173" s="358" t="s">
        <v>488</v>
      </c>
    </row>
    <row r="174" spans="2:4" outlineLevel="1" x14ac:dyDescent="0.2">
      <c r="B174" s="297" t="str">
        <f>'Budget Detail'!B225</f>
        <v>Temporary Labor</v>
      </c>
      <c r="C174" s="209" t="s">
        <v>185</v>
      </c>
      <c r="D174" s="358" t="s">
        <v>488</v>
      </c>
    </row>
    <row r="175" spans="2:4" outlineLevel="1" x14ac:dyDescent="0.2">
      <c r="B175" s="297" t="str">
        <f>'Budget Detail'!B226</f>
        <v>Branding and Marking</v>
      </c>
      <c r="C175" s="209" t="s">
        <v>185</v>
      </c>
      <c r="D175" s="358" t="s">
        <v>488</v>
      </c>
    </row>
    <row r="176" spans="2:4" outlineLevel="1" x14ac:dyDescent="0.2">
      <c r="B176" s="297" t="str">
        <f>'Budget Detail'!B227</f>
        <v>Equipment Rental</v>
      </c>
      <c r="C176" s="209" t="s">
        <v>185</v>
      </c>
      <c r="D176" s="358" t="s">
        <v>488</v>
      </c>
    </row>
    <row r="177" spans="2:4" outlineLevel="1" x14ac:dyDescent="0.2">
      <c r="B177" s="297" t="str">
        <f>'Budget Detail'!B228</f>
        <v>Equipment Repairs and Maintenance</v>
      </c>
      <c r="C177" s="209" t="s">
        <v>185</v>
      </c>
      <c r="D177" s="358" t="s">
        <v>488</v>
      </c>
    </row>
    <row r="178" spans="2:4" outlineLevel="1" x14ac:dyDescent="0.2">
      <c r="B178" s="297" t="str">
        <f>'Budget Detail'!B229</f>
        <v>Advertising</v>
      </c>
      <c r="C178" s="209" t="s">
        <v>185</v>
      </c>
      <c r="D178" s="358" t="s">
        <v>488</v>
      </c>
    </row>
    <row r="179" spans="2:4" outlineLevel="1" x14ac:dyDescent="0.2">
      <c r="B179" s="297" t="str">
        <f>'Budget Detail'!B230</f>
        <v>Office Rent</v>
      </c>
      <c r="C179" s="209" t="s">
        <v>185</v>
      </c>
      <c r="D179" s="358" t="s">
        <v>488</v>
      </c>
    </row>
    <row r="180" spans="2:4" outlineLevel="1" x14ac:dyDescent="0.2">
      <c r="B180" s="297" t="str">
        <f>'Budget Detail'!B231</f>
        <v>Office Utilities</v>
      </c>
      <c r="C180" s="209" t="s">
        <v>185</v>
      </c>
      <c r="D180" s="358" t="s">
        <v>488</v>
      </c>
    </row>
    <row r="181" spans="2:4" outlineLevel="1" x14ac:dyDescent="0.2">
      <c r="B181" s="297" t="str">
        <f>'Budget Detail'!B232</f>
        <v>Office Repairs and Maintenance</v>
      </c>
      <c r="C181" s="209" t="s">
        <v>185</v>
      </c>
      <c r="D181" s="358" t="s">
        <v>488</v>
      </c>
    </row>
    <row r="182" spans="2:4" outlineLevel="1" x14ac:dyDescent="0.2">
      <c r="B182" s="297" t="str">
        <f>'Budget Detail'!B233</f>
        <v>Warehouse Rent</v>
      </c>
      <c r="C182" s="209" t="s">
        <v>185</v>
      </c>
      <c r="D182" s="358" t="s">
        <v>488</v>
      </c>
    </row>
    <row r="183" spans="2:4" outlineLevel="1" x14ac:dyDescent="0.2">
      <c r="B183" s="297" t="str">
        <f>'Budget Detail'!B234</f>
        <v>Warehouse Utilities</v>
      </c>
      <c r="C183" s="209" t="s">
        <v>185</v>
      </c>
      <c r="D183" s="358" t="s">
        <v>488</v>
      </c>
    </row>
    <row r="184" spans="2:4" outlineLevel="1" x14ac:dyDescent="0.2">
      <c r="B184" s="297" t="str">
        <f>'Budget Detail'!B235</f>
        <v>Warehouse Repairs &amp; Maintenance</v>
      </c>
      <c r="C184" s="209" t="s">
        <v>185</v>
      </c>
      <c r="D184" s="358" t="s">
        <v>488</v>
      </c>
    </row>
    <row r="185" spans="2:4" outlineLevel="1" x14ac:dyDescent="0.2">
      <c r="B185" s="297" t="str">
        <f>'Budget Detail'!B236</f>
        <v>Security Services</v>
      </c>
      <c r="C185" s="209" t="s">
        <v>185</v>
      </c>
      <c r="D185" s="358" t="s">
        <v>488</v>
      </c>
    </row>
    <row r="186" spans="2:4" outlineLevel="1" x14ac:dyDescent="0.2">
      <c r="B186" s="297" t="str">
        <f>'Budget Detail'!B237</f>
        <v>Office Supplies</v>
      </c>
      <c r="C186" s="209" t="s">
        <v>185</v>
      </c>
      <c r="D186" s="358" t="s">
        <v>488</v>
      </c>
    </row>
    <row r="187" spans="2:4" outlineLevel="1" x14ac:dyDescent="0.2">
      <c r="B187" s="297" t="str">
        <f>'Budget Detail'!B238</f>
        <v>Warehouse Supplies</v>
      </c>
      <c r="C187" s="209" t="s">
        <v>185</v>
      </c>
      <c r="D187" s="358" t="s">
        <v>488</v>
      </c>
    </row>
    <row r="188" spans="2:4" outlineLevel="1" x14ac:dyDescent="0.2">
      <c r="B188" s="297" t="str">
        <f>'Budget Detail'!B239</f>
        <v>General Communications Expense</v>
      </c>
      <c r="C188" s="209" t="s">
        <v>185</v>
      </c>
      <c r="D188" s="358" t="s">
        <v>488</v>
      </c>
    </row>
    <row r="189" spans="2:4" outlineLevel="1" x14ac:dyDescent="0.2">
      <c r="B189" s="297" t="str">
        <f>'Budget Detail'!B240</f>
        <v>Mobile/Cellular Communications</v>
      </c>
      <c r="C189" s="209" t="s">
        <v>185</v>
      </c>
      <c r="D189" s="358" t="s">
        <v>488</v>
      </c>
    </row>
    <row r="190" spans="2:4" outlineLevel="1" x14ac:dyDescent="0.2">
      <c r="B190" s="297" t="str">
        <f>'Budget Detail'!B241</f>
        <v>Satellite Communications</v>
      </c>
      <c r="C190" s="209" t="s">
        <v>185</v>
      </c>
      <c r="D190" s="358" t="s">
        <v>488</v>
      </c>
    </row>
    <row r="191" spans="2:4" outlineLevel="1" x14ac:dyDescent="0.2">
      <c r="B191" s="297" t="str">
        <f>'Budget Detail'!B242</f>
        <v>Internet Communications</v>
      </c>
      <c r="C191" s="209" t="s">
        <v>185</v>
      </c>
      <c r="D191" s="358" t="s">
        <v>488</v>
      </c>
    </row>
    <row r="192" spans="2:4" outlineLevel="1" x14ac:dyDescent="0.2">
      <c r="B192" s="297" t="str">
        <f>'Budget Detail'!B243</f>
        <v>Printing and Photocopying</v>
      </c>
      <c r="C192" s="209" t="s">
        <v>185</v>
      </c>
      <c r="D192" s="358" t="s">
        <v>488</v>
      </c>
    </row>
    <row r="193" spans="2:4" outlineLevel="1" x14ac:dyDescent="0.2">
      <c r="B193" s="297" t="str">
        <f>'Budget Detail'!B244</f>
        <v>Courier and Postage</v>
      </c>
      <c r="C193" s="209" t="s">
        <v>185</v>
      </c>
      <c r="D193" s="358" t="s">
        <v>488</v>
      </c>
    </row>
    <row r="194" spans="2:4" outlineLevel="1" x14ac:dyDescent="0.2">
      <c r="B194" s="297" t="str">
        <f>'Budget Detail'!B245</f>
        <v>Dues, Subscriptions and References</v>
      </c>
      <c r="C194" s="209" t="s">
        <v>185</v>
      </c>
      <c r="D194" s="358" t="s">
        <v>488</v>
      </c>
    </row>
    <row r="195" spans="2:4" outlineLevel="1" x14ac:dyDescent="0.2">
      <c r="B195" s="297" t="str">
        <f>'Budget Detail'!B246</f>
        <v>Banking and Cash Handling Fees</v>
      </c>
      <c r="C195" s="209" t="s">
        <v>185</v>
      </c>
      <c r="D195" s="358" t="s">
        <v>488</v>
      </c>
    </row>
    <row r="196" spans="2:4" outlineLevel="1" x14ac:dyDescent="0.2">
      <c r="B196" s="297" t="str">
        <f>'Budget Detail'!B247</f>
        <v>Taxes, Filing and Registration Fees</v>
      </c>
      <c r="C196" s="209" t="s">
        <v>185</v>
      </c>
      <c r="D196" s="358" t="s">
        <v>488</v>
      </c>
    </row>
    <row r="197" spans="2:4" outlineLevel="1" x14ac:dyDescent="0.2">
      <c r="B197" s="297" t="str">
        <f>'Budget Detail'!B248</f>
        <v>&lt;Insert more ODC lines here&gt;</v>
      </c>
      <c r="C197" s="209" t="s">
        <v>185</v>
      </c>
      <c r="D197" s="358" t="s">
        <v>488</v>
      </c>
    </row>
    <row r="199" spans="2:4" x14ac:dyDescent="0.2">
      <c r="B199" s="218" t="s">
        <v>186</v>
      </c>
      <c r="C199" s="106" t="s">
        <v>177</v>
      </c>
      <c r="D199" s="114"/>
    </row>
    <row r="200" spans="2:4" outlineLevel="1" x14ac:dyDescent="0.2">
      <c r="B200" s="111" t="str">
        <f>'Budget Detail'!B256</f>
        <v>Overhead</v>
      </c>
      <c r="C200" s="112" t="s">
        <v>187</v>
      </c>
      <c r="D200" s="358" t="s">
        <v>488</v>
      </c>
    </row>
    <row r="201" spans="2:4" outlineLevel="1" x14ac:dyDescent="0.2">
      <c r="B201" s="111" t="str">
        <f>'Budget Detail'!B257</f>
        <v>G&amp;A</v>
      </c>
      <c r="C201" s="112" t="s">
        <v>187</v>
      </c>
      <c r="D201" s="358" t="s">
        <v>488</v>
      </c>
    </row>
    <row r="202" spans="2:4" outlineLevel="1" x14ac:dyDescent="0.2">
      <c r="B202" s="111" t="str">
        <f>'Budget Detail'!B258</f>
        <v>&lt;Insert more Indirect Cost lines here&gt;</v>
      </c>
      <c r="C202" s="112" t="s">
        <v>187</v>
      </c>
      <c r="D202" s="358" t="s">
        <v>488</v>
      </c>
    </row>
  </sheetData>
  <mergeCells count="3">
    <mergeCell ref="B13:D13"/>
    <mergeCell ref="B77:C77"/>
    <mergeCell ref="B2:D2"/>
  </mergeCells>
  <phoneticPr fontId="0" type="noConversion"/>
  <conditionalFormatting sqref="B73:B76">
    <cfRule type="cellIs" dxfId="11" priority="4" stopIfTrue="1" operator="equal">
      <formula>"&lt;Specific vehicle type/model&gt;"</formula>
    </cfRule>
  </conditionalFormatting>
  <conditionalFormatting sqref="B78:B81">
    <cfRule type="cellIs" dxfId="10" priority="6" stopIfTrue="1" operator="equal">
      <formula>"&lt;Specific capital equipment&gt;"</formula>
    </cfRule>
  </conditionalFormatting>
  <conditionalFormatting sqref="B85:B92">
    <cfRule type="cellIs" dxfId="9" priority="8" stopIfTrue="1" operator="equal">
      <formula>"&lt;Specific general equipment&gt;"</formula>
    </cfRule>
  </conditionalFormatting>
  <conditionalFormatting sqref="B96:B100">
    <cfRule type="cellIs" dxfId="8" priority="12" stopIfTrue="1" operator="equal">
      <formula>"&lt;Specific program activity&gt;"</formula>
    </cfRule>
  </conditionalFormatting>
  <conditionalFormatting sqref="B102:B104">
    <cfRule type="cellIs" dxfId="7" priority="14" stopIfTrue="1" operator="equal">
      <formula>"&lt;Specific training activity&gt;"</formula>
    </cfRule>
  </conditionalFormatting>
  <conditionalFormatting sqref="B116:B118">
    <cfRule type="cellIs" dxfId="6" priority="22" stopIfTrue="1" operator="equal">
      <formula>"&lt;Specific US subgrant&gt;"</formula>
    </cfRule>
  </conditionalFormatting>
  <conditionalFormatting sqref="B120:B122">
    <cfRule type="cellIs" dxfId="5" priority="26" stopIfTrue="1" operator="equal">
      <formula>"&lt;Specific local subgrant&gt;"</formula>
    </cfRule>
  </conditionalFormatting>
  <conditionalFormatting sqref="B126:B127">
    <cfRule type="cellIs" dxfId="4" priority="28" stopIfTrue="1" operator="equal">
      <formula>"&lt;Specific construction activity&gt;"</formula>
    </cfRule>
  </conditionalFormatting>
  <conditionalFormatting sqref="B128">
    <cfRule type="cellIs" dxfId="3" priority="29" stopIfTrue="1" operator="equal">
      <formula>"&lt;Insert more Construction lines here&gt;"</formula>
    </cfRule>
  </conditionalFormatting>
  <conditionalFormatting sqref="F6:F10">
    <cfRule type="cellIs" dxfId="2" priority="38" stopIfTrue="1" operator="greaterThan">
      <formula>0</formula>
    </cfRule>
  </conditionalFormatting>
  <conditionalFormatting sqref="C7:C10">
    <cfRule type="cellIs" dxfId="1" priority="39" stopIfTrue="1" operator="equal">
      <formula>""</formula>
    </cfRule>
  </conditionalFormatting>
  <conditionalFormatting sqref="B25">
    <cfRule type="cellIs" dxfId="0" priority="40" stopIfTrue="1" operator="equal">
      <formula>"&lt;HQ Technical position&gt;"</formula>
    </cfRule>
  </conditionalFormatting>
  <pageMargins left="0.75" right="0.75" top="1" bottom="1" header="0.5" footer="0.5"/>
  <pageSetup scale="92" fitToHeight="0" orientation="portrait" r:id="rId1"/>
  <headerFooter alignWithMargins="0">
    <oddFooter>&amp;LBudget Narrative&amp;C&amp;"Arial,Bold"Mercy Corps&amp;R&amp;P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47"/>
  <sheetViews>
    <sheetView tabSelected="1" workbookViewId="0">
      <selection activeCell="M46" sqref="M46"/>
    </sheetView>
  </sheetViews>
  <sheetFormatPr defaultColWidth="9.140625" defaultRowHeight="12.75" x14ac:dyDescent="0.2"/>
  <cols>
    <col min="1" max="1" width="9.140625" style="159"/>
    <col min="2" max="2" width="17" style="159" bestFit="1" customWidth="1"/>
    <col min="3" max="3" width="25" style="159" bestFit="1" customWidth="1"/>
    <col min="4" max="4" width="24.5703125" style="159" customWidth="1"/>
    <col min="5" max="5" width="13" style="159" customWidth="1"/>
    <col min="6" max="6" width="11.7109375" style="159" customWidth="1"/>
    <col min="7" max="7" width="48.28515625" style="159" customWidth="1"/>
    <col min="8" max="8" width="17.85546875" style="160" customWidth="1"/>
    <col min="9" max="9" width="15" style="160" customWidth="1"/>
    <col min="10" max="10" width="11.140625" style="159" customWidth="1"/>
    <col min="11" max="11" width="12.7109375" style="159" customWidth="1"/>
    <col min="12" max="12" width="15" style="159" customWidth="1"/>
    <col min="13" max="13" width="14.140625" style="159" customWidth="1"/>
    <col min="14" max="14" width="11" style="161" customWidth="1"/>
    <col min="15" max="16" width="10.5703125" style="159" customWidth="1"/>
    <col min="17" max="17" width="11.140625" style="159" customWidth="1"/>
    <col min="18" max="18" width="12.28515625" style="159" bestFit="1" customWidth="1"/>
    <col min="19" max="20" width="18.42578125" style="159" customWidth="1"/>
    <col min="21" max="16384" width="9.140625" style="159"/>
  </cols>
  <sheetData>
    <row r="1" spans="2:20" ht="13.5" customHeight="1" thickBot="1" x14ac:dyDescent="0.25">
      <c r="B1" s="462" t="s">
        <v>251</v>
      </c>
      <c r="C1" s="463"/>
      <c r="D1" s="463"/>
      <c r="E1" s="463"/>
      <c r="F1" s="464"/>
      <c r="G1" s="160"/>
      <c r="I1" s="159"/>
      <c r="M1" s="161"/>
      <c r="N1" s="159"/>
    </row>
    <row r="2" spans="2:20" ht="13.5" customHeight="1" x14ac:dyDescent="0.2">
      <c r="B2" s="468" t="s">
        <v>249</v>
      </c>
      <c r="C2" s="469"/>
      <c r="D2" s="472" t="s">
        <v>252</v>
      </c>
      <c r="E2" s="472"/>
      <c r="F2" s="473"/>
      <c r="G2" s="160"/>
      <c r="I2" s="159"/>
      <c r="M2" s="161"/>
      <c r="N2" s="159"/>
    </row>
    <row r="3" spans="2:20" ht="13.5" customHeight="1" thickBot="1" x14ac:dyDescent="0.25">
      <c r="B3" s="470" t="s">
        <v>250</v>
      </c>
      <c r="C3" s="471"/>
      <c r="D3" s="474" t="s">
        <v>253</v>
      </c>
      <c r="E3" s="474"/>
      <c r="F3" s="475"/>
      <c r="G3" s="160"/>
      <c r="I3" s="159"/>
      <c r="M3" s="161"/>
      <c r="N3" s="159"/>
    </row>
    <row r="4" spans="2:20" ht="30.75" thickBot="1" x14ac:dyDescent="0.3">
      <c r="B4" s="249" t="s">
        <v>244</v>
      </c>
      <c r="C4" s="249" t="s">
        <v>245</v>
      </c>
      <c r="D4" s="249" t="s">
        <v>164</v>
      </c>
      <c r="E4" s="249" t="s">
        <v>246</v>
      </c>
      <c r="F4" s="253" t="s">
        <v>248</v>
      </c>
      <c r="G4" s="160"/>
      <c r="I4" s="159"/>
      <c r="M4" s="161"/>
      <c r="N4" s="159"/>
    </row>
    <row r="5" spans="2:20" x14ac:dyDescent="0.2">
      <c r="B5" s="289"/>
      <c r="C5" s="290"/>
      <c r="D5" s="291"/>
      <c r="E5" s="291"/>
      <c r="F5" s="353">
        <f>E5+D5</f>
        <v>0</v>
      </c>
      <c r="G5" s="160"/>
      <c r="I5" s="159"/>
      <c r="M5" s="161"/>
      <c r="N5" s="159"/>
    </row>
    <row r="6" spans="2:20" x14ac:dyDescent="0.2">
      <c r="B6" s="252"/>
      <c r="C6" s="247"/>
      <c r="D6" s="248"/>
      <c r="E6" s="248"/>
      <c r="F6" s="354">
        <f t="shared" ref="F6:F13" si="0">E6+D6</f>
        <v>0</v>
      </c>
      <c r="G6" s="160"/>
      <c r="I6" s="159"/>
      <c r="M6" s="161"/>
      <c r="N6" s="159"/>
    </row>
    <row r="7" spans="2:20" x14ac:dyDescent="0.2">
      <c r="B7" s="252"/>
      <c r="C7" s="247"/>
      <c r="D7" s="248"/>
      <c r="E7" s="248"/>
      <c r="F7" s="354">
        <f t="shared" si="0"/>
        <v>0</v>
      </c>
      <c r="G7" s="160"/>
      <c r="I7" s="159"/>
      <c r="M7" s="161"/>
      <c r="N7" s="159"/>
    </row>
    <row r="8" spans="2:20" x14ac:dyDescent="0.2">
      <c r="B8" s="252"/>
      <c r="C8" s="247"/>
      <c r="D8" s="248"/>
      <c r="E8" s="248"/>
      <c r="F8" s="354">
        <f t="shared" si="0"/>
        <v>0</v>
      </c>
      <c r="G8" s="160"/>
      <c r="I8" s="159"/>
      <c r="M8" s="161"/>
      <c r="N8" s="159"/>
    </row>
    <row r="9" spans="2:20" x14ac:dyDescent="0.2">
      <c r="B9" s="252"/>
      <c r="C9" s="247"/>
      <c r="D9" s="248"/>
      <c r="E9" s="248"/>
      <c r="F9" s="354">
        <f t="shared" si="0"/>
        <v>0</v>
      </c>
      <c r="G9" s="160"/>
      <c r="I9" s="159"/>
      <c r="M9" s="161"/>
      <c r="N9" s="159"/>
    </row>
    <row r="10" spans="2:20" x14ac:dyDescent="0.2">
      <c r="B10" s="252"/>
      <c r="C10" s="247"/>
      <c r="D10" s="248"/>
      <c r="E10" s="248"/>
      <c r="F10" s="354">
        <f t="shared" si="0"/>
        <v>0</v>
      </c>
      <c r="G10" s="160"/>
      <c r="I10" s="159"/>
      <c r="M10" s="161"/>
      <c r="N10" s="159"/>
    </row>
    <row r="11" spans="2:20" x14ac:dyDescent="0.2">
      <c r="B11" s="252"/>
      <c r="C11" s="247"/>
      <c r="D11" s="248"/>
      <c r="E11" s="248"/>
      <c r="F11" s="354">
        <f t="shared" si="0"/>
        <v>0</v>
      </c>
      <c r="G11" s="160"/>
      <c r="I11" s="159"/>
      <c r="M11" s="161"/>
      <c r="N11" s="159"/>
    </row>
    <row r="12" spans="2:20" x14ac:dyDescent="0.2">
      <c r="B12" s="252"/>
      <c r="C12" s="247"/>
      <c r="D12" s="248"/>
      <c r="E12" s="248"/>
      <c r="F12" s="354">
        <f t="shared" si="0"/>
        <v>0</v>
      </c>
      <c r="G12" s="160"/>
      <c r="I12" s="159"/>
      <c r="M12" s="161"/>
      <c r="N12" s="159"/>
    </row>
    <row r="13" spans="2:20" ht="13.5" thickBot="1" x14ac:dyDescent="0.25">
      <c r="B13" s="292"/>
      <c r="C13" s="250"/>
      <c r="D13" s="251"/>
      <c r="E13" s="251"/>
      <c r="F13" s="355">
        <f t="shared" si="0"/>
        <v>0</v>
      </c>
      <c r="G13" s="160"/>
      <c r="I13" s="159"/>
      <c r="M13" s="161"/>
      <c r="N13" s="159"/>
    </row>
    <row r="14" spans="2:20" ht="13.5" thickBot="1" x14ac:dyDescent="0.25"/>
    <row r="15" spans="2:20" ht="15.75" customHeight="1" thickBot="1" x14ac:dyDescent="0.25">
      <c r="B15" s="462" t="s">
        <v>255</v>
      </c>
      <c r="C15" s="463"/>
      <c r="D15" s="463"/>
      <c r="E15" s="463"/>
      <c r="F15" s="463"/>
      <c r="G15" s="463"/>
      <c r="H15" s="463"/>
      <c r="I15" s="463"/>
      <c r="J15" s="463"/>
      <c r="K15" s="463"/>
      <c r="L15" s="463"/>
      <c r="M15" s="464"/>
      <c r="N15" s="156"/>
      <c r="O15" s="157"/>
      <c r="P15" s="157"/>
      <c r="Q15" s="157"/>
      <c r="R15" s="157"/>
      <c r="S15" s="157"/>
      <c r="T15" s="158"/>
    </row>
    <row r="16" spans="2:20" ht="51" customHeight="1" thickBot="1" x14ac:dyDescent="0.25">
      <c r="B16" s="202" t="s">
        <v>152</v>
      </c>
      <c r="C16" s="202" t="s">
        <v>153</v>
      </c>
      <c r="D16" s="202" t="s">
        <v>154</v>
      </c>
      <c r="E16" s="202" t="s">
        <v>155</v>
      </c>
      <c r="F16" s="202" t="s">
        <v>156</v>
      </c>
      <c r="G16" s="202" t="s">
        <v>157</v>
      </c>
      <c r="H16" s="202" t="s">
        <v>158</v>
      </c>
      <c r="I16" s="202" t="s">
        <v>159</v>
      </c>
      <c r="J16" s="202" t="s">
        <v>160</v>
      </c>
      <c r="K16" s="202" t="s">
        <v>161</v>
      </c>
      <c r="L16" s="202" t="s">
        <v>162</v>
      </c>
      <c r="M16" s="202" t="s">
        <v>163</v>
      </c>
      <c r="O16" s="160"/>
      <c r="P16" s="160"/>
      <c r="Q16" s="160"/>
      <c r="R16" s="160"/>
      <c r="S16" s="160"/>
      <c r="T16" s="160"/>
    </row>
    <row r="17" spans="2:14" s="160" customFormat="1" x14ac:dyDescent="0.2">
      <c r="B17" s="162">
        <v>1</v>
      </c>
      <c r="C17" s="163"/>
      <c r="D17" s="163"/>
      <c r="E17" s="162"/>
      <c r="F17" s="162"/>
      <c r="G17" s="163"/>
      <c r="H17" s="164"/>
      <c r="I17" s="165">
        <f>H17*E17*F17</f>
        <v>0</v>
      </c>
      <c r="J17" s="165"/>
      <c r="K17" s="165"/>
      <c r="L17" s="165">
        <f>F17*J17*K17</f>
        <v>0</v>
      </c>
      <c r="M17" s="165">
        <f>I17+L17</f>
        <v>0</v>
      </c>
      <c r="N17" s="161"/>
    </row>
    <row r="18" spans="2:14" s="160" customFormat="1" x14ac:dyDescent="0.2">
      <c r="B18" s="166">
        <v>1</v>
      </c>
      <c r="C18" s="166"/>
      <c r="D18" s="166"/>
      <c r="E18" s="166"/>
      <c r="F18" s="166"/>
      <c r="G18" s="166"/>
      <c r="H18" s="167"/>
      <c r="I18" s="165">
        <f>H18*E18*F18</f>
        <v>0</v>
      </c>
      <c r="J18" s="167"/>
      <c r="K18" s="167"/>
      <c r="L18" s="165">
        <f>F18*J18*K18</f>
        <v>0</v>
      </c>
      <c r="M18" s="165">
        <f>I18+L18</f>
        <v>0</v>
      </c>
      <c r="N18" s="161"/>
    </row>
    <row r="19" spans="2:14" s="160" customFormat="1" ht="13.5" thickBot="1" x14ac:dyDescent="0.25">
      <c r="B19" s="178">
        <v>1</v>
      </c>
      <c r="C19" s="178"/>
      <c r="D19" s="178"/>
      <c r="E19" s="178"/>
      <c r="F19" s="178"/>
      <c r="G19" s="178"/>
      <c r="H19" s="254"/>
      <c r="I19" s="255">
        <f>H19*E19*F19</f>
        <v>0</v>
      </c>
      <c r="J19" s="254"/>
      <c r="K19" s="254"/>
      <c r="L19" s="255">
        <f>F19*J19*K19</f>
        <v>0</v>
      </c>
      <c r="M19" s="165">
        <f>I19+L19</f>
        <v>0</v>
      </c>
      <c r="N19" s="161"/>
    </row>
    <row r="20" spans="2:14" s="177" customFormat="1" ht="13.5" thickBot="1" x14ac:dyDescent="0.25">
      <c r="B20" s="465" t="s">
        <v>199</v>
      </c>
      <c r="C20" s="466"/>
      <c r="D20" s="466"/>
      <c r="E20" s="466"/>
      <c r="F20" s="466"/>
      <c r="G20" s="466"/>
      <c r="H20" s="466"/>
      <c r="I20" s="466"/>
      <c r="J20" s="466"/>
      <c r="K20" s="466"/>
      <c r="L20" s="467"/>
      <c r="M20" s="175">
        <f>SUM(M17:M19)</f>
        <v>0</v>
      </c>
      <c r="N20" s="176"/>
    </row>
    <row r="21" spans="2:14" s="160" customFormat="1" x14ac:dyDescent="0.2">
      <c r="B21" s="174">
        <v>2</v>
      </c>
      <c r="C21" s="174"/>
      <c r="D21" s="174"/>
      <c r="E21" s="174"/>
      <c r="F21" s="174"/>
      <c r="G21" s="174"/>
      <c r="H21" s="168"/>
      <c r="I21" s="165">
        <f>H21*E21*F21</f>
        <v>0</v>
      </c>
      <c r="J21" s="168"/>
      <c r="K21" s="168"/>
      <c r="L21" s="165">
        <f>F21*J21*K21</f>
        <v>0</v>
      </c>
      <c r="M21" s="165">
        <f>I21+L21</f>
        <v>0</v>
      </c>
      <c r="N21" s="161"/>
    </row>
    <row r="22" spans="2:14" s="172" customFormat="1" x14ac:dyDescent="0.2">
      <c r="B22" s="169">
        <v>2</v>
      </c>
      <c r="C22" s="170"/>
      <c r="D22" s="170"/>
      <c r="E22" s="169"/>
      <c r="F22" s="169"/>
      <c r="G22" s="170"/>
      <c r="H22" s="164"/>
      <c r="I22" s="165">
        <f>H22*E22*F22</f>
        <v>0</v>
      </c>
      <c r="J22" s="165"/>
      <c r="K22" s="165"/>
      <c r="L22" s="165">
        <f>F22*J22*K22</f>
        <v>0</v>
      </c>
      <c r="M22" s="165">
        <f>I22+L22</f>
        <v>0</v>
      </c>
      <c r="N22" s="171"/>
    </row>
    <row r="23" spans="2:14" s="172" customFormat="1" ht="13.5" thickBot="1" x14ac:dyDescent="0.25">
      <c r="B23" s="169">
        <v>2</v>
      </c>
      <c r="C23" s="163"/>
      <c r="D23" s="170"/>
      <c r="E23" s="169"/>
      <c r="F23" s="169"/>
      <c r="G23" s="170"/>
      <c r="H23" s="164"/>
      <c r="I23" s="165">
        <f>H23*E23*F23</f>
        <v>0</v>
      </c>
      <c r="J23" s="165"/>
      <c r="K23" s="165"/>
      <c r="L23" s="165">
        <f>F23*J23*K23</f>
        <v>0</v>
      </c>
      <c r="M23" s="165">
        <f>I23+L23</f>
        <v>0</v>
      </c>
      <c r="N23" s="171"/>
    </row>
    <row r="24" spans="2:14" s="177" customFormat="1" ht="13.5" thickBot="1" x14ac:dyDescent="0.25">
      <c r="B24" s="465" t="s">
        <v>200</v>
      </c>
      <c r="C24" s="466"/>
      <c r="D24" s="466"/>
      <c r="E24" s="466"/>
      <c r="F24" s="466"/>
      <c r="G24" s="466"/>
      <c r="H24" s="466"/>
      <c r="I24" s="466"/>
      <c r="J24" s="466"/>
      <c r="K24" s="466"/>
      <c r="L24" s="467"/>
      <c r="M24" s="175">
        <f>SUM(M21:M23)</f>
        <v>0</v>
      </c>
      <c r="N24" s="176"/>
    </row>
    <row r="25" spans="2:14" s="172" customFormat="1" x14ac:dyDescent="0.2">
      <c r="B25" s="169">
        <v>3</v>
      </c>
      <c r="C25" s="170"/>
      <c r="D25" s="163"/>
      <c r="E25" s="169"/>
      <c r="F25" s="169"/>
      <c r="G25" s="170"/>
      <c r="H25" s="164"/>
      <c r="I25" s="165">
        <f>H25*E25*F25</f>
        <v>0</v>
      </c>
      <c r="J25" s="165"/>
      <c r="K25" s="165"/>
      <c r="L25" s="165">
        <f>F25*J25*K25</f>
        <v>0</v>
      </c>
      <c r="M25" s="165">
        <f>I25+L25</f>
        <v>0</v>
      </c>
      <c r="N25" s="171"/>
    </row>
    <row r="26" spans="2:14" s="160" customFormat="1" x14ac:dyDescent="0.2">
      <c r="B26" s="173">
        <v>3</v>
      </c>
      <c r="C26" s="173"/>
      <c r="D26" s="173"/>
      <c r="E26" s="173"/>
      <c r="F26" s="173"/>
      <c r="G26" s="166"/>
      <c r="H26" s="167"/>
      <c r="I26" s="165">
        <f>H26*E26*F26</f>
        <v>0</v>
      </c>
      <c r="J26" s="167"/>
      <c r="K26" s="167"/>
      <c r="L26" s="165">
        <f>F26*J26*K26</f>
        <v>0</v>
      </c>
      <c r="M26" s="165">
        <f>I26+L26</f>
        <v>0</v>
      </c>
      <c r="N26" s="161"/>
    </row>
    <row r="27" spans="2:14" s="160" customFormat="1" ht="13.5" thickBot="1" x14ac:dyDescent="0.25">
      <c r="B27" s="163">
        <v>3</v>
      </c>
      <c r="C27" s="163"/>
      <c r="D27" s="163"/>
      <c r="E27" s="163"/>
      <c r="F27" s="163"/>
      <c r="G27" s="163"/>
      <c r="H27" s="164"/>
      <c r="I27" s="165">
        <f>H27*E27*F27</f>
        <v>0</v>
      </c>
      <c r="J27" s="165"/>
      <c r="K27" s="165"/>
      <c r="L27" s="165">
        <f>F27*J27*K27</f>
        <v>0</v>
      </c>
      <c r="M27" s="165">
        <f>I27+L27</f>
        <v>0</v>
      </c>
      <c r="N27" s="161"/>
    </row>
    <row r="28" spans="2:14" s="177" customFormat="1" ht="13.5" thickBot="1" x14ac:dyDescent="0.25">
      <c r="B28" s="465" t="s">
        <v>201</v>
      </c>
      <c r="C28" s="466"/>
      <c r="D28" s="466"/>
      <c r="E28" s="466"/>
      <c r="F28" s="466"/>
      <c r="G28" s="466"/>
      <c r="H28" s="466"/>
      <c r="I28" s="466"/>
      <c r="J28" s="466"/>
      <c r="K28" s="466"/>
      <c r="L28" s="467"/>
      <c r="M28" s="175">
        <f>SUM(M25:M27)</f>
        <v>0</v>
      </c>
      <c r="N28" s="176"/>
    </row>
    <row r="29" spans="2:14" s="177" customFormat="1" ht="13.5" customHeight="1" thickBot="1" x14ac:dyDescent="0.25">
      <c r="B29" s="465" t="s">
        <v>202</v>
      </c>
      <c r="C29" s="466"/>
      <c r="D29" s="466"/>
      <c r="E29" s="466"/>
      <c r="F29" s="466"/>
      <c r="G29" s="466"/>
      <c r="H29" s="466"/>
      <c r="I29" s="466"/>
      <c r="J29" s="466"/>
      <c r="K29" s="466"/>
      <c r="L29" s="467"/>
      <c r="M29" s="175">
        <f>SUM(M28,M24,M20)</f>
        <v>0</v>
      </c>
      <c r="N29" s="176"/>
    </row>
    <row r="30" spans="2:14" s="160" customFormat="1" ht="13.5" thickBot="1" x14ac:dyDescent="0.25">
      <c r="N30" s="161"/>
    </row>
    <row r="31" spans="2:14" s="160" customFormat="1" ht="15.75" customHeight="1" thickBot="1" x14ac:dyDescent="0.25">
      <c r="B31" s="462" t="s">
        <v>256</v>
      </c>
      <c r="C31" s="463"/>
      <c r="D31" s="463"/>
      <c r="E31" s="463"/>
      <c r="F31" s="463"/>
      <c r="G31" s="463"/>
      <c r="H31" s="463"/>
      <c r="I31" s="463"/>
      <c r="J31" s="463"/>
      <c r="K31" s="463"/>
      <c r="L31" s="463"/>
      <c r="M31" s="464"/>
      <c r="N31" s="161"/>
    </row>
    <row r="32" spans="2:14" s="160" customFormat="1" ht="30" customHeight="1" thickBot="1" x14ac:dyDescent="0.25">
      <c r="B32" s="202" t="s">
        <v>152</v>
      </c>
      <c r="C32" s="202" t="s">
        <v>153</v>
      </c>
      <c r="D32" s="202" t="s">
        <v>154</v>
      </c>
      <c r="E32" s="202" t="s">
        <v>155</v>
      </c>
      <c r="F32" s="202" t="s">
        <v>156</v>
      </c>
      <c r="G32" s="202" t="s">
        <v>157</v>
      </c>
      <c r="H32" s="202" t="s">
        <v>158</v>
      </c>
      <c r="I32" s="202" t="s">
        <v>159</v>
      </c>
      <c r="J32" s="202" t="s">
        <v>160</v>
      </c>
      <c r="K32" s="202" t="s">
        <v>161</v>
      </c>
      <c r="L32" s="202" t="s">
        <v>162</v>
      </c>
      <c r="M32" s="202" t="s">
        <v>163</v>
      </c>
      <c r="N32" s="161"/>
    </row>
    <row r="33" spans="2:14" s="160" customFormat="1" x14ac:dyDescent="0.2">
      <c r="B33" s="162">
        <v>1</v>
      </c>
      <c r="C33" s="163"/>
      <c r="D33" s="163"/>
      <c r="E33" s="162"/>
      <c r="F33" s="162"/>
      <c r="G33" s="163"/>
      <c r="H33" s="164"/>
      <c r="I33" s="165">
        <f>H33*E33*F33</f>
        <v>0</v>
      </c>
      <c r="J33" s="165"/>
      <c r="K33" s="165"/>
      <c r="L33" s="165">
        <f>F33*J33*K33</f>
        <v>0</v>
      </c>
      <c r="M33" s="165">
        <f>I33+L33</f>
        <v>0</v>
      </c>
      <c r="N33" s="161"/>
    </row>
    <row r="34" spans="2:14" s="160" customFormat="1" x14ac:dyDescent="0.2">
      <c r="B34" s="166">
        <v>1</v>
      </c>
      <c r="C34" s="166"/>
      <c r="D34" s="166"/>
      <c r="E34" s="166"/>
      <c r="F34" s="166"/>
      <c r="G34" s="166"/>
      <c r="H34" s="167"/>
      <c r="I34" s="165">
        <f>H34*E34*F34</f>
        <v>0</v>
      </c>
      <c r="J34" s="167"/>
      <c r="K34" s="167"/>
      <c r="L34" s="165">
        <f>F34*J34*K34</f>
        <v>0</v>
      </c>
      <c r="M34" s="165">
        <f>I34+L34</f>
        <v>0</v>
      </c>
      <c r="N34" s="161"/>
    </row>
    <row r="35" spans="2:14" s="160" customFormat="1" ht="13.5" thickBot="1" x14ac:dyDescent="0.25">
      <c r="B35" s="178">
        <v>1</v>
      </c>
      <c r="C35" s="178"/>
      <c r="D35" s="178"/>
      <c r="E35" s="178"/>
      <c r="F35" s="178"/>
      <c r="G35" s="178"/>
      <c r="H35" s="254"/>
      <c r="I35" s="255">
        <f>H35*E35*F35</f>
        <v>0</v>
      </c>
      <c r="J35" s="254"/>
      <c r="K35" s="254"/>
      <c r="L35" s="255">
        <f>F35*J35*K35</f>
        <v>0</v>
      </c>
      <c r="M35" s="165">
        <f>I35+L35</f>
        <v>0</v>
      </c>
      <c r="N35" s="161"/>
    </row>
    <row r="36" spans="2:14" s="177" customFormat="1" ht="13.5" thickBot="1" x14ac:dyDescent="0.25">
      <c r="B36" s="465" t="s">
        <v>199</v>
      </c>
      <c r="C36" s="466"/>
      <c r="D36" s="466"/>
      <c r="E36" s="466"/>
      <c r="F36" s="466"/>
      <c r="G36" s="466"/>
      <c r="H36" s="466"/>
      <c r="I36" s="466"/>
      <c r="J36" s="466"/>
      <c r="K36" s="466"/>
      <c r="L36" s="467"/>
      <c r="M36" s="175">
        <f>SUM(M33:M35)</f>
        <v>0</v>
      </c>
      <c r="N36" s="176"/>
    </row>
    <row r="37" spans="2:14" s="160" customFormat="1" x14ac:dyDescent="0.2">
      <c r="B37" s="174">
        <v>2</v>
      </c>
      <c r="C37" s="174"/>
      <c r="D37" s="174"/>
      <c r="E37" s="174"/>
      <c r="F37" s="174"/>
      <c r="G37" s="174"/>
      <c r="H37" s="168"/>
      <c r="I37" s="165">
        <f>H37*E37*F37</f>
        <v>0</v>
      </c>
      <c r="J37" s="168"/>
      <c r="K37" s="168"/>
      <c r="L37" s="165">
        <f>F37*J37*K37</f>
        <v>0</v>
      </c>
      <c r="M37" s="165">
        <f>I37+L37</f>
        <v>0</v>
      </c>
      <c r="N37" s="161"/>
    </row>
    <row r="38" spans="2:14" s="172" customFormat="1" x14ac:dyDescent="0.2">
      <c r="B38" s="169">
        <v>2</v>
      </c>
      <c r="C38" s="170"/>
      <c r="D38" s="170"/>
      <c r="E38" s="169"/>
      <c r="F38" s="169"/>
      <c r="G38" s="170"/>
      <c r="H38" s="164"/>
      <c r="I38" s="165">
        <f>H38*E38*F38</f>
        <v>0</v>
      </c>
      <c r="J38" s="165"/>
      <c r="K38" s="165"/>
      <c r="L38" s="165">
        <f>F38*J38*K38</f>
        <v>0</v>
      </c>
      <c r="M38" s="165">
        <f>I38+L38</f>
        <v>0</v>
      </c>
      <c r="N38" s="171"/>
    </row>
    <row r="39" spans="2:14" s="172" customFormat="1" ht="13.5" thickBot="1" x14ac:dyDescent="0.25">
      <c r="B39" s="169">
        <v>2</v>
      </c>
      <c r="C39" s="163"/>
      <c r="D39" s="170"/>
      <c r="E39" s="169"/>
      <c r="F39" s="169"/>
      <c r="G39" s="170"/>
      <c r="H39" s="164"/>
      <c r="I39" s="165">
        <f>H39*E39*F39</f>
        <v>0</v>
      </c>
      <c r="J39" s="165"/>
      <c r="K39" s="165"/>
      <c r="L39" s="165">
        <f>F39*J39*K39</f>
        <v>0</v>
      </c>
      <c r="M39" s="165">
        <f>I39+L39</f>
        <v>0</v>
      </c>
      <c r="N39" s="171"/>
    </row>
    <row r="40" spans="2:14" s="177" customFormat="1" ht="13.5" thickBot="1" x14ac:dyDescent="0.25">
      <c r="B40" s="465" t="s">
        <v>200</v>
      </c>
      <c r="C40" s="466"/>
      <c r="D40" s="466"/>
      <c r="E40" s="466"/>
      <c r="F40" s="466"/>
      <c r="G40" s="466"/>
      <c r="H40" s="466"/>
      <c r="I40" s="466"/>
      <c r="J40" s="466"/>
      <c r="K40" s="466"/>
      <c r="L40" s="467"/>
      <c r="M40" s="175">
        <f>SUM(M37:M39)</f>
        <v>0</v>
      </c>
      <c r="N40" s="176"/>
    </row>
    <row r="41" spans="2:14" s="172" customFormat="1" x14ac:dyDescent="0.2">
      <c r="B41" s="169">
        <v>3</v>
      </c>
      <c r="C41" s="170"/>
      <c r="D41" s="163"/>
      <c r="E41" s="169"/>
      <c r="F41" s="169"/>
      <c r="G41" s="170"/>
      <c r="H41" s="164"/>
      <c r="I41" s="165">
        <f>H41*E41*F41</f>
        <v>0</v>
      </c>
      <c r="J41" s="165"/>
      <c r="K41" s="165"/>
      <c r="L41" s="165">
        <f>F41*J41*K41</f>
        <v>0</v>
      </c>
      <c r="M41" s="165">
        <f>I41+L41</f>
        <v>0</v>
      </c>
      <c r="N41" s="171"/>
    </row>
    <row r="42" spans="2:14" s="160" customFormat="1" x14ac:dyDescent="0.2">
      <c r="B42" s="173">
        <v>3</v>
      </c>
      <c r="C42" s="173"/>
      <c r="D42" s="173"/>
      <c r="E42" s="173"/>
      <c r="F42" s="173"/>
      <c r="G42" s="166"/>
      <c r="H42" s="167"/>
      <c r="I42" s="165">
        <f>H42*E42*F42</f>
        <v>0</v>
      </c>
      <c r="J42" s="167"/>
      <c r="K42" s="167"/>
      <c r="L42" s="165">
        <f>F42*J42*K42</f>
        <v>0</v>
      </c>
      <c r="M42" s="165">
        <f>I42+L42</f>
        <v>0</v>
      </c>
      <c r="N42" s="161"/>
    </row>
    <row r="43" spans="2:14" s="160" customFormat="1" ht="13.5" thickBot="1" x14ac:dyDescent="0.25">
      <c r="B43" s="163">
        <v>3</v>
      </c>
      <c r="C43" s="163"/>
      <c r="D43" s="163"/>
      <c r="E43" s="163"/>
      <c r="F43" s="163"/>
      <c r="G43" s="163"/>
      <c r="H43" s="164"/>
      <c r="I43" s="165">
        <f>H43*E43*F43</f>
        <v>0</v>
      </c>
      <c r="J43" s="165"/>
      <c r="K43" s="165"/>
      <c r="L43" s="165">
        <f>F43*J43*K43</f>
        <v>0</v>
      </c>
      <c r="M43" s="165">
        <f>I43+L43</f>
        <v>0</v>
      </c>
      <c r="N43" s="161"/>
    </row>
    <row r="44" spans="2:14" s="177" customFormat="1" ht="13.5" thickBot="1" x14ac:dyDescent="0.25">
      <c r="B44" s="465" t="s">
        <v>201</v>
      </c>
      <c r="C44" s="466"/>
      <c r="D44" s="466"/>
      <c r="E44" s="466"/>
      <c r="F44" s="466"/>
      <c r="G44" s="466"/>
      <c r="H44" s="466"/>
      <c r="I44" s="466"/>
      <c r="J44" s="466"/>
      <c r="K44" s="466"/>
      <c r="L44" s="467"/>
      <c r="M44" s="175">
        <f>SUM(M41:M43)</f>
        <v>0</v>
      </c>
      <c r="N44" s="176"/>
    </row>
    <row r="45" spans="2:14" s="177" customFormat="1" ht="13.5" customHeight="1" thickBot="1" x14ac:dyDescent="0.25">
      <c r="B45" s="465" t="s">
        <v>203</v>
      </c>
      <c r="C45" s="466"/>
      <c r="D45" s="466"/>
      <c r="E45" s="466"/>
      <c r="F45" s="466"/>
      <c r="G45" s="466"/>
      <c r="H45" s="466"/>
      <c r="I45" s="466"/>
      <c r="J45" s="466"/>
      <c r="K45" s="466"/>
      <c r="L45" s="467"/>
      <c r="M45" s="175">
        <f>SUM(M44,M40,M36)</f>
        <v>0</v>
      </c>
      <c r="N45" s="176"/>
    </row>
    <row r="46" spans="2:14" s="160" customFormat="1" x14ac:dyDescent="0.2">
      <c r="N46" s="161"/>
    </row>
    <row r="47" spans="2:14" s="172" customFormat="1" x14ac:dyDescent="0.2">
      <c r="N47" s="171"/>
    </row>
  </sheetData>
  <mergeCells count="15">
    <mergeCell ref="B2:C2"/>
    <mergeCell ref="B3:C3"/>
    <mergeCell ref="B1:F1"/>
    <mergeCell ref="D2:F2"/>
    <mergeCell ref="D3:F3"/>
    <mergeCell ref="B15:M15"/>
    <mergeCell ref="B31:M31"/>
    <mergeCell ref="B20:L20"/>
    <mergeCell ref="B45:L45"/>
    <mergeCell ref="B24:L24"/>
    <mergeCell ref="B28:L28"/>
    <mergeCell ref="B36:L36"/>
    <mergeCell ref="B40:L40"/>
    <mergeCell ref="B29:L29"/>
    <mergeCell ref="B44:L4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Title="Stop" error="Select from Drop-Down">
          <x14:formula1>
            <xm:f>'Formula Sheet'!$D$2:$D$245</xm:f>
          </x14:formula1>
          <xm:sqref>B5:B13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5"/>
  <sheetViews>
    <sheetView topLeftCell="A199" workbookViewId="0">
      <selection activeCell="K25" sqref="K25"/>
    </sheetView>
  </sheetViews>
  <sheetFormatPr defaultRowHeight="12.75" x14ac:dyDescent="0.2"/>
  <cols>
    <col min="4" max="4" width="22.85546875" customWidth="1"/>
  </cols>
  <sheetData>
    <row r="1" spans="1:4" x14ac:dyDescent="0.2">
      <c r="D1" s="264" t="s">
        <v>258</v>
      </c>
    </row>
    <row r="2" spans="1:4" x14ac:dyDescent="0.2">
      <c r="D2" s="264" t="s">
        <v>259</v>
      </c>
    </row>
    <row r="3" spans="1:4" x14ac:dyDescent="0.2">
      <c r="D3" s="264" t="s">
        <v>260</v>
      </c>
    </row>
    <row r="4" spans="1:4" x14ac:dyDescent="0.2">
      <c r="A4" s="145" t="s">
        <v>190</v>
      </c>
      <c r="D4" s="264" t="s">
        <v>261</v>
      </c>
    </row>
    <row r="5" spans="1:4" x14ac:dyDescent="0.2">
      <c r="A5" s="145" t="s">
        <v>191</v>
      </c>
      <c r="D5" s="264" t="s">
        <v>262</v>
      </c>
    </row>
    <row r="6" spans="1:4" x14ac:dyDescent="0.2">
      <c r="A6" s="145" t="s">
        <v>152</v>
      </c>
      <c r="D6" s="264" t="s">
        <v>263</v>
      </c>
    </row>
    <row r="7" spans="1:4" x14ac:dyDescent="0.2">
      <c r="A7" s="145" t="s">
        <v>192</v>
      </c>
      <c r="D7" s="264" t="s">
        <v>207</v>
      </c>
    </row>
    <row r="8" spans="1:4" x14ac:dyDescent="0.2">
      <c r="A8" s="145" t="s">
        <v>197</v>
      </c>
      <c r="D8" s="264" t="s">
        <v>264</v>
      </c>
    </row>
    <row r="9" spans="1:4" x14ac:dyDescent="0.2">
      <c r="A9" s="47" t="s">
        <v>198</v>
      </c>
      <c r="D9" s="264" t="s">
        <v>208</v>
      </c>
    </row>
    <row r="10" spans="1:4" x14ac:dyDescent="0.2">
      <c r="A10" s="145" t="s">
        <v>193</v>
      </c>
      <c r="D10" s="264" t="s">
        <v>265</v>
      </c>
    </row>
    <row r="11" spans="1:4" x14ac:dyDescent="0.2">
      <c r="A11" s="47" t="s">
        <v>466</v>
      </c>
      <c r="D11" s="264" t="s">
        <v>266</v>
      </c>
    </row>
    <row r="12" spans="1:4" x14ac:dyDescent="0.2">
      <c r="A12" s="47" t="s">
        <v>469</v>
      </c>
      <c r="D12" s="264" t="s">
        <v>267</v>
      </c>
    </row>
    <row r="13" spans="1:4" x14ac:dyDescent="0.2">
      <c r="D13" s="264" t="s">
        <v>268</v>
      </c>
    </row>
    <row r="14" spans="1:4" x14ac:dyDescent="0.2">
      <c r="D14" s="264" t="s">
        <v>209</v>
      </c>
    </row>
    <row r="15" spans="1:4" x14ac:dyDescent="0.2">
      <c r="D15" s="264" t="s">
        <v>269</v>
      </c>
    </row>
    <row r="16" spans="1:4" x14ac:dyDescent="0.2">
      <c r="D16" s="264" t="s">
        <v>270</v>
      </c>
    </row>
    <row r="17" spans="4:4" x14ac:dyDescent="0.2">
      <c r="D17" s="264" t="s">
        <v>271</v>
      </c>
    </row>
    <row r="18" spans="4:4" x14ac:dyDescent="0.2">
      <c r="D18" s="264" t="s">
        <v>272</v>
      </c>
    </row>
    <row r="19" spans="4:4" x14ac:dyDescent="0.2">
      <c r="D19" s="264" t="s">
        <v>210</v>
      </c>
    </row>
    <row r="20" spans="4:4" x14ac:dyDescent="0.2">
      <c r="D20" s="264" t="s">
        <v>273</v>
      </c>
    </row>
    <row r="21" spans="4:4" x14ac:dyDescent="0.2">
      <c r="D21" s="264" t="s">
        <v>211</v>
      </c>
    </row>
    <row r="22" spans="4:4" x14ac:dyDescent="0.2">
      <c r="D22" s="264" t="s">
        <v>274</v>
      </c>
    </row>
    <row r="23" spans="4:4" x14ac:dyDescent="0.2">
      <c r="D23" s="264" t="s">
        <v>275</v>
      </c>
    </row>
    <row r="24" spans="4:4" x14ac:dyDescent="0.2">
      <c r="D24" s="264" t="s">
        <v>276</v>
      </c>
    </row>
    <row r="25" spans="4:4" x14ac:dyDescent="0.2">
      <c r="D25" s="264" t="s">
        <v>277</v>
      </c>
    </row>
    <row r="26" spans="4:4" x14ac:dyDescent="0.2">
      <c r="D26" s="264" t="s">
        <v>212</v>
      </c>
    </row>
    <row r="27" spans="4:4" x14ac:dyDescent="0.2">
      <c r="D27" s="264" t="s">
        <v>213</v>
      </c>
    </row>
    <row r="28" spans="4:4" x14ac:dyDescent="0.2">
      <c r="D28" s="264" t="s">
        <v>278</v>
      </c>
    </row>
    <row r="29" spans="4:4" x14ac:dyDescent="0.2">
      <c r="D29" s="264" t="s">
        <v>279</v>
      </c>
    </row>
    <row r="30" spans="4:4" x14ac:dyDescent="0.2">
      <c r="D30" s="264" t="s">
        <v>280</v>
      </c>
    </row>
    <row r="31" spans="4:4" x14ac:dyDescent="0.2">
      <c r="D31" s="264" t="s">
        <v>281</v>
      </c>
    </row>
    <row r="32" spans="4:4" x14ac:dyDescent="0.2">
      <c r="D32" s="264" t="s">
        <v>282</v>
      </c>
    </row>
    <row r="33" spans="4:4" x14ac:dyDescent="0.2">
      <c r="D33" s="264" t="s">
        <v>283</v>
      </c>
    </row>
    <row r="34" spans="4:4" x14ac:dyDescent="0.2">
      <c r="D34" s="264" t="s">
        <v>284</v>
      </c>
    </row>
    <row r="35" spans="4:4" x14ac:dyDescent="0.2">
      <c r="D35" s="264" t="s">
        <v>285</v>
      </c>
    </row>
    <row r="36" spans="4:4" x14ac:dyDescent="0.2">
      <c r="D36" s="264" t="s">
        <v>286</v>
      </c>
    </row>
    <row r="37" spans="4:4" x14ac:dyDescent="0.2">
      <c r="D37" s="264" t="s">
        <v>287</v>
      </c>
    </row>
    <row r="38" spans="4:4" x14ac:dyDescent="0.2">
      <c r="D38" s="264" t="s">
        <v>288</v>
      </c>
    </row>
    <row r="39" spans="4:4" x14ac:dyDescent="0.2">
      <c r="D39" s="264" t="s">
        <v>289</v>
      </c>
    </row>
    <row r="40" spans="4:4" x14ac:dyDescent="0.2">
      <c r="D40" s="264" t="s">
        <v>290</v>
      </c>
    </row>
    <row r="41" spans="4:4" x14ac:dyDescent="0.2">
      <c r="D41" s="264" t="s">
        <v>291</v>
      </c>
    </row>
    <row r="42" spans="4:4" x14ac:dyDescent="0.2">
      <c r="D42" s="264" t="s">
        <v>214</v>
      </c>
    </row>
    <row r="43" spans="4:4" x14ac:dyDescent="0.2">
      <c r="D43" s="264" t="s">
        <v>292</v>
      </c>
    </row>
    <row r="44" spans="4:4" x14ac:dyDescent="0.2">
      <c r="D44" s="264" t="s">
        <v>293</v>
      </c>
    </row>
    <row r="45" spans="4:4" x14ac:dyDescent="0.2">
      <c r="D45" s="264" t="s">
        <v>294</v>
      </c>
    </row>
    <row r="46" spans="4:4" x14ac:dyDescent="0.2">
      <c r="D46" s="264" t="s">
        <v>295</v>
      </c>
    </row>
    <row r="47" spans="4:4" x14ac:dyDescent="0.2">
      <c r="D47" s="264" t="s">
        <v>215</v>
      </c>
    </row>
    <row r="48" spans="4:4" x14ac:dyDescent="0.2">
      <c r="D48" s="264" t="s">
        <v>296</v>
      </c>
    </row>
    <row r="49" spans="4:4" x14ac:dyDescent="0.2">
      <c r="D49" s="264" t="s">
        <v>297</v>
      </c>
    </row>
    <row r="50" spans="4:4" x14ac:dyDescent="0.2">
      <c r="D50" s="264" t="s">
        <v>298</v>
      </c>
    </row>
    <row r="51" spans="4:4" x14ac:dyDescent="0.2">
      <c r="D51" s="264" t="s">
        <v>299</v>
      </c>
    </row>
    <row r="52" spans="4:4" x14ac:dyDescent="0.2">
      <c r="D52" s="264" t="s">
        <v>300</v>
      </c>
    </row>
    <row r="53" spans="4:4" x14ac:dyDescent="0.2">
      <c r="D53" s="264" t="s">
        <v>301</v>
      </c>
    </row>
    <row r="54" spans="4:4" x14ac:dyDescent="0.2">
      <c r="D54" s="264" t="s">
        <v>302</v>
      </c>
    </row>
    <row r="55" spans="4:4" x14ac:dyDescent="0.2">
      <c r="D55" s="264" t="s">
        <v>303</v>
      </c>
    </row>
    <row r="56" spans="4:4" x14ac:dyDescent="0.2">
      <c r="D56" s="264" t="s">
        <v>304</v>
      </c>
    </row>
    <row r="57" spans="4:4" x14ac:dyDescent="0.2">
      <c r="D57" s="264" t="s">
        <v>305</v>
      </c>
    </row>
    <row r="58" spans="4:4" x14ac:dyDescent="0.2">
      <c r="D58" s="264" t="s">
        <v>306</v>
      </c>
    </row>
    <row r="59" spans="4:4" x14ac:dyDescent="0.2">
      <c r="D59" s="264" t="s">
        <v>307</v>
      </c>
    </row>
    <row r="60" spans="4:4" x14ac:dyDescent="0.2">
      <c r="D60" s="264" t="s">
        <v>308</v>
      </c>
    </row>
    <row r="61" spans="4:4" x14ac:dyDescent="0.2">
      <c r="D61" s="264" t="s">
        <v>309</v>
      </c>
    </row>
    <row r="62" spans="4:4" x14ac:dyDescent="0.2">
      <c r="D62" s="264" t="s">
        <v>216</v>
      </c>
    </row>
    <row r="63" spans="4:4" x14ac:dyDescent="0.2">
      <c r="D63" s="264" t="s">
        <v>310</v>
      </c>
    </row>
    <row r="64" spans="4:4" x14ac:dyDescent="0.2">
      <c r="D64" s="264" t="s">
        <v>311</v>
      </c>
    </row>
    <row r="65" spans="4:4" x14ac:dyDescent="0.2">
      <c r="D65" s="264" t="s">
        <v>312</v>
      </c>
    </row>
    <row r="66" spans="4:4" x14ac:dyDescent="0.2">
      <c r="D66" s="264" t="s">
        <v>313</v>
      </c>
    </row>
    <row r="67" spans="4:4" x14ac:dyDescent="0.2">
      <c r="D67" s="264" t="s">
        <v>314</v>
      </c>
    </row>
    <row r="68" spans="4:4" x14ac:dyDescent="0.2">
      <c r="D68" s="264" t="s">
        <v>315</v>
      </c>
    </row>
    <row r="69" spans="4:4" x14ac:dyDescent="0.2">
      <c r="D69" s="264" t="s">
        <v>316</v>
      </c>
    </row>
    <row r="70" spans="4:4" x14ac:dyDescent="0.2">
      <c r="D70" s="264" t="s">
        <v>317</v>
      </c>
    </row>
    <row r="71" spans="4:4" x14ac:dyDescent="0.2">
      <c r="D71" s="264" t="s">
        <v>318</v>
      </c>
    </row>
    <row r="72" spans="4:4" x14ac:dyDescent="0.2">
      <c r="D72" s="264" t="s">
        <v>217</v>
      </c>
    </row>
    <row r="73" spans="4:4" x14ac:dyDescent="0.2">
      <c r="D73" s="264" t="s">
        <v>319</v>
      </c>
    </row>
    <row r="74" spans="4:4" x14ac:dyDescent="0.2">
      <c r="D74" s="264" t="s">
        <v>320</v>
      </c>
    </row>
    <row r="75" spans="4:4" x14ac:dyDescent="0.2">
      <c r="D75" s="264" t="s">
        <v>321</v>
      </c>
    </row>
    <row r="76" spans="4:4" x14ac:dyDescent="0.2">
      <c r="D76" s="264" t="s">
        <v>218</v>
      </c>
    </row>
    <row r="77" spans="4:4" x14ac:dyDescent="0.2">
      <c r="D77" s="264" t="s">
        <v>219</v>
      </c>
    </row>
    <row r="78" spans="4:4" x14ac:dyDescent="0.2">
      <c r="D78" s="264" t="s">
        <v>322</v>
      </c>
    </row>
    <row r="79" spans="4:4" x14ac:dyDescent="0.2">
      <c r="D79" s="264" t="s">
        <v>323</v>
      </c>
    </row>
    <row r="80" spans="4:4" x14ac:dyDescent="0.2">
      <c r="D80" s="264" t="s">
        <v>324</v>
      </c>
    </row>
    <row r="81" spans="4:4" x14ac:dyDescent="0.2">
      <c r="D81" s="264" t="s">
        <v>325</v>
      </c>
    </row>
    <row r="82" spans="4:4" x14ac:dyDescent="0.2">
      <c r="D82" s="264" t="s">
        <v>326</v>
      </c>
    </row>
    <row r="83" spans="4:4" x14ac:dyDescent="0.2">
      <c r="D83" s="264" t="s">
        <v>327</v>
      </c>
    </row>
    <row r="84" spans="4:4" x14ac:dyDescent="0.2">
      <c r="D84" s="264" t="s">
        <v>220</v>
      </c>
    </row>
    <row r="85" spans="4:4" x14ac:dyDescent="0.2">
      <c r="D85" s="264" t="s">
        <v>328</v>
      </c>
    </row>
    <row r="86" spans="4:4" x14ac:dyDescent="0.2">
      <c r="D86" s="264" t="s">
        <v>329</v>
      </c>
    </row>
    <row r="87" spans="4:4" x14ac:dyDescent="0.2">
      <c r="D87" s="264" t="s">
        <v>221</v>
      </c>
    </row>
    <row r="88" spans="4:4" x14ac:dyDescent="0.2">
      <c r="D88" s="264" t="s">
        <v>330</v>
      </c>
    </row>
    <row r="89" spans="4:4" x14ac:dyDescent="0.2">
      <c r="D89" s="264" t="s">
        <v>331</v>
      </c>
    </row>
    <row r="90" spans="4:4" x14ac:dyDescent="0.2">
      <c r="D90" s="264" t="s">
        <v>332</v>
      </c>
    </row>
    <row r="91" spans="4:4" x14ac:dyDescent="0.2">
      <c r="D91" s="264" t="s">
        <v>333</v>
      </c>
    </row>
    <row r="92" spans="4:4" x14ac:dyDescent="0.2">
      <c r="D92" s="264" t="s">
        <v>334</v>
      </c>
    </row>
    <row r="93" spans="4:4" x14ac:dyDescent="0.2">
      <c r="D93" s="264" t="s">
        <v>335</v>
      </c>
    </row>
    <row r="94" spans="4:4" x14ac:dyDescent="0.2">
      <c r="D94" s="264" t="s">
        <v>336</v>
      </c>
    </row>
    <row r="95" spans="4:4" x14ac:dyDescent="0.2">
      <c r="D95" s="264" t="s">
        <v>337</v>
      </c>
    </row>
    <row r="96" spans="4:4" x14ac:dyDescent="0.2">
      <c r="D96" s="264" t="s">
        <v>338</v>
      </c>
    </row>
    <row r="97" spans="4:4" x14ac:dyDescent="0.2">
      <c r="D97" s="264" t="s">
        <v>339</v>
      </c>
    </row>
    <row r="98" spans="4:4" x14ac:dyDescent="0.2">
      <c r="D98" s="264" t="s">
        <v>340</v>
      </c>
    </row>
    <row r="99" spans="4:4" x14ac:dyDescent="0.2">
      <c r="D99" s="264" t="s">
        <v>222</v>
      </c>
    </row>
    <row r="100" spans="4:4" x14ac:dyDescent="0.2">
      <c r="D100" s="264" t="s">
        <v>341</v>
      </c>
    </row>
    <row r="101" spans="4:4" x14ac:dyDescent="0.2">
      <c r="D101" s="264" t="s">
        <v>342</v>
      </c>
    </row>
    <row r="102" spans="4:4" x14ac:dyDescent="0.2">
      <c r="D102" s="264" t="s">
        <v>343</v>
      </c>
    </row>
    <row r="103" spans="4:4" x14ac:dyDescent="0.2">
      <c r="D103" s="264" t="s">
        <v>344</v>
      </c>
    </row>
    <row r="104" spans="4:4" x14ac:dyDescent="0.2">
      <c r="D104" s="264" t="s">
        <v>345</v>
      </c>
    </row>
    <row r="105" spans="4:4" x14ac:dyDescent="0.2">
      <c r="D105" s="264" t="s">
        <v>346</v>
      </c>
    </row>
    <row r="106" spans="4:4" x14ac:dyDescent="0.2">
      <c r="D106" s="264" t="s">
        <v>347</v>
      </c>
    </row>
    <row r="107" spans="4:4" x14ac:dyDescent="0.2">
      <c r="D107" s="264" t="s">
        <v>348</v>
      </c>
    </row>
    <row r="108" spans="4:4" x14ac:dyDescent="0.2">
      <c r="D108" s="264" t="s">
        <v>349</v>
      </c>
    </row>
    <row r="109" spans="4:4" x14ac:dyDescent="0.2">
      <c r="D109" s="264" t="s">
        <v>350</v>
      </c>
    </row>
    <row r="110" spans="4:4" x14ac:dyDescent="0.2">
      <c r="D110" s="264" t="s">
        <v>351</v>
      </c>
    </row>
    <row r="111" spans="4:4" x14ac:dyDescent="0.2">
      <c r="D111" s="264" t="s">
        <v>352</v>
      </c>
    </row>
    <row r="112" spans="4:4" x14ac:dyDescent="0.2">
      <c r="D112" s="264" t="s">
        <v>353</v>
      </c>
    </row>
    <row r="113" spans="4:4" x14ac:dyDescent="0.2">
      <c r="D113" s="264" t="s">
        <v>354</v>
      </c>
    </row>
    <row r="114" spans="4:4" x14ac:dyDescent="0.2">
      <c r="D114" s="264" t="s">
        <v>355</v>
      </c>
    </row>
    <row r="115" spans="4:4" x14ac:dyDescent="0.2">
      <c r="D115" s="264" t="s">
        <v>356</v>
      </c>
    </row>
    <row r="116" spans="4:4" x14ac:dyDescent="0.2">
      <c r="D116" s="264" t="s">
        <v>357</v>
      </c>
    </row>
    <row r="117" spans="4:4" x14ac:dyDescent="0.2">
      <c r="D117" s="264" t="s">
        <v>358</v>
      </c>
    </row>
    <row r="118" spans="4:4" x14ac:dyDescent="0.2">
      <c r="D118" s="264" t="s">
        <v>359</v>
      </c>
    </row>
    <row r="119" spans="4:4" x14ac:dyDescent="0.2">
      <c r="D119" s="264" t="s">
        <v>360</v>
      </c>
    </row>
    <row r="120" spans="4:4" x14ac:dyDescent="0.2">
      <c r="D120" s="264" t="s">
        <v>361</v>
      </c>
    </row>
    <row r="121" spans="4:4" x14ac:dyDescent="0.2">
      <c r="D121" s="264" t="s">
        <v>362</v>
      </c>
    </row>
    <row r="122" spans="4:4" x14ac:dyDescent="0.2">
      <c r="D122" s="264" t="s">
        <v>363</v>
      </c>
    </row>
    <row r="123" spans="4:4" x14ac:dyDescent="0.2">
      <c r="D123" s="264" t="s">
        <v>364</v>
      </c>
    </row>
    <row r="124" spans="4:4" x14ac:dyDescent="0.2">
      <c r="D124" s="264" t="s">
        <v>365</v>
      </c>
    </row>
    <row r="125" spans="4:4" x14ac:dyDescent="0.2">
      <c r="D125" s="264" t="s">
        <v>366</v>
      </c>
    </row>
    <row r="126" spans="4:4" x14ac:dyDescent="0.2">
      <c r="D126" s="264" t="s">
        <v>367</v>
      </c>
    </row>
    <row r="127" spans="4:4" x14ac:dyDescent="0.2">
      <c r="D127" s="264" t="s">
        <v>223</v>
      </c>
    </row>
    <row r="128" spans="4:4" x14ac:dyDescent="0.2">
      <c r="D128" s="264" t="s">
        <v>368</v>
      </c>
    </row>
    <row r="129" spans="4:4" x14ac:dyDescent="0.2">
      <c r="D129" s="264" t="s">
        <v>224</v>
      </c>
    </row>
    <row r="130" spans="4:4" x14ac:dyDescent="0.2">
      <c r="D130" s="264" t="s">
        <v>369</v>
      </c>
    </row>
    <row r="131" spans="4:4" x14ac:dyDescent="0.2">
      <c r="D131" s="264" t="s">
        <v>370</v>
      </c>
    </row>
    <row r="132" spans="4:4" x14ac:dyDescent="0.2">
      <c r="D132" s="264" t="s">
        <v>371</v>
      </c>
    </row>
    <row r="133" spans="4:4" x14ac:dyDescent="0.2">
      <c r="D133" s="264" t="s">
        <v>372</v>
      </c>
    </row>
    <row r="134" spans="4:4" x14ac:dyDescent="0.2">
      <c r="D134" s="264" t="s">
        <v>373</v>
      </c>
    </row>
    <row r="135" spans="4:4" x14ac:dyDescent="0.2">
      <c r="D135" s="264" t="s">
        <v>225</v>
      </c>
    </row>
    <row r="136" spans="4:4" x14ac:dyDescent="0.2">
      <c r="D136" s="264" t="s">
        <v>374</v>
      </c>
    </row>
    <row r="137" spans="4:4" x14ac:dyDescent="0.2">
      <c r="D137" s="264" t="s">
        <v>226</v>
      </c>
    </row>
    <row r="138" spans="4:4" x14ac:dyDescent="0.2">
      <c r="D138" s="264" t="s">
        <v>375</v>
      </c>
    </row>
    <row r="139" spans="4:4" x14ac:dyDescent="0.2">
      <c r="D139" s="264" t="s">
        <v>227</v>
      </c>
    </row>
    <row r="140" spans="4:4" x14ac:dyDescent="0.2">
      <c r="D140" s="264" t="s">
        <v>376</v>
      </c>
    </row>
    <row r="141" spans="4:4" x14ac:dyDescent="0.2">
      <c r="D141" s="264" t="s">
        <v>228</v>
      </c>
    </row>
    <row r="142" spans="4:4" x14ac:dyDescent="0.2">
      <c r="D142" s="264" t="s">
        <v>377</v>
      </c>
    </row>
    <row r="143" spans="4:4" x14ac:dyDescent="0.2">
      <c r="D143" s="264" t="s">
        <v>378</v>
      </c>
    </row>
    <row r="144" spans="4:4" x14ac:dyDescent="0.2">
      <c r="D144" s="264" t="s">
        <v>379</v>
      </c>
    </row>
    <row r="145" spans="4:4" x14ac:dyDescent="0.2">
      <c r="D145" s="264" t="s">
        <v>380</v>
      </c>
    </row>
    <row r="146" spans="4:4" x14ac:dyDescent="0.2">
      <c r="D146" s="264" t="s">
        <v>229</v>
      </c>
    </row>
    <row r="147" spans="4:4" x14ac:dyDescent="0.2">
      <c r="D147" s="264" t="s">
        <v>381</v>
      </c>
    </row>
    <row r="148" spans="4:4" x14ac:dyDescent="0.2">
      <c r="D148" s="264" t="s">
        <v>230</v>
      </c>
    </row>
    <row r="149" spans="4:4" x14ac:dyDescent="0.2">
      <c r="D149" s="264" t="s">
        <v>382</v>
      </c>
    </row>
    <row r="150" spans="4:4" x14ac:dyDescent="0.2">
      <c r="D150" s="264" t="s">
        <v>383</v>
      </c>
    </row>
    <row r="151" spans="4:4" x14ac:dyDescent="0.2">
      <c r="D151" s="264" t="s">
        <v>384</v>
      </c>
    </row>
    <row r="152" spans="4:4" x14ac:dyDescent="0.2">
      <c r="D152" s="264" t="s">
        <v>385</v>
      </c>
    </row>
    <row r="153" spans="4:4" x14ac:dyDescent="0.2">
      <c r="D153" s="264" t="s">
        <v>231</v>
      </c>
    </row>
    <row r="154" spans="4:4" x14ac:dyDescent="0.2">
      <c r="D154" s="264" t="s">
        <v>386</v>
      </c>
    </row>
    <row r="155" spans="4:4" x14ac:dyDescent="0.2">
      <c r="D155" s="264" t="s">
        <v>387</v>
      </c>
    </row>
    <row r="156" spans="4:4" x14ac:dyDescent="0.2">
      <c r="D156" s="264" t="s">
        <v>388</v>
      </c>
    </row>
    <row r="157" spans="4:4" x14ac:dyDescent="0.2">
      <c r="D157" s="264" t="s">
        <v>232</v>
      </c>
    </row>
    <row r="158" spans="4:4" x14ac:dyDescent="0.2">
      <c r="D158" s="264" t="s">
        <v>389</v>
      </c>
    </row>
    <row r="159" spans="4:4" x14ac:dyDescent="0.2">
      <c r="D159" s="264" t="s">
        <v>390</v>
      </c>
    </row>
    <row r="160" spans="4:4" x14ac:dyDescent="0.2">
      <c r="D160" s="264" t="s">
        <v>391</v>
      </c>
    </row>
    <row r="161" spans="4:4" x14ac:dyDescent="0.2">
      <c r="D161" s="264" t="s">
        <v>392</v>
      </c>
    </row>
    <row r="162" spans="4:4" x14ac:dyDescent="0.2">
      <c r="D162" s="264" t="s">
        <v>233</v>
      </c>
    </row>
    <row r="163" spans="4:4" x14ac:dyDescent="0.2">
      <c r="D163" s="264" t="s">
        <v>393</v>
      </c>
    </row>
    <row r="164" spans="4:4" x14ac:dyDescent="0.2">
      <c r="D164" s="264" t="s">
        <v>394</v>
      </c>
    </row>
    <row r="165" spans="4:4" x14ac:dyDescent="0.2">
      <c r="D165" s="264" t="s">
        <v>395</v>
      </c>
    </row>
    <row r="166" spans="4:4" x14ac:dyDescent="0.2">
      <c r="D166" s="264" t="s">
        <v>396</v>
      </c>
    </row>
    <row r="167" spans="4:4" x14ac:dyDescent="0.2">
      <c r="D167" s="264" t="s">
        <v>397</v>
      </c>
    </row>
    <row r="168" spans="4:4" x14ac:dyDescent="0.2">
      <c r="D168" s="264" t="s">
        <v>398</v>
      </c>
    </row>
    <row r="169" spans="4:4" x14ac:dyDescent="0.2">
      <c r="D169" s="264" t="s">
        <v>399</v>
      </c>
    </row>
    <row r="170" spans="4:4" x14ac:dyDescent="0.2">
      <c r="D170" s="264" t="s">
        <v>400</v>
      </c>
    </row>
    <row r="171" spans="4:4" x14ac:dyDescent="0.2">
      <c r="D171" s="264" t="s">
        <v>401</v>
      </c>
    </row>
    <row r="172" spans="4:4" x14ac:dyDescent="0.2">
      <c r="D172" s="264" t="s">
        <v>402</v>
      </c>
    </row>
    <row r="173" spans="4:4" x14ac:dyDescent="0.2">
      <c r="D173" s="264" t="s">
        <v>403</v>
      </c>
    </row>
    <row r="174" spans="4:4" x14ac:dyDescent="0.2">
      <c r="D174" s="264" t="s">
        <v>404</v>
      </c>
    </row>
    <row r="175" spans="4:4" x14ac:dyDescent="0.2">
      <c r="D175" s="264" t="s">
        <v>405</v>
      </c>
    </row>
    <row r="176" spans="4:4" x14ac:dyDescent="0.2">
      <c r="D176" s="264" t="s">
        <v>406</v>
      </c>
    </row>
    <row r="177" spans="4:4" x14ac:dyDescent="0.2">
      <c r="D177" s="264" t="s">
        <v>407</v>
      </c>
    </row>
    <row r="178" spans="4:4" x14ac:dyDescent="0.2">
      <c r="D178" s="264" t="s">
        <v>408</v>
      </c>
    </row>
    <row r="179" spans="4:4" x14ac:dyDescent="0.2">
      <c r="D179" s="264" t="s">
        <v>409</v>
      </c>
    </row>
    <row r="180" spans="4:4" x14ac:dyDescent="0.2">
      <c r="D180" s="264" t="s">
        <v>234</v>
      </c>
    </row>
    <row r="181" spans="4:4" x14ac:dyDescent="0.2">
      <c r="D181" s="264" t="s">
        <v>410</v>
      </c>
    </row>
    <row r="182" spans="4:4" x14ac:dyDescent="0.2">
      <c r="D182" s="264" t="s">
        <v>411</v>
      </c>
    </row>
    <row r="183" spans="4:4" x14ac:dyDescent="0.2">
      <c r="D183" s="264" t="s">
        <v>412</v>
      </c>
    </row>
    <row r="184" spans="4:4" x14ac:dyDescent="0.2">
      <c r="D184" s="264" t="s">
        <v>235</v>
      </c>
    </row>
    <row r="185" spans="4:4" x14ac:dyDescent="0.2">
      <c r="D185" s="264" t="s">
        <v>413</v>
      </c>
    </row>
    <row r="186" spans="4:4" x14ac:dyDescent="0.2">
      <c r="D186" s="264" t="s">
        <v>236</v>
      </c>
    </row>
    <row r="187" spans="4:4" x14ac:dyDescent="0.2">
      <c r="D187" s="264" t="s">
        <v>414</v>
      </c>
    </row>
    <row r="188" spans="4:4" x14ac:dyDescent="0.2">
      <c r="D188" s="264" t="s">
        <v>415</v>
      </c>
    </row>
    <row r="189" spans="4:4" x14ac:dyDescent="0.2">
      <c r="D189" s="264" t="s">
        <v>237</v>
      </c>
    </row>
    <row r="190" spans="4:4" x14ac:dyDescent="0.2">
      <c r="D190" s="264" t="s">
        <v>238</v>
      </c>
    </row>
    <row r="191" spans="4:4" x14ac:dyDescent="0.2">
      <c r="D191" s="264" t="s">
        <v>416</v>
      </c>
    </row>
    <row r="192" spans="4:4" x14ac:dyDescent="0.2">
      <c r="D192" s="264" t="s">
        <v>417</v>
      </c>
    </row>
    <row r="193" spans="4:4" x14ac:dyDescent="0.2">
      <c r="D193" s="264" t="s">
        <v>418</v>
      </c>
    </row>
    <row r="194" spans="4:4" x14ac:dyDescent="0.2">
      <c r="D194" s="264" t="s">
        <v>419</v>
      </c>
    </row>
    <row r="195" spans="4:4" x14ac:dyDescent="0.2">
      <c r="D195" s="264" t="s">
        <v>239</v>
      </c>
    </row>
    <row r="196" spans="4:4" x14ac:dyDescent="0.2">
      <c r="D196" s="264" t="s">
        <v>420</v>
      </c>
    </row>
    <row r="197" spans="4:4" x14ac:dyDescent="0.2">
      <c r="D197" s="264" t="s">
        <v>240</v>
      </c>
    </row>
    <row r="198" spans="4:4" x14ac:dyDescent="0.2">
      <c r="D198" s="264" t="s">
        <v>421</v>
      </c>
    </row>
    <row r="199" spans="4:4" x14ac:dyDescent="0.2">
      <c r="D199" s="264" t="s">
        <v>422</v>
      </c>
    </row>
    <row r="200" spans="4:4" x14ac:dyDescent="0.2">
      <c r="D200" s="264" t="s">
        <v>241</v>
      </c>
    </row>
    <row r="201" spans="4:4" x14ac:dyDescent="0.2">
      <c r="D201" s="264" t="s">
        <v>423</v>
      </c>
    </row>
    <row r="202" spans="4:4" x14ac:dyDescent="0.2">
      <c r="D202" s="264" t="s">
        <v>424</v>
      </c>
    </row>
    <row r="203" spans="4:4" x14ac:dyDescent="0.2">
      <c r="D203" s="264" t="s">
        <v>425</v>
      </c>
    </row>
    <row r="204" spans="4:4" x14ac:dyDescent="0.2">
      <c r="D204" s="264" t="s">
        <v>426</v>
      </c>
    </row>
    <row r="205" spans="4:4" x14ac:dyDescent="0.2">
      <c r="D205" s="264" t="s">
        <v>427</v>
      </c>
    </row>
    <row r="206" spans="4:4" x14ac:dyDescent="0.2">
      <c r="D206" s="264" t="s">
        <v>428</v>
      </c>
    </row>
    <row r="207" spans="4:4" x14ac:dyDescent="0.2">
      <c r="D207" s="264" t="s">
        <v>429</v>
      </c>
    </row>
    <row r="208" spans="4:4" x14ac:dyDescent="0.2">
      <c r="D208" s="264" t="s">
        <v>430</v>
      </c>
    </row>
    <row r="209" spans="4:4" x14ac:dyDescent="0.2">
      <c r="D209" s="264" t="s">
        <v>431</v>
      </c>
    </row>
    <row r="210" spans="4:4" x14ac:dyDescent="0.2">
      <c r="D210" s="264" t="s">
        <v>432</v>
      </c>
    </row>
    <row r="211" spans="4:4" x14ac:dyDescent="0.2">
      <c r="D211" s="264" t="s">
        <v>433</v>
      </c>
    </row>
    <row r="212" spans="4:4" x14ac:dyDescent="0.2">
      <c r="D212" s="264" t="s">
        <v>434</v>
      </c>
    </row>
    <row r="213" spans="4:4" x14ac:dyDescent="0.2">
      <c r="D213" s="264" t="s">
        <v>435</v>
      </c>
    </row>
    <row r="214" spans="4:4" x14ac:dyDescent="0.2">
      <c r="D214" s="264" t="s">
        <v>436</v>
      </c>
    </row>
    <row r="215" spans="4:4" x14ac:dyDescent="0.2">
      <c r="D215" s="264" t="s">
        <v>437</v>
      </c>
    </row>
    <row r="216" spans="4:4" x14ac:dyDescent="0.2">
      <c r="D216" s="264" t="s">
        <v>438</v>
      </c>
    </row>
    <row r="217" spans="4:4" x14ac:dyDescent="0.2">
      <c r="D217" s="264" t="s">
        <v>439</v>
      </c>
    </row>
    <row r="218" spans="4:4" x14ac:dyDescent="0.2">
      <c r="D218" s="264" t="s">
        <v>440</v>
      </c>
    </row>
    <row r="219" spans="4:4" x14ac:dyDescent="0.2">
      <c r="D219" s="264" t="s">
        <v>441</v>
      </c>
    </row>
    <row r="220" spans="4:4" x14ac:dyDescent="0.2">
      <c r="D220" s="264" t="s">
        <v>442</v>
      </c>
    </row>
    <row r="221" spans="4:4" x14ac:dyDescent="0.2">
      <c r="D221" s="264" t="s">
        <v>443</v>
      </c>
    </row>
    <row r="222" spans="4:4" x14ac:dyDescent="0.2">
      <c r="D222" s="264" t="s">
        <v>444</v>
      </c>
    </row>
    <row r="223" spans="4:4" x14ac:dyDescent="0.2">
      <c r="D223" s="264" t="s">
        <v>445</v>
      </c>
    </row>
    <row r="224" spans="4:4" x14ac:dyDescent="0.2">
      <c r="D224" s="264" t="s">
        <v>446</v>
      </c>
    </row>
    <row r="225" spans="4:4" x14ac:dyDescent="0.2">
      <c r="D225" s="264" t="s">
        <v>447</v>
      </c>
    </row>
    <row r="226" spans="4:4" x14ac:dyDescent="0.2">
      <c r="D226" s="264" t="s">
        <v>242</v>
      </c>
    </row>
    <row r="227" spans="4:4" x14ac:dyDescent="0.2">
      <c r="D227" s="264" t="s">
        <v>448</v>
      </c>
    </row>
    <row r="228" spans="4:4" x14ac:dyDescent="0.2">
      <c r="D228" s="264" t="s">
        <v>449</v>
      </c>
    </row>
    <row r="229" spans="4:4" x14ac:dyDescent="0.2">
      <c r="D229" s="264" t="s">
        <v>450</v>
      </c>
    </row>
    <row r="230" spans="4:4" x14ac:dyDescent="0.2">
      <c r="D230" s="264" t="s">
        <v>451</v>
      </c>
    </row>
    <row r="231" spans="4:4" x14ac:dyDescent="0.2">
      <c r="D231" s="264" t="s">
        <v>452</v>
      </c>
    </row>
    <row r="232" spans="4:4" x14ac:dyDescent="0.2">
      <c r="D232" s="264" t="s">
        <v>453</v>
      </c>
    </row>
    <row r="233" spans="4:4" x14ac:dyDescent="0.2">
      <c r="D233" s="264" t="s">
        <v>454</v>
      </c>
    </row>
    <row r="234" spans="4:4" x14ac:dyDescent="0.2">
      <c r="D234" s="264" t="s">
        <v>455</v>
      </c>
    </row>
    <row r="235" spans="4:4" x14ac:dyDescent="0.2">
      <c r="D235" s="264" t="s">
        <v>456</v>
      </c>
    </row>
    <row r="236" spans="4:4" x14ac:dyDescent="0.2">
      <c r="D236" s="264" t="s">
        <v>457</v>
      </c>
    </row>
    <row r="237" spans="4:4" x14ac:dyDescent="0.2">
      <c r="D237" s="264" t="s">
        <v>458</v>
      </c>
    </row>
    <row r="238" spans="4:4" x14ac:dyDescent="0.2">
      <c r="D238" s="264" t="s">
        <v>243</v>
      </c>
    </row>
    <row r="239" spans="4:4" x14ac:dyDescent="0.2">
      <c r="D239" s="264" t="s">
        <v>459</v>
      </c>
    </row>
    <row r="240" spans="4:4" x14ac:dyDescent="0.2">
      <c r="D240" s="264" t="s">
        <v>460</v>
      </c>
    </row>
    <row r="241" spans="4:4" x14ac:dyDescent="0.2">
      <c r="D241" s="264" t="s">
        <v>461</v>
      </c>
    </row>
    <row r="242" spans="4:4" x14ac:dyDescent="0.2">
      <c r="D242" s="264" t="s">
        <v>462</v>
      </c>
    </row>
    <row r="243" spans="4:4" x14ac:dyDescent="0.2">
      <c r="D243" s="264" t="s">
        <v>463</v>
      </c>
    </row>
    <row r="244" spans="4:4" x14ac:dyDescent="0.2">
      <c r="D244" s="264" t="s">
        <v>464</v>
      </c>
    </row>
    <row r="245" spans="4:4" x14ac:dyDescent="0.2">
      <c r="D245" s="264" t="s">
        <v>465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Budget Summary</vt:lpstr>
      <vt:lpstr>Budget Detail</vt:lpstr>
      <vt:lpstr>Narrative</vt:lpstr>
      <vt:lpstr>Travel Table</vt:lpstr>
      <vt:lpstr>Formula Sheet</vt:lpstr>
      <vt:lpstr>'Budget Detail'!Print_Area</vt:lpstr>
      <vt:lpstr>'Budget Summary'!Print_Area</vt:lpstr>
      <vt:lpstr>'Budget Detail'!Print_Titles</vt:lpstr>
      <vt:lpstr>Narrative!Print_Titles</vt:lpstr>
      <vt:lpstr>Unit</vt:lpstr>
    </vt:vector>
  </TitlesOfParts>
  <Company>Mercy Corps International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Mercy Corps</dc:creator>
  <cp:lastModifiedBy>USAID</cp:lastModifiedBy>
  <cp:lastPrinted>2013-12-17T21:04:14Z</cp:lastPrinted>
  <dcterms:created xsi:type="dcterms:W3CDTF">2003-10-27T04:56:22Z</dcterms:created>
  <dcterms:modified xsi:type="dcterms:W3CDTF">2017-10-18T15:53:28Z</dcterms:modified>
</cp:coreProperties>
</file>