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usepa-my.sharepoint.com/personal/awad_aimee_epa_gov/Documents/Desktop/FY23_SN/"/>
    </mc:Choice>
  </mc:AlternateContent>
  <xr:revisionPtr revIDLastSave="16" documentId="8_{31ECC389-B607-4108-9265-7B2415739B8D}" xr6:coauthVersionLast="47" xr6:coauthVersionMax="47" xr10:uidLastSave="{CE853072-7ECF-4CFB-8959-C5CF4D070407}"/>
  <bookViews>
    <workbookView xWindow="-110" yWindow="-110" windowWidth="19420" windowHeight="11020" activeTab="1" xr2:uid="{C6FD4250-6208-427D-8419-5AA1DF13DDA2}"/>
  </bookViews>
  <sheets>
    <sheet name="Template_Blank" sheetId="7" r:id="rId1"/>
    <sheet name="Example" sheetId="11" r:id="rId2"/>
    <sheet name="Data Vali" sheetId="2" state="hidden" r:id="rId3"/>
  </sheets>
  <definedNames>
    <definedName name="Capacity_Buildling_with_Mentorship">'Data Vali'!$A$14</definedName>
    <definedName name="Individual">'Data Vali'!$B$14</definedName>
    <definedName name="Partnership">'Data Vali'!$C$14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7" l="1"/>
  <c r="G21" i="7" s="1"/>
  <c r="G59" i="7"/>
  <c r="G60" i="7"/>
  <c r="G61" i="7"/>
  <c r="G58" i="7"/>
  <c r="G53" i="7"/>
  <c r="G54" i="7"/>
  <c r="G55" i="7"/>
  <c r="G52" i="7"/>
  <c r="G49" i="7"/>
  <c r="G48" i="7"/>
  <c r="G47" i="7"/>
  <c r="G46" i="7"/>
  <c r="G79" i="7"/>
  <c r="G80" i="7"/>
  <c r="G81" i="7"/>
  <c r="G82" i="7"/>
  <c r="G57" i="7"/>
  <c r="G51" i="7"/>
  <c r="G45" i="7"/>
  <c r="G67" i="7"/>
  <c r="G68" i="7"/>
  <c r="G85" i="7"/>
  <c r="G83" i="7"/>
  <c r="G84" i="7"/>
  <c r="G91" i="7"/>
  <c r="G92" i="7"/>
  <c r="G93" i="7"/>
  <c r="G94" i="7"/>
  <c r="G90" i="7"/>
  <c r="G100" i="7"/>
  <c r="G101" i="7"/>
  <c r="G102" i="7"/>
  <c r="G103" i="7"/>
  <c r="G104" i="7"/>
  <c r="G99" i="7"/>
  <c r="G108" i="11"/>
  <c r="G66" i="11"/>
  <c r="G67" i="11"/>
  <c r="G46" i="11"/>
  <c r="G47" i="11"/>
  <c r="G48" i="11"/>
  <c r="G45" i="11"/>
  <c r="E22" i="7"/>
  <c r="G22" i="7" s="1"/>
  <c r="E23" i="7"/>
  <c r="G23" i="7" s="1"/>
  <c r="E24" i="7"/>
  <c r="G24" i="7" s="1"/>
  <c r="E25" i="7"/>
  <c r="G25" i="7" s="1"/>
  <c r="E26" i="7"/>
  <c r="G26" i="7" s="1"/>
  <c r="E27" i="7"/>
  <c r="G27" i="7" s="1"/>
  <c r="E28" i="7"/>
  <c r="G28" i="7" s="1"/>
  <c r="E27" i="11"/>
  <c r="G27" i="11" s="1"/>
  <c r="E39" i="11" s="1"/>
  <c r="G39" i="11" s="1"/>
  <c r="E21" i="11"/>
  <c r="G21" i="11" s="1"/>
  <c r="E22" i="11"/>
  <c r="G22" i="11" s="1"/>
  <c r="E34" i="11" s="1"/>
  <c r="G34" i="11" s="1"/>
  <c r="E23" i="11"/>
  <c r="E24" i="11"/>
  <c r="E25" i="11"/>
  <c r="G25" i="11" s="1"/>
  <c r="E37" i="11" s="1"/>
  <c r="G37" i="11" s="1"/>
  <c r="E26" i="11"/>
  <c r="G26" i="11" s="1"/>
  <c r="E38" i="11" s="1"/>
  <c r="G38" i="11" s="1"/>
  <c r="G60" i="11"/>
  <c r="G59" i="11"/>
  <c r="G58" i="11"/>
  <c r="G57" i="11"/>
  <c r="G56" i="11"/>
  <c r="G54" i="11"/>
  <c r="G53" i="11"/>
  <c r="G52" i="11"/>
  <c r="G51" i="11"/>
  <c r="G50" i="11"/>
  <c r="G44" i="11"/>
  <c r="G103" i="11"/>
  <c r="G102" i="11"/>
  <c r="G101" i="11"/>
  <c r="G100" i="11"/>
  <c r="G99" i="11"/>
  <c r="G98" i="11"/>
  <c r="G84" i="11"/>
  <c r="G83" i="11"/>
  <c r="G82" i="11"/>
  <c r="G81" i="11"/>
  <c r="G80" i="11"/>
  <c r="G79" i="11"/>
  <c r="G78" i="11"/>
  <c r="G73" i="11"/>
  <c r="G72" i="11"/>
  <c r="G71" i="11"/>
  <c r="G70" i="11"/>
  <c r="G69" i="11"/>
  <c r="G68" i="11"/>
  <c r="G93" i="11"/>
  <c r="G92" i="11"/>
  <c r="G91" i="11"/>
  <c r="G90" i="11"/>
  <c r="G89" i="11"/>
  <c r="E20" i="11"/>
  <c r="G20" i="11" s="1"/>
  <c r="G23" i="11"/>
  <c r="E35" i="11" s="1"/>
  <c r="G35" i="11" s="1"/>
  <c r="G24" i="11"/>
  <c r="E36" i="11" s="1"/>
  <c r="G36" i="11" s="1"/>
  <c r="E28" i="11"/>
  <c r="E29" i="11"/>
  <c r="E30" i="11"/>
  <c r="G112" i="11"/>
  <c r="C93" i="11"/>
  <c r="C92" i="11"/>
  <c r="C102" i="11" s="1"/>
  <c r="C91" i="11"/>
  <c r="C101" i="11" s="1"/>
  <c r="D39" i="11"/>
  <c r="C39" i="11"/>
  <c r="D38" i="11"/>
  <c r="C38" i="11"/>
  <c r="D37" i="11"/>
  <c r="C37" i="11"/>
  <c r="D36" i="11"/>
  <c r="C36" i="11"/>
  <c r="D35" i="11"/>
  <c r="C35" i="11"/>
  <c r="D34" i="11"/>
  <c r="C34" i="11"/>
  <c r="D33" i="11"/>
  <c r="C33" i="11"/>
  <c r="D32" i="11"/>
  <c r="C32" i="11"/>
  <c r="G74" i="7"/>
  <c r="G69" i="7"/>
  <c r="G70" i="7"/>
  <c r="G71" i="7"/>
  <c r="G72" i="7"/>
  <c r="G73" i="7"/>
  <c r="G104" i="11" l="1"/>
  <c r="G94" i="11"/>
  <c r="G85" i="11"/>
  <c r="G74" i="11"/>
  <c r="G55" i="11"/>
  <c r="E33" i="11"/>
  <c r="G33" i="11" s="1"/>
  <c r="G28" i="11"/>
  <c r="G49" i="11"/>
  <c r="G61" i="11"/>
  <c r="E32" i="11"/>
  <c r="G32" i="11" s="1"/>
  <c r="E35" i="7"/>
  <c r="G35" i="7" s="1"/>
  <c r="E39" i="7"/>
  <c r="G39" i="7" s="1"/>
  <c r="E33" i="7"/>
  <c r="G33" i="7" s="1"/>
  <c r="E36" i="7"/>
  <c r="G36" i="7" s="1"/>
  <c r="E37" i="7"/>
  <c r="G37" i="7" s="1"/>
  <c r="E38" i="7"/>
  <c r="G38" i="7" s="1"/>
  <c r="E40" i="7"/>
  <c r="G40" i="7" s="1"/>
  <c r="G113" i="7"/>
  <c r="C94" i="7"/>
  <c r="C93" i="7"/>
  <c r="C103" i="7" s="1"/>
  <c r="C92" i="7"/>
  <c r="C102" i="7" s="1"/>
  <c r="D40" i="7"/>
  <c r="C40" i="7"/>
  <c r="D39" i="7"/>
  <c r="C39" i="7"/>
  <c r="D38" i="7"/>
  <c r="C38" i="7"/>
  <c r="D37" i="7"/>
  <c r="C37" i="7"/>
  <c r="D36" i="7"/>
  <c r="C36" i="7"/>
  <c r="D35" i="7"/>
  <c r="C35" i="7"/>
  <c r="D34" i="7"/>
  <c r="C34" i="7"/>
  <c r="D33" i="7"/>
  <c r="C33" i="7"/>
  <c r="G40" i="11" l="1"/>
  <c r="G111" i="11" s="1"/>
  <c r="G113" i="11" s="1"/>
  <c r="G62" i="11"/>
  <c r="G62" i="7"/>
  <c r="G105" i="7"/>
  <c r="G95" i="7"/>
  <c r="G75" i="7"/>
  <c r="G56" i="7"/>
  <c r="G29" i="7"/>
  <c r="G86" i="7"/>
  <c r="E34" i="7"/>
  <c r="G34" i="7" s="1"/>
  <c r="G50" i="7"/>
  <c r="G63" i="7" l="1"/>
  <c r="G41" i="7"/>
  <c r="G109" i="7"/>
  <c r="G112" i="7" l="1"/>
  <c r="G114" i="7" s="1"/>
</calcChain>
</file>

<file path=xl/sharedStrings.xml><?xml version="1.0" encoding="utf-8"?>
<sst xmlns="http://schemas.openxmlformats.org/spreadsheetml/2006/main" count="273" uniqueCount="140">
  <si>
    <t>#1. Personnel Costs</t>
  </si>
  <si>
    <r>
      <t xml:space="preserve">Staff Name </t>
    </r>
    <r>
      <rPr>
        <sz val="18"/>
        <color theme="1"/>
        <rFont val="Calibri"/>
        <family val="2"/>
        <scheme val="minor"/>
      </rPr>
      <t>(If Known)</t>
    </r>
  </si>
  <si>
    <t>Annual Salary</t>
  </si>
  <si>
    <t>Percentage of Time</t>
  </si>
  <si>
    <t xml:space="preserve">Annual Cost </t>
  </si>
  <si>
    <t>Period of Performance (Years)</t>
  </si>
  <si>
    <t>3-Year Personnel Cost</t>
  </si>
  <si>
    <t>Project Manager</t>
  </si>
  <si>
    <t>IT Specialist</t>
  </si>
  <si>
    <t>Environmental Specialist</t>
  </si>
  <si>
    <t>Total Personnel Costs</t>
  </si>
  <si>
    <t xml:space="preserve">#2. Fringe Benefits </t>
  </si>
  <si>
    <t xml:space="preserve">Staff Position </t>
  </si>
  <si>
    <t>Staff Name</t>
  </si>
  <si>
    <t xml:space="preserve">3-Year Personnel Cost </t>
  </si>
  <si>
    <t>Fringe Benefit Rate</t>
  </si>
  <si>
    <t>3-Year Fringe Cost</t>
  </si>
  <si>
    <t>Total Fringe Costs</t>
  </si>
  <si>
    <t>#3. Travel</t>
  </si>
  <si>
    <t xml:space="preserve">Trip </t>
  </si>
  <si>
    <t xml:space="preserve">Trip Item </t>
  </si>
  <si>
    <t>Estimated Cost</t>
  </si>
  <si>
    <t>Duration</t>
  </si>
  <si>
    <t># of Travelers</t>
  </si>
  <si>
    <t>Total Cost</t>
  </si>
  <si>
    <t>Airfare</t>
  </si>
  <si>
    <t>N/A</t>
  </si>
  <si>
    <t>Per Diem</t>
  </si>
  <si>
    <t>Rental Car</t>
  </si>
  <si>
    <t>Milage</t>
  </si>
  <si>
    <t>Trip 1 Cost:</t>
  </si>
  <si>
    <t>Trip 2 Cost:</t>
  </si>
  <si>
    <t>Trip 3 Cost:</t>
  </si>
  <si>
    <t>Total Travel Costs</t>
  </si>
  <si>
    <t>Item</t>
  </si>
  <si>
    <t>Quantity</t>
  </si>
  <si>
    <t>Price per Unit</t>
  </si>
  <si>
    <t>Pix4Dmapper, Perpetual License</t>
  </si>
  <si>
    <t>SLEIS Software Upgrade and License</t>
  </si>
  <si>
    <t>Total Equipment Cost</t>
  </si>
  <si>
    <t xml:space="preserve">#5. Supplies </t>
  </si>
  <si>
    <t>Supply Category</t>
  </si>
  <si>
    <t>Monitoring Supplies</t>
  </si>
  <si>
    <t>Pressure Transducer</t>
  </si>
  <si>
    <t>Computing Device</t>
  </si>
  <si>
    <t>Laptop Computer</t>
  </si>
  <si>
    <t>Total Supplies Cost</t>
  </si>
  <si>
    <t xml:space="preserve">#6. Contractual  </t>
  </si>
  <si>
    <t>Hourly Rate</t>
  </si>
  <si>
    <t>Contractor</t>
  </si>
  <si>
    <t>Total Contractual Cost</t>
  </si>
  <si>
    <t xml:space="preserve">#7. Other  </t>
  </si>
  <si>
    <t>Category</t>
  </si>
  <si>
    <t>Light Food &amp; Beverage</t>
  </si>
  <si>
    <t>Coffee (Gallon)</t>
  </si>
  <si>
    <t>Participant Support Costs</t>
  </si>
  <si>
    <t>Training Fee for Community Members</t>
  </si>
  <si>
    <t>Subaward</t>
  </si>
  <si>
    <t>Total 'Other' Cost</t>
  </si>
  <si>
    <t>Effective Period</t>
  </si>
  <si>
    <t>IDC Rate</t>
  </si>
  <si>
    <t>Description of Base*</t>
  </si>
  <si>
    <t>Base Amount**</t>
  </si>
  <si>
    <t>Total Indirect Costs</t>
  </si>
  <si>
    <t>Total Budget</t>
  </si>
  <si>
    <t>Individual Assitance Agreement</t>
  </si>
  <si>
    <t>Title 1</t>
  </si>
  <si>
    <t>Full Name</t>
  </si>
  <si>
    <t>Title 2</t>
  </si>
  <si>
    <t>Title 3</t>
  </si>
  <si>
    <t>Title 4</t>
  </si>
  <si>
    <t>Other</t>
  </si>
  <si>
    <t>Item Name 1</t>
  </si>
  <si>
    <t>Item Name 2</t>
  </si>
  <si>
    <t>Item Name 3</t>
  </si>
  <si>
    <t>Item 1</t>
  </si>
  <si>
    <t>Item 2</t>
  </si>
  <si>
    <t>Item 3</t>
  </si>
  <si>
    <t>Select Contract Type</t>
  </si>
  <si>
    <t>Select from Drop Down</t>
  </si>
  <si>
    <t>xx/xx/xxxx - xx/xx/xxxx</t>
  </si>
  <si>
    <t>Select Assitance Type from Drop-Down List</t>
  </si>
  <si>
    <t>Contract Types</t>
  </si>
  <si>
    <t>Other' Category Types</t>
  </si>
  <si>
    <t>Supply' Category Types</t>
  </si>
  <si>
    <t>Competative Proposals</t>
  </si>
  <si>
    <t>Rental and Lease Cost</t>
  </si>
  <si>
    <t xml:space="preserve">Unkown </t>
  </si>
  <si>
    <t>Testing Supplies</t>
  </si>
  <si>
    <t>Other *Please Explain</t>
  </si>
  <si>
    <t>Equipment Rental/Lease</t>
  </si>
  <si>
    <t>Internet Service</t>
  </si>
  <si>
    <t>Meeting Facilities</t>
  </si>
  <si>
    <t>Contractual</t>
  </si>
  <si>
    <t>$ -</t>
  </si>
  <si>
    <t>Capacity Buildling with Mentorship</t>
  </si>
  <si>
    <t>Individual Capacity Buildling</t>
  </si>
  <si>
    <t>Partnership Assistance Agreement</t>
  </si>
  <si>
    <t xml:space="preserve">Hours </t>
  </si>
  <si>
    <t>Individual Consultant</t>
  </si>
  <si>
    <r>
      <rPr>
        <i/>
        <sz val="18"/>
        <color theme="1"/>
        <rFont val="Calibri"/>
        <family val="2"/>
        <scheme val="minor"/>
      </rPr>
      <t xml:space="preserve">NOTE: </t>
    </r>
    <r>
      <rPr>
        <sz val="18"/>
        <color theme="1"/>
        <rFont val="Calibri"/>
        <family val="2"/>
        <scheme val="minor"/>
      </rPr>
      <t>Price/Unit should be LESS THAN $5,000</t>
    </r>
  </si>
  <si>
    <r>
      <t>Staff Position</t>
    </r>
    <r>
      <rPr>
        <sz val="18"/>
        <color rgb="FF000000"/>
        <rFont val="Calibri"/>
        <family val="2"/>
      </rPr>
      <t xml:space="preserve"> (Project Role)</t>
    </r>
  </si>
  <si>
    <t>Procurement Method</t>
  </si>
  <si>
    <t xml:space="preserve">NOTE: Rate must be valid until at least 9/30/2023. Tribal applicants may also charge indirect costs using their draft rate as submitted to the Department of Interior (DOI). </t>
  </si>
  <si>
    <t>Remaining Balance Against Funding Threshold</t>
  </si>
  <si>
    <t xml:space="preserve">Feel free to contact the Exchange Network Grants Team at engrantprogram@epa.gov with any issues or questions regarding this form.  </t>
  </si>
  <si>
    <t>-To add rows: Click a row number above where you would like to insert the new row, copy the row as you normally would (right click to 'Copy' or use 'Ctrl+C'), then right click the selected row number and choose the 'insert copied cells' option.</t>
  </si>
  <si>
    <t>#4. Equipment   NOTE: Price per Unit should = $5,000 or more, a per unit costing less than $5,000 should be categorized under 'Supplies' (#5, below)</t>
  </si>
  <si>
    <t>Neal XXXX</t>
  </si>
  <si>
    <t>Diana XXXX</t>
  </si>
  <si>
    <t>Karen XXXX</t>
  </si>
  <si>
    <t>Carlos XXXX</t>
  </si>
  <si>
    <t xml:space="preserve">#8. Indirect Costs   </t>
  </si>
  <si>
    <t>Single Source*</t>
  </si>
  <si>
    <t>**Add costs included in base using the formula =sum('blue row totals in Column G')</t>
  </si>
  <si>
    <t>Subaward to EN Partner (Org Name)</t>
  </si>
  <si>
    <t>Total Direct Costs excluding subawards</t>
  </si>
  <si>
    <t>10/01/2023 - 9/30/2025</t>
  </si>
  <si>
    <r>
      <rPr>
        <i/>
        <sz val="18"/>
        <color theme="1"/>
        <rFont val="Calibri"/>
        <family val="2"/>
        <scheme val="minor"/>
      </rPr>
      <t xml:space="preserve">NOTE: </t>
    </r>
    <r>
      <rPr>
        <sz val="18"/>
        <color theme="1"/>
        <rFont val="Calibri"/>
        <family val="2"/>
        <scheme val="minor"/>
      </rPr>
      <t>Price per unit should be LESS THAN $5,000</t>
    </r>
  </si>
  <si>
    <t xml:space="preserve">#4. Equipment   </t>
  </si>
  <si>
    <t>NOTE: Price per Unit should = $5,000 or more, a unit costing less than $5,000 should be categorized under 'Supplies' (#5, below)</t>
  </si>
  <si>
    <t>Total Travel Cost</t>
  </si>
  <si>
    <t>Total Other Cost</t>
  </si>
  <si>
    <t xml:space="preserve">SF424-A Form, and Project Narrative, Section 7 'Overview of Project Budget'. It is not intended to be used in place of any of these documents. </t>
  </si>
  <si>
    <t xml:space="preserve">*Description is not needed in this tool but must be included in Budget Narrative </t>
  </si>
  <si>
    <t>**Add costs included in base using the formula =sum('blue rows in Column G')</t>
  </si>
  <si>
    <r>
      <rPr>
        <b/>
        <i/>
        <sz val="18"/>
        <color theme="1"/>
        <rFont val="Calibri Light"/>
        <family val="2"/>
        <scheme val="major"/>
      </rPr>
      <t xml:space="preserve">#VALUE!' </t>
    </r>
    <r>
      <rPr>
        <i/>
        <sz val="18"/>
        <color theme="1"/>
        <rFont val="Calibri Light"/>
        <family val="2"/>
        <scheme val="major"/>
      </rPr>
      <t xml:space="preserve">indicates that needed information is missing or has been entered incorrectly. If you get this error please check that you have selected a budget option in cell E113. </t>
    </r>
  </si>
  <si>
    <r>
      <rPr>
        <b/>
        <i/>
        <sz val="18"/>
        <color rgb="FF000000"/>
        <rFont val="Calibri Light"/>
        <family val="2"/>
      </rPr>
      <t>Users Guide:</t>
    </r>
    <r>
      <rPr>
        <i/>
        <sz val="18"/>
        <color rgb="FF000000"/>
        <rFont val="Calibri Light"/>
        <family val="2"/>
      </rPr>
      <t xml:space="preserve"> This tool is intended to help calculate the project budget and correctly categorize costs. You can use the numbers generated by this sheet to input costs per budget category in the Budget Narrative Attachment Form, the 
</t>
    </r>
  </si>
  <si>
    <t xml:space="preserve">This tool will not allow you to delete rows. To hide unnecessary rows or to add rows, please follow the instructions below. </t>
  </si>
  <si>
    <r>
      <rPr>
        <b/>
        <i/>
        <sz val="18"/>
        <color theme="1"/>
        <rFont val="Calibri Light"/>
        <family val="2"/>
        <scheme val="major"/>
      </rPr>
      <t xml:space="preserve">#REF' </t>
    </r>
    <r>
      <rPr>
        <i/>
        <sz val="18"/>
        <color theme="1"/>
        <rFont val="Calibri Light"/>
        <family val="2"/>
        <scheme val="major"/>
      </rPr>
      <t xml:space="preserve">indicates that a cell can no longer be referenced to complete the formula. If you get this error, please check that you have not deleted any columns or rows. Also check that you have inserted any new rows using the 'insert copied cells' option detailed above. 
</t>
    </r>
  </si>
  <si>
    <t xml:space="preserve">Highlighted cells are areas where you may enter information as needed. Additional rows are included for your convenience. All numbers entered are automatically rounded to the nearest whole dollar amount as required by the Exchange Network grant program.  </t>
  </si>
  <si>
    <t xml:space="preserve">-To hide rows: Select unnecessary rows then right click the selection and choose 'Hide' which is the last of the listed options. To unhide previously hidden rows, select the whole sheet and right click to choose 'Unhide' from the menu options. </t>
  </si>
  <si>
    <t xml:space="preserve">A Note on Errors: This tool is designed to automatically round all amounts and calculate totals. Cells that do not require user input are locked to avoid formula errors. If one does occur, please refer to the common error code explanations below. </t>
  </si>
  <si>
    <r>
      <rPr>
        <b/>
        <i/>
        <sz val="18"/>
        <color theme="1"/>
        <rFont val="Calibri Light"/>
        <family val="2"/>
        <scheme val="major"/>
      </rPr>
      <t xml:space="preserve">Improper Percentages: </t>
    </r>
    <r>
      <rPr>
        <i/>
        <sz val="18"/>
        <color theme="1"/>
        <rFont val="Calibri Light"/>
        <family val="2"/>
        <scheme val="major"/>
      </rPr>
      <t>If a number is entered and the percent displays incorrectly, try entering the number as a decimal. (15.8% = .158)</t>
    </r>
  </si>
  <si>
    <r>
      <t xml:space="preserve">Improper Percentages: </t>
    </r>
    <r>
      <rPr>
        <i/>
        <sz val="18"/>
        <color theme="1"/>
        <rFont val="Calibri Light"/>
        <family val="2"/>
        <scheme val="major"/>
      </rPr>
      <t>If a number is entered and the percent displays incorrectly, try entering the number as a decimal. (15.8% = .158)</t>
    </r>
  </si>
  <si>
    <t>NOTE: $84.48 is the max hourly rate for an individual consultant. *For contract types that are single source, an explanation is required in the Budget Narrative*</t>
  </si>
  <si>
    <t>Competitive Proposals</t>
  </si>
  <si>
    <t>Individual Assistance Agreement</t>
  </si>
  <si>
    <t>Select Assistance Type from Drop-Down List</t>
  </si>
  <si>
    <t>Optional Exchange Network Budget Calculating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</si>
</sst>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quot;$&quot;#,##0_);[Red]\(&quot;$&quot;#,##0\)"/>
    <numFmt numFmtId="8" formatCode="&quot;$&quot;#,##0.00_);[Red]\(&quot;$&quot;#,##0.00\)"/>
    <numFmt numFmtId="44" formatCode="_(&quot;$&quot;* #,##0.00_);_(&quot;$&quot;* \(#,##0.00\);_(&quot;$&quot;* &quot;-&quot;??_);_(@_)"/>
    <numFmt numFmtId="164" formatCode="[$-F800]dddd\,\ mmmm\ dd\,\ yyyy"/>
    <numFmt numFmtId="165" formatCode="&quot;$&quot;#,##0.00"/>
    <numFmt numFmtId="166" formatCode="_(&quot;$&quot;* #,##0_);_(&quot;$&quot;* \(#,##0\);_(&quot;$&quot;* &quot;-&quot;??_);_(@_)"/>
    <numFmt numFmtId="167" formatCode="_([$$-409]* #,##0_);_([$$-409]* \(#,##0\);_([$$-409]*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8"/>
      <color theme="1"/>
      <name val="Calibri"/>
      <family val="2"/>
      <scheme val="minor"/>
    </font>
    <font>
      <sz val="18"/>
      <color theme="1"/>
      <name val="Calibri"/>
      <family val="2"/>
      <scheme val="minor"/>
    </font>
    <font>
      <sz val="18"/>
      <name val="Calibri"/>
      <family val="2"/>
      <scheme val="minor"/>
    </font>
    <font>
      <sz val="18"/>
      <color rgb="FFFF0000"/>
      <name val="Calibri"/>
      <family val="2"/>
      <scheme val="minor"/>
    </font>
    <font>
      <i/>
      <sz val="18"/>
      <color theme="1"/>
      <name val="Calibri"/>
      <family val="2"/>
      <scheme val="minor"/>
    </font>
    <font>
      <i/>
      <sz val="18"/>
      <color rgb="FF000000"/>
      <name val="Calibri Light"/>
      <family val="2"/>
    </font>
    <font>
      <b/>
      <i/>
      <sz val="18"/>
      <color rgb="FF000000"/>
      <name val="Calibri Light"/>
      <family val="2"/>
    </font>
    <font>
      <b/>
      <sz val="18"/>
      <name val="Calibri"/>
      <family val="2"/>
      <scheme val="minor"/>
    </font>
    <font>
      <i/>
      <sz val="18"/>
      <color theme="1"/>
      <name val="Calibri Light"/>
      <family val="2"/>
      <scheme val="major"/>
    </font>
    <font>
      <b/>
      <sz val="18"/>
      <color rgb="FF000000"/>
      <name val="Calibri"/>
      <family val="2"/>
    </font>
    <font>
      <sz val="18"/>
      <color rgb="FF000000"/>
      <name val="Calibri"/>
      <family val="2"/>
    </font>
    <font>
      <b/>
      <i/>
      <sz val="18"/>
      <color theme="1"/>
      <name val="Calibri Light"/>
      <family val="2"/>
      <scheme val="major"/>
    </font>
    <font>
      <b/>
      <i/>
      <sz val="18"/>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right style="medium">
        <color indexed="64"/>
      </right>
      <top style="thin">
        <color indexed="64"/>
      </top>
      <bottom/>
      <diagonal/>
    </border>
    <border>
      <left/>
      <right/>
      <top style="medium">
        <color rgb="FF000000"/>
      </top>
      <bottom style="thin">
        <color indexed="64"/>
      </bottom>
      <diagonal/>
    </border>
    <border>
      <left/>
      <right style="thin">
        <color indexed="64"/>
      </right>
      <top/>
      <bottom style="medium">
        <color rgb="FF000000"/>
      </bottom>
      <diagonal/>
    </border>
    <border>
      <left/>
      <right/>
      <top/>
      <bottom style="medium">
        <color rgb="FF000000"/>
      </bottom>
      <diagonal/>
    </border>
    <border>
      <left style="medium">
        <color rgb="FF000000"/>
      </left>
      <right/>
      <top/>
      <bottom style="medium">
        <color indexed="64"/>
      </bottom>
      <diagonal/>
    </border>
    <border>
      <left style="thin">
        <color indexed="64"/>
      </left>
      <right/>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rgb="FF000000"/>
      </top>
      <bottom style="medium">
        <color indexed="64"/>
      </bottom>
      <diagonal/>
    </border>
    <border>
      <left style="thin">
        <color indexed="64"/>
      </left>
      <right/>
      <top style="medium">
        <color rgb="FF000000"/>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top style="medium">
        <color rgb="FF000000"/>
      </top>
      <bottom style="medium">
        <color indexed="64"/>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278">
    <xf numFmtId="0" fontId="0" fillId="0" borderId="0" xfId="0"/>
    <xf numFmtId="44" fontId="0" fillId="0" borderId="0" xfId="2" applyFont="1"/>
    <xf numFmtId="0" fontId="3" fillId="0" borderId="0" xfId="0" applyFont="1"/>
    <xf numFmtId="0" fontId="3" fillId="0" borderId="0" xfId="0" applyFont="1" applyAlignment="1">
      <alignment horizontal="left" vertical="center"/>
    </xf>
    <xf numFmtId="0" fontId="2" fillId="0" borderId="0" xfId="0" applyFont="1"/>
    <xf numFmtId="0" fontId="4" fillId="0" borderId="29" xfId="0" applyFont="1" applyBorder="1" applyAlignment="1" applyProtection="1">
      <alignment horizontal="left" vertical="center" wrapText="1"/>
    </xf>
    <xf numFmtId="166" fontId="6" fillId="6" borderId="13" xfId="2" applyNumberFormat="1" applyFont="1" applyFill="1" applyBorder="1" applyAlignment="1" applyProtection="1">
      <alignment horizontal="right" vertical="center" wrapText="1"/>
      <protection locked="0"/>
    </xf>
    <xf numFmtId="166" fontId="6" fillId="0" borderId="13" xfId="2" applyNumberFormat="1" applyFont="1" applyFill="1" applyBorder="1" applyAlignment="1" applyProtection="1">
      <alignment horizontal="right" vertical="center" wrapText="1"/>
      <protection locked="0"/>
    </xf>
    <xf numFmtId="0" fontId="5" fillId="0" borderId="0" xfId="0" applyFont="1" applyAlignment="1" applyProtection="1">
      <alignment vertical="center" wrapText="1"/>
      <protection locked="0"/>
    </xf>
    <xf numFmtId="0" fontId="5" fillId="3" borderId="2" xfId="0" applyFont="1" applyFill="1" applyBorder="1" applyAlignment="1" applyProtection="1">
      <alignment vertical="center" wrapText="1"/>
    </xf>
    <xf numFmtId="0" fontId="5" fillId="3" borderId="3" xfId="0" applyFont="1" applyFill="1" applyBorder="1" applyAlignment="1" applyProtection="1">
      <alignment vertical="center" wrapText="1"/>
    </xf>
    <xf numFmtId="166" fontId="6" fillId="6" borderId="19" xfId="2" applyNumberFormat="1" applyFont="1" applyFill="1" applyBorder="1" applyAlignment="1" applyProtection="1">
      <alignment horizontal="right" vertical="center" wrapText="1"/>
      <protection locked="0"/>
    </xf>
    <xf numFmtId="0" fontId="6" fillId="0" borderId="13" xfId="0" applyFont="1" applyBorder="1" applyAlignment="1" applyProtection="1">
      <alignment horizontal="right" vertical="center" wrapText="1"/>
      <protection locked="0"/>
    </xf>
    <xf numFmtId="0" fontId="7" fillId="0" borderId="24"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0" xfId="0" applyFont="1" applyBorder="1" applyAlignment="1" applyProtection="1">
      <alignment horizontal="right" vertical="center" wrapText="1"/>
      <protection locked="0"/>
    </xf>
    <xf numFmtId="0" fontId="6" fillId="0" borderId="19" xfId="0" applyFont="1" applyBorder="1" applyAlignment="1" applyProtection="1">
      <alignment horizontal="left" vertical="center" wrapText="1"/>
    </xf>
    <xf numFmtId="0" fontId="6" fillId="0" borderId="13" xfId="0" applyFont="1" applyBorder="1" applyAlignment="1" applyProtection="1">
      <alignment horizontal="left" vertical="center" wrapText="1"/>
    </xf>
    <xf numFmtId="0" fontId="5" fillId="0" borderId="13" xfId="0" applyFont="1" applyBorder="1" applyAlignment="1" applyProtection="1">
      <alignment horizontal="left" vertical="center" wrapText="1"/>
    </xf>
    <xf numFmtId="6" fontId="5" fillId="0" borderId="0" xfId="0" applyNumberFormat="1" applyFont="1" applyAlignment="1" applyProtection="1">
      <alignment vertical="center" wrapText="1"/>
      <protection locked="0"/>
    </xf>
    <xf numFmtId="0" fontId="5" fillId="0" borderId="26" xfId="0" applyFont="1" applyBorder="1" applyAlignment="1" applyProtection="1">
      <alignment horizontal="left" vertical="center" wrapText="1"/>
    </xf>
    <xf numFmtId="6" fontId="6" fillId="6" borderId="19" xfId="0" applyNumberFormat="1" applyFont="1" applyFill="1" applyBorder="1" applyAlignment="1">
      <alignment horizontal="right" vertical="center" wrapText="1"/>
    </xf>
    <xf numFmtId="0" fontId="5" fillId="0" borderId="14" xfId="0" applyFont="1" applyFill="1" applyBorder="1" applyAlignment="1" applyProtection="1">
      <alignment horizontal="left" vertical="center" wrapText="1"/>
    </xf>
    <xf numFmtId="6" fontId="6" fillId="6" borderId="13" xfId="0" applyNumberFormat="1" applyFont="1" applyFill="1" applyBorder="1" applyAlignment="1">
      <alignment horizontal="right" vertical="center" wrapText="1"/>
    </xf>
    <xf numFmtId="0" fontId="5" fillId="0" borderId="19" xfId="0" applyFont="1" applyBorder="1" applyAlignment="1" applyProtection="1">
      <alignment horizontal="left" vertical="center" wrapText="1"/>
    </xf>
    <xf numFmtId="0" fontId="5" fillId="0" borderId="13" xfId="0" applyFont="1" applyFill="1" applyBorder="1" applyAlignment="1" applyProtection="1">
      <alignment horizontal="left" vertical="center" wrapText="1"/>
    </xf>
    <xf numFmtId="8" fontId="5" fillId="0" borderId="0" xfId="0" applyNumberFormat="1" applyFont="1" applyAlignment="1" applyProtection="1">
      <alignment vertical="center" wrapText="1"/>
      <protection locked="0"/>
    </xf>
    <xf numFmtId="1" fontId="6" fillId="6" borderId="19" xfId="0" applyNumberFormat="1" applyFont="1" applyFill="1" applyBorder="1" applyAlignment="1" applyProtection="1">
      <alignment horizontal="right" vertical="center" wrapText="1"/>
      <protection locked="0"/>
    </xf>
    <xf numFmtId="1" fontId="6" fillId="6" borderId="13" xfId="0" applyNumberFormat="1" applyFont="1" applyFill="1" applyBorder="1" applyAlignment="1" applyProtection="1">
      <alignment horizontal="right" vertical="center" wrapText="1"/>
      <protection locked="0"/>
    </xf>
    <xf numFmtId="1" fontId="5" fillId="0" borderId="13" xfId="0" applyNumberFormat="1" applyFont="1" applyBorder="1" applyAlignment="1" applyProtection="1">
      <alignment horizontal="right" vertical="center" wrapText="1"/>
      <protection locked="0"/>
    </xf>
    <xf numFmtId="0" fontId="5" fillId="0" borderId="0" xfId="0" applyFont="1" applyBorder="1" applyAlignment="1" applyProtection="1">
      <alignment horizontal="left" vertical="center" wrapText="1"/>
    </xf>
    <xf numFmtId="0" fontId="5" fillId="0" borderId="0" xfId="0" applyFont="1" applyAlignment="1" applyProtection="1">
      <alignment horizontal="center" vertical="center" wrapText="1"/>
      <protection locked="0"/>
    </xf>
    <xf numFmtId="10" fontId="6" fillId="6" borderId="13" xfId="1" applyNumberFormat="1" applyFont="1" applyFill="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right" vertical="center" wrapText="1"/>
      <protection locked="0"/>
    </xf>
    <xf numFmtId="0" fontId="4" fillId="5" borderId="31" xfId="0" applyFont="1" applyFill="1" applyBorder="1" applyAlignment="1" applyProtection="1">
      <alignment vertical="center" wrapText="1"/>
    </xf>
    <xf numFmtId="0" fontId="4" fillId="6" borderId="24" xfId="0" applyFont="1" applyFill="1" applyBorder="1" applyAlignment="1" applyProtection="1">
      <alignment vertical="center" wrapText="1"/>
      <protection locked="0"/>
    </xf>
    <xf numFmtId="0" fontId="4" fillId="5" borderId="33" xfId="0" applyFont="1" applyFill="1" applyBorder="1" applyAlignment="1" applyProtection="1">
      <alignment vertical="center" wrapText="1"/>
    </xf>
    <xf numFmtId="0" fontId="6" fillId="6" borderId="30" xfId="0" applyFont="1" applyFill="1" applyBorder="1" applyAlignment="1" applyProtection="1">
      <alignment vertical="center"/>
      <protection locked="0"/>
    </xf>
    <xf numFmtId="0" fontId="6" fillId="6" borderId="19" xfId="0" applyFont="1" applyFill="1" applyBorder="1" applyAlignment="1" applyProtection="1">
      <alignment vertical="center"/>
      <protection locked="0"/>
    </xf>
    <xf numFmtId="0" fontId="6" fillId="0" borderId="19" xfId="0" applyFont="1" applyBorder="1" applyAlignment="1" applyProtection="1">
      <alignment horizontal="right" vertical="center" wrapText="1"/>
      <protection locked="0"/>
    </xf>
    <xf numFmtId="0" fontId="6" fillId="6" borderId="24" xfId="0" applyFont="1" applyFill="1" applyBorder="1" applyAlignment="1" applyProtection="1">
      <alignment vertical="center"/>
      <protection locked="0"/>
    </xf>
    <xf numFmtId="0" fontId="6" fillId="6" borderId="13" xfId="0" applyFont="1" applyFill="1" applyBorder="1" applyAlignment="1" applyProtection="1">
      <alignment vertical="center"/>
      <protection locked="0"/>
    </xf>
    <xf numFmtId="166" fontId="5" fillId="0" borderId="13" xfId="2" applyNumberFormat="1" applyFont="1" applyBorder="1" applyAlignment="1" applyProtection="1">
      <alignment horizontal="right" vertical="center" wrapText="1"/>
      <protection locked="0"/>
    </xf>
    <xf numFmtId="6" fontId="5" fillId="0" borderId="14" xfId="0" applyNumberFormat="1" applyFont="1" applyBorder="1" applyAlignment="1" applyProtection="1">
      <alignment vertical="center" wrapText="1"/>
    </xf>
    <xf numFmtId="166" fontId="6" fillId="0" borderId="17" xfId="2" applyNumberFormat="1" applyFont="1" applyFill="1" applyBorder="1" applyAlignment="1" applyProtection="1">
      <alignment horizontal="right" vertical="center" wrapText="1"/>
      <protection locked="0"/>
    </xf>
    <xf numFmtId="1" fontId="6" fillId="6" borderId="13" xfId="0" applyNumberFormat="1" applyFont="1" applyFill="1" applyBorder="1" applyAlignment="1" applyProtection="1">
      <alignment horizontal="right" vertical="center" wrapText="1"/>
    </xf>
    <xf numFmtId="166" fontId="6" fillId="6" borderId="17" xfId="2" applyNumberFormat="1" applyFont="1" applyFill="1" applyBorder="1" applyAlignment="1" applyProtection="1">
      <alignment horizontal="right" vertical="center" wrapText="1"/>
      <protection locked="0"/>
    </xf>
    <xf numFmtId="1" fontId="6" fillId="6" borderId="17" xfId="0" applyNumberFormat="1" applyFont="1" applyFill="1" applyBorder="1" applyAlignment="1" applyProtection="1">
      <alignment horizontal="right" vertical="center" wrapText="1"/>
      <protection locked="0"/>
    </xf>
    <xf numFmtId="9" fontId="5" fillId="6" borderId="19" xfId="1" applyFont="1" applyFill="1" applyBorder="1" applyAlignment="1" applyProtection="1">
      <alignment horizontal="right" vertical="center" wrapText="1"/>
      <protection locked="0"/>
    </xf>
    <xf numFmtId="9" fontId="5" fillId="6" borderId="13" xfId="1" applyFont="1" applyFill="1" applyBorder="1" applyAlignment="1" applyProtection="1">
      <alignment horizontal="right" vertical="center" wrapText="1"/>
      <protection locked="0"/>
    </xf>
    <xf numFmtId="9" fontId="5" fillId="0" borderId="13" xfId="1" applyFont="1" applyBorder="1" applyAlignment="1" applyProtection="1">
      <alignment horizontal="right" vertical="center" wrapText="1"/>
      <protection locked="0"/>
    </xf>
    <xf numFmtId="1" fontId="5" fillId="0" borderId="17" xfId="0" applyNumberFormat="1" applyFont="1" applyBorder="1" applyAlignment="1" applyProtection="1">
      <alignment horizontal="right" vertical="center" wrapText="1"/>
      <protection locked="0"/>
    </xf>
    <xf numFmtId="6" fontId="4" fillId="2" borderId="9" xfId="0" applyNumberFormat="1" applyFont="1" applyFill="1" applyBorder="1" applyAlignment="1" applyProtection="1">
      <alignment vertical="center" wrapText="1"/>
    </xf>
    <xf numFmtId="6" fontId="11" fillId="2" borderId="9" xfId="0" applyNumberFormat="1" applyFont="1" applyFill="1" applyBorder="1" applyAlignment="1" applyProtection="1">
      <alignment vertical="center" wrapText="1"/>
    </xf>
    <xf numFmtId="0" fontId="5" fillId="0" borderId="0" xfId="0" quotePrefix="1" applyFont="1" applyBorder="1" applyAlignment="1" applyProtection="1">
      <alignment horizontal="left" vertical="center" wrapText="1"/>
      <protection locked="0"/>
    </xf>
    <xf numFmtId="6" fontId="5" fillId="0" borderId="14" xfId="0" applyNumberFormat="1" applyFont="1" applyBorder="1" applyAlignment="1" applyProtection="1">
      <alignment vertical="center" wrapText="1"/>
      <protection locked="0"/>
    </xf>
    <xf numFmtId="6" fontId="5" fillId="6" borderId="26" xfId="0" applyNumberFormat="1" applyFont="1" applyFill="1" applyBorder="1" applyAlignment="1" applyProtection="1">
      <alignment vertical="center" wrapText="1"/>
      <protection locked="0"/>
    </xf>
    <xf numFmtId="1" fontId="6" fillId="0" borderId="13" xfId="0" applyNumberFormat="1" applyFont="1" applyFill="1" applyBorder="1" applyAlignment="1" applyProtection="1">
      <alignment horizontal="right" vertical="center" wrapText="1"/>
      <protection locked="0"/>
    </xf>
    <xf numFmtId="0" fontId="5" fillId="0" borderId="0" xfId="0" applyFont="1" applyAlignment="1" applyProtection="1">
      <alignment vertical="center"/>
      <protection locked="0"/>
    </xf>
    <xf numFmtId="0" fontId="5" fillId="0" borderId="0" xfId="0" applyFont="1" applyAlignment="1" applyProtection="1">
      <alignment horizontal="left" vertical="center"/>
      <protection locked="0"/>
    </xf>
    <xf numFmtId="0" fontId="4" fillId="0" borderId="1" xfId="0" applyFont="1" applyBorder="1" applyAlignment="1" applyProtection="1">
      <alignment horizontal="left" vertical="center"/>
    </xf>
    <xf numFmtId="49" fontId="9" fillId="0" borderId="4" xfId="0" applyNumberFormat="1" applyFont="1" applyBorder="1" applyAlignment="1" applyProtection="1">
      <alignment horizontal="left" vertical="center"/>
    </xf>
    <xf numFmtId="49" fontId="12" fillId="0" borderId="4" xfId="0" applyNumberFormat="1" applyFont="1" applyBorder="1" applyAlignment="1" applyProtection="1">
      <alignment horizontal="left" vertical="center"/>
    </xf>
    <xf numFmtId="49" fontId="12" fillId="0" borderId="6" xfId="0" applyNumberFormat="1" applyFont="1" applyBorder="1" applyAlignment="1" applyProtection="1">
      <alignment horizontal="left" vertical="center"/>
    </xf>
    <xf numFmtId="49" fontId="12" fillId="0" borderId="4" xfId="0" quotePrefix="1" applyNumberFormat="1" applyFont="1" applyBorder="1" applyAlignment="1" applyProtection="1">
      <alignment horizontal="left" vertical="center"/>
    </xf>
    <xf numFmtId="0" fontId="8" fillId="3" borderId="3" xfId="0" applyFont="1" applyFill="1" applyBorder="1" applyAlignment="1" applyProtection="1">
      <alignment vertical="center" wrapText="1"/>
    </xf>
    <xf numFmtId="0" fontId="4" fillId="2" borderId="9" xfId="0" applyFont="1" applyFill="1" applyBorder="1" applyAlignment="1" applyProtection="1">
      <alignment vertical="center" wrapText="1"/>
    </xf>
    <xf numFmtId="1" fontId="6" fillId="6" borderId="26" xfId="1" applyNumberFormat="1" applyFont="1" applyFill="1" applyBorder="1" applyAlignment="1" applyProtection="1">
      <alignment horizontal="right" vertical="center" wrapText="1"/>
      <protection locked="0"/>
    </xf>
    <xf numFmtId="1" fontId="6" fillId="6" borderId="14" xfId="1" applyNumberFormat="1" applyFont="1" applyFill="1" applyBorder="1" applyAlignment="1" applyProtection="1">
      <alignment horizontal="right" vertical="center" wrapText="1"/>
      <protection locked="0"/>
    </xf>
    <xf numFmtId="1" fontId="6" fillId="6" borderId="38" xfId="1" applyNumberFormat="1" applyFont="1" applyFill="1" applyBorder="1" applyAlignment="1" applyProtection="1">
      <alignment horizontal="right" vertical="center" wrapText="1"/>
      <protection locked="0"/>
    </xf>
    <xf numFmtId="0" fontId="5" fillId="5" borderId="0" xfId="0" applyFont="1" applyFill="1" applyBorder="1" applyAlignment="1" applyProtection="1">
      <alignment vertical="center" wrapText="1"/>
      <protection locked="0"/>
    </xf>
    <xf numFmtId="166" fontId="6" fillId="0" borderId="14" xfId="2" applyNumberFormat="1" applyFont="1" applyFill="1" applyBorder="1" applyAlignment="1" applyProtection="1">
      <alignment horizontal="right" vertical="center" wrapText="1"/>
      <protection locked="0"/>
    </xf>
    <xf numFmtId="0" fontId="5" fillId="3" borderId="21" xfId="0" applyFont="1" applyFill="1" applyBorder="1" applyAlignment="1" applyProtection="1">
      <alignment horizontal="left" vertical="center" wrapText="1"/>
    </xf>
    <xf numFmtId="0" fontId="6" fillId="6" borderId="15" xfId="0" applyFont="1" applyFill="1" applyBorder="1" applyAlignment="1" applyProtection="1">
      <alignment vertical="center" wrapText="1"/>
      <protection locked="0"/>
    </xf>
    <xf numFmtId="0" fontId="6" fillId="6" borderId="27" xfId="0" applyFont="1" applyFill="1" applyBorder="1" applyAlignment="1" applyProtection="1">
      <alignment vertical="center" wrapText="1"/>
      <protection locked="0"/>
    </xf>
    <xf numFmtId="0" fontId="4" fillId="0" borderId="19" xfId="0" applyFont="1" applyBorder="1" applyAlignment="1" applyProtection="1">
      <alignment horizontal="left" vertical="center" wrapText="1"/>
    </xf>
    <xf numFmtId="0" fontId="4" fillId="0" borderId="26" xfId="0" applyFont="1" applyBorder="1" applyAlignment="1" applyProtection="1">
      <alignment horizontal="left" vertical="center" wrapText="1"/>
    </xf>
    <xf numFmtId="0" fontId="5" fillId="0" borderId="17" xfId="0" applyFont="1" applyBorder="1" applyAlignment="1" applyProtection="1">
      <alignment horizontal="left" vertical="center" wrapText="1"/>
    </xf>
    <xf numFmtId="6" fontId="6" fillId="5" borderId="14" xfId="0" applyNumberFormat="1" applyFont="1" applyFill="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xf>
    <xf numFmtId="0" fontId="13" fillId="0" borderId="44" xfId="0" applyFont="1" applyBorder="1" applyAlignment="1" applyProtection="1">
      <alignment horizontal="center" vertical="center" wrapText="1"/>
    </xf>
    <xf numFmtId="0" fontId="4" fillId="0" borderId="45" xfId="0" applyFont="1" applyBorder="1" applyAlignment="1" applyProtection="1">
      <alignment horizontal="center" vertical="center" wrapText="1"/>
    </xf>
    <xf numFmtId="0" fontId="4" fillId="0" borderId="46" xfId="0" applyFont="1" applyBorder="1" applyAlignment="1" applyProtection="1">
      <alignment horizontal="center" vertical="center" wrapText="1"/>
    </xf>
    <xf numFmtId="0" fontId="4" fillId="4" borderId="4" xfId="0" applyFont="1" applyFill="1" applyBorder="1" applyAlignment="1" applyProtection="1">
      <alignment horizontal="left" vertical="center" wrapText="1"/>
    </xf>
    <xf numFmtId="6" fontId="4" fillId="4" borderId="39" xfId="0" applyNumberFormat="1" applyFont="1" applyFill="1" applyBorder="1" applyAlignment="1" applyProtection="1">
      <alignment horizontal="center" vertical="center" wrapText="1"/>
    </xf>
    <xf numFmtId="6" fontId="4" fillId="4" borderId="39" xfId="0" applyNumberFormat="1" applyFont="1" applyFill="1" applyBorder="1" applyAlignment="1" applyProtection="1">
      <alignment vertical="center" wrapText="1"/>
    </xf>
    <xf numFmtId="6" fontId="4" fillId="4" borderId="47" xfId="0" applyNumberFormat="1" applyFont="1" applyFill="1" applyBorder="1" applyAlignment="1" applyProtection="1">
      <alignment vertical="center" wrapText="1"/>
    </xf>
    <xf numFmtId="0" fontId="6" fillId="0" borderId="37" xfId="0" applyFont="1" applyBorder="1" applyAlignment="1" applyProtection="1">
      <alignment horizontal="left" vertical="center" wrapText="1"/>
    </xf>
    <xf numFmtId="0" fontId="6" fillId="0" borderId="16" xfId="0" applyFont="1" applyBorder="1" applyAlignment="1" applyProtection="1">
      <alignment horizontal="left" vertical="center" wrapText="1"/>
    </xf>
    <xf numFmtId="0" fontId="5" fillId="0" borderId="16" xfId="0" applyFont="1" applyBorder="1" applyAlignment="1" applyProtection="1">
      <alignment horizontal="left" vertical="center" wrapText="1"/>
    </xf>
    <xf numFmtId="6" fontId="5" fillId="0" borderId="48" xfId="0" applyNumberFormat="1" applyFont="1" applyBorder="1" applyAlignment="1" applyProtection="1">
      <alignment vertical="center" wrapText="1"/>
    </xf>
    <xf numFmtId="0" fontId="4" fillId="0" borderId="49" xfId="0" applyFont="1" applyBorder="1" applyAlignment="1" applyProtection="1">
      <alignment horizontal="center" vertical="center" wrapText="1"/>
    </xf>
    <xf numFmtId="0" fontId="4" fillId="0" borderId="50" xfId="0" applyFont="1" applyBorder="1" applyAlignment="1" applyProtection="1">
      <alignment horizontal="center" vertical="center" wrapText="1"/>
    </xf>
    <xf numFmtId="0" fontId="4" fillId="4" borderId="0" xfId="0" applyFont="1" applyFill="1" applyBorder="1" applyAlignment="1" applyProtection="1">
      <alignment horizontal="left" vertical="center" wrapText="1"/>
    </xf>
    <xf numFmtId="6" fontId="4" fillId="4" borderId="17" xfId="0" applyNumberFormat="1" applyFont="1" applyFill="1" applyBorder="1" applyAlignment="1" applyProtection="1">
      <alignment horizontal="center" vertical="center" wrapText="1"/>
    </xf>
    <xf numFmtId="6" fontId="4" fillId="4" borderId="17" xfId="0" applyNumberFormat="1" applyFont="1" applyFill="1" applyBorder="1" applyAlignment="1" applyProtection="1">
      <alignment vertical="center" wrapText="1"/>
    </xf>
    <xf numFmtId="0" fontId="5" fillId="0" borderId="12" xfId="0" applyFont="1" applyBorder="1" applyAlignment="1" applyProtection="1">
      <alignment vertical="center" wrapText="1"/>
    </xf>
    <xf numFmtId="0" fontId="5" fillId="0" borderId="12" xfId="0" applyFont="1" applyBorder="1" applyAlignment="1" applyProtection="1">
      <alignment horizontal="center" vertical="center" wrapText="1"/>
    </xf>
    <xf numFmtId="0" fontId="4" fillId="0" borderId="51" xfId="0" applyFont="1" applyBorder="1" applyAlignment="1" applyProtection="1">
      <alignment horizontal="left" vertical="center" wrapText="1"/>
    </xf>
    <xf numFmtId="0" fontId="4" fillId="0" borderId="11" xfId="0" applyFont="1" applyBorder="1" applyAlignment="1" applyProtection="1">
      <alignment vertical="center" wrapText="1"/>
    </xf>
    <xf numFmtId="6" fontId="4" fillId="4" borderId="0" xfId="0" applyNumberFormat="1" applyFont="1" applyFill="1" applyBorder="1" applyAlignment="1" applyProtection="1">
      <alignment horizontal="center" vertical="center" wrapText="1"/>
    </xf>
    <xf numFmtId="6" fontId="4" fillId="4" borderId="2" xfId="0" applyNumberFormat="1" applyFont="1" applyFill="1" applyBorder="1" applyAlignment="1" applyProtection="1">
      <alignment vertical="center" wrapText="1"/>
    </xf>
    <xf numFmtId="0" fontId="6" fillId="6" borderId="27" xfId="0" applyFont="1" applyFill="1" applyBorder="1" applyAlignment="1" applyProtection="1">
      <alignment vertical="center"/>
      <protection locked="0"/>
    </xf>
    <xf numFmtId="0" fontId="6" fillId="6" borderId="15" xfId="0" applyFont="1" applyFill="1" applyBorder="1" applyAlignment="1" applyProtection="1">
      <alignment vertical="center"/>
      <protection locked="0"/>
    </xf>
    <xf numFmtId="0" fontId="7" fillId="0" borderId="15" xfId="0" applyFont="1" applyBorder="1" applyAlignment="1" applyProtection="1">
      <alignment vertical="center"/>
      <protection locked="0"/>
    </xf>
    <xf numFmtId="0" fontId="7" fillId="0" borderId="39" xfId="0" applyFont="1" applyBorder="1" applyAlignment="1" applyProtection="1">
      <alignment vertical="center"/>
      <protection locked="0"/>
    </xf>
    <xf numFmtId="0" fontId="4" fillId="0" borderId="50" xfId="0" applyFont="1" applyBorder="1" applyAlignment="1" applyProtection="1">
      <alignment horizontal="left" vertical="center" wrapText="1"/>
    </xf>
    <xf numFmtId="0" fontId="4" fillId="0" borderId="45" xfId="0" applyFont="1" applyBorder="1" applyAlignment="1" applyProtection="1">
      <alignment horizontal="left" vertical="center" wrapText="1"/>
    </xf>
    <xf numFmtId="0" fontId="4" fillId="0" borderId="52" xfId="0" applyFont="1" applyBorder="1" applyAlignment="1" applyProtection="1">
      <alignment vertical="center" wrapText="1"/>
    </xf>
    <xf numFmtId="0" fontId="4" fillId="4" borderId="2" xfId="0" applyFont="1" applyFill="1" applyBorder="1" applyAlignment="1" applyProtection="1">
      <alignment horizontal="left" vertical="center" wrapText="1"/>
    </xf>
    <xf numFmtId="6" fontId="4" fillId="4" borderId="2" xfId="0" applyNumberFormat="1" applyFont="1" applyFill="1" applyBorder="1" applyAlignment="1" applyProtection="1">
      <alignment horizontal="center" vertical="center" wrapText="1"/>
    </xf>
    <xf numFmtId="166" fontId="6" fillId="0" borderId="15" xfId="2" applyNumberFormat="1" applyFont="1" applyFill="1" applyBorder="1" applyAlignment="1" applyProtection="1">
      <alignment horizontal="right" vertical="center" wrapText="1"/>
      <protection locked="0"/>
    </xf>
    <xf numFmtId="166" fontId="6" fillId="0" borderId="39" xfId="2" applyNumberFormat="1" applyFont="1" applyFill="1" applyBorder="1" applyAlignment="1" applyProtection="1">
      <alignment horizontal="right" vertical="center" wrapText="1"/>
      <protection locked="0"/>
    </xf>
    <xf numFmtId="0" fontId="6" fillId="6" borderId="22" xfId="0" applyFont="1" applyFill="1" applyBorder="1" applyAlignment="1" applyProtection="1">
      <alignment vertical="center"/>
      <protection locked="0"/>
    </xf>
    <xf numFmtId="0" fontId="6" fillId="6" borderId="14" xfId="0" applyFont="1" applyFill="1" applyBorder="1" applyAlignment="1" applyProtection="1">
      <alignment vertical="center"/>
      <protection locked="0"/>
    </xf>
    <xf numFmtId="0" fontId="7" fillId="0" borderId="14" xfId="0" applyFont="1" applyBorder="1" applyAlignment="1" applyProtection="1">
      <alignment vertical="center"/>
      <protection locked="0"/>
    </xf>
    <xf numFmtId="0" fontId="4" fillId="0" borderId="34" xfId="0" applyFont="1" applyBorder="1" applyAlignment="1" applyProtection="1">
      <alignment vertical="center" wrapText="1"/>
    </xf>
    <xf numFmtId="0" fontId="4" fillId="4" borderId="39" xfId="0" applyFont="1" applyFill="1" applyBorder="1" applyAlignment="1" applyProtection="1">
      <alignment horizontal="left" vertical="center" wrapText="1"/>
    </xf>
    <xf numFmtId="6" fontId="4" fillId="4" borderId="38" xfId="0" applyNumberFormat="1" applyFont="1" applyFill="1" applyBorder="1" applyAlignment="1" applyProtection="1">
      <alignment vertical="center" wrapText="1"/>
    </xf>
    <xf numFmtId="1" fontId="6" fillId="0" borderId="14" xfId="0" applyNumberFormat="1" applyFont="1" applyFill="1" applyBorder="1" applyAlignment="1" applyProtection="1">
      <alignment vertical="center" wrapText="1"/>
      <protection locked="0"/>
    </xf>
    <xf numFmtId="1" fontId="5" fillId="0" borderId="14" xfId="0" applyNumberFormat="1" applyFont="1" applyFill="1" applyBorder="1" applyAlignment="1" applyProtection="1">
      <alignment vertical="center" wrapText="1"/>
      <protection locked="0"/>
    </xf>
    <xf numFmtId="1" fontId="6" fillId="6" borderId="22" xfId="0" applyNumberFormat="1" applyFont="1" applyFill="1" applyBorder="1" applyAlignment="1" applyProtection="1">
      <alignment vertical="center" wrapText="1"/>
      <protection locked="0"/>
    </xf>
    <xf numFmtId="0" fontId="6" fillId="0" borderId="16" xfId="0" applyFont="1" applyFill="1" applyBorder="1" applyAlignment="1" applyProtection="1">
      <alignment horizontal="left" vertical="center" wrapText="1"/>
      <protection locked="0"/>
    </xf>
    <xf numFmtId="0" fontId="5" fillId="0" borderId="16" xfId="0" applyFont="1" applyFill="1" applyBorder="1" applyAlignment="1" applyProtection="1">
      <alignment horizontal="left" vertical="center" wrapText="1"/>
      <protection locked="0"/>
    </xf>
    <xf numFmtId="6" fontId="5" fillId="4" borderId="39" xfId="0" applyNumberFormat="1" applyFont="1" applyFill="1" applyBorder="1" applyAlignment="1" applyProtection="1">
      <alignment vertical="center" wrapText="1"/>
    </xf>
    <xf numFmtId="6" fontId="5" fillId="4" borderId="39" xfId="0" applyNumberFormat="1" applyFont="1" applyFill="1" applyBorder="1" applyAlignment="1" applyProtection="1">
      <alignment horizontal="right" vertical="center" wrapText="1"/>
    </xf>
    <xf numFmtId="6" fontId="5" fillId="4" borderId="39" xfId="0" applyNumberFormat="1" applyFont="1" applyFill="1" applyBorder="1" applyAlignment="1" applyProtection="1">
      <alignment horizontal="center" vertical="center" wrapText="1"/>
    </xf>
    <xf numFmtId="0" fontId="6" fillId="0" borderId="14" xfId="0" applyFont="1" applyFill="1" applyBorder="1" applyAlignment="1" applyProtection="1">
      <alignment vertical="center"/>
      <protection locked="0"/>
    </xf>
    <xf numFmtId="0" fontId="5" fillId="0" borderId="14" xfId="0" applyFont="1" applyBorder="1" applyAlignment="1" applyProtection="1">
      <alignment vertical="center"/>
      <protection locked="0"/>
    </xf>
    <xf numFmtId="0" fontId="4" fillId="0" borderId="37" xfId="0" applyFont="1" applyBorder="1" applyAlignment="1" applyProtection="1">
      <alignment horizontal="left" vertical="center" wrapText="1"/>
    </xf>
    <xf numFmtId="0" fontId="6" fillId="0" borderId="15" xfId="0" applyFont="1" applyFill="1" applyBorder="1" applyAlignment="1" applyProtection="1">
      <alignment horizontal="left" vertical="center" wrapText="1"/>
      <protection locked="0"/>
    </xf>
    <xf numFmtId="164" fontId="6" fillId="6" borderId="16" xfId="0" applyNumberFormat="1" applyFont="1" applyFill="1" applyBorder="1" applyAlignment="1" applyProtection="1">
      <alignment horizontal="left" vertical="center" wrapText="1"/>
      <protection locked="0"/>
    </xf>
    <xf numFmtId="0" fontId="4" fillId="4" borderId="26" xfId="0" applyFont="1" applyFill="1" applyBorder="1" applyAlignment="1" applyProtection="1">
      <alignment vertical="center" wrapText="1"/>
    </xf>
    <xf numFmtId="0" fontId="5" fillId="0" borderId="40" xfId="0" applyFont="1" applyBorder="1" applyAlignment="1" applyProtection="1">
      <alignment horizontal="right" vertical="center" wrapText="1"/>
      <protection locked="0"/>
    </xf>
    <xf numFmtId="0" fontId="8" fillId="0" borderId="38" xfId="0" applyFont="1" applyBorder="1" applyAlignment="1" applyProtection="1">
      <alignment horizontal="right" vertical="center" wrapText="1"/>
    </xf>
    <xf numFmtId="0" fontId="8" fillId="0" borderId="11" xfId="0" applyFont="1" applyBorder="1" applyAlignment="1" applyProtection="1">
      <alignment vertical="center"/>
    </xf>
    <xf numFmtId="0" fontId="8" fillId="3" borderId="9" xfId="0" applyFont="1" applyFill="1" applyBorder="1" applyAlignment="1" applyProtection="1">
      <alignment horizontal="left" vertical="center"/>
    </xf>
    <xf numFmtId="0" fontId="5" fillId="3" borderId="55" xfId="0" applyFont="1" applyFill="1" applyBorder="1" applyAlignment="1" applyProtection="1">
      <alignment horizontal="left" vertical="center" wrapText="1"/>
    </xf>
    <xf numFmtId="0" fontId="5" fillId="3" borderId="53" xfId="0" applyFont="1" applyFill="1" applyBorder="1" applyAlignment="1" applyProtection="1">
      <alignment horizontal="left" vertical="center" wrapText="1"/>
    </xf>
    <xf numFmtId="0" fontId="5" fillId="3" borderId="9" xfId="0" applyFont="1" applyFill="1" applyBorder="1" applyAlignment="1" applyProtection="1">
      <alignment horizontal="left" vertical="center" wrapText="1"/>
    </xf>
    <xf numFmtId="0" fontId="5" fillId="3" borderId="10" xfId="0" applyFont="1" applyFill="1" applyBorder="1" applyAlignment="1" applyProtection="1">
      <alignment horizontal="left" vertical="center" wrapText="1"/>
    </xf>
    <xf numFmtId="0" fontId="5" fillId="0" borderId="13" xfId="0" applyFont="1" applyBorder="1" applyAlignment="1" applyProtection="1">
      <alignment horizontal="right" vertical="center" wrapText="1"/>
      <protection locked="0"/>
    </xf>
    <xf numFmtId="6" fontId="5" fillId="0" borderId="13" xfId="0" applyNumberFormat="1" applyFont="1" applyBorder="1" applyAlignment="1" applyProtection="1">
      <alignment horizontal="right" vertical="center" wrapText="1"/>
    </xf>
    <xf numFmtId="6" fontId="5" fillId="0" borderId="19" xfId="0" applyNumberFormat="1" applyFont="1" applyBorder="1" applyAlignment="1" applyProtection="1">
      <alignment horizontal="right" vertical="center" wrapText="1"/>
    </xf>
    <xf numFmtId="6" fontId="5" fillId="0" borderId="35" xfId="0" applyNumberFormat="1" applyFont="1" applyBorder="1" applyAlignment="1" applyProtection="1">
      <alignment horizontal="right" vertical="center" wrapText="1"/>
    </xf>
    <xf numFmtId="0" fontId="7" fillId="0" borderId="15"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xf>
    <xf numFmtId="0" fontId="4" fillId="0" borderId="28" xfId="0" applyFont="1" applyBorder="1" applyAlignment="1" applyProtection="1">
      <alignment horizontal="left" vertical="center" wrapText="1"/>
    </xf>
    <xf numFmtId="0" fontId="6" fillId="6" borderId="15" xfId="0" applyFont="1" applyFill="1" applyBorder="1" applyAlignment="1" applyProtection="1">
      <alignment horizontal="left" vertical="center" wrapText="1"/>
      <protection locked="0"/>
    </xf>
    <xf numFmtId="0" fontId="6" fillId="6" borderId="16" xfId="0" applyFont="1" applyFill="1" applyBorder="1" applyAlignment="1" applyProtection="1">
      <alignment horizontal="left" vertical="center" wrapText="1"/>
      <protection locked="0"/>
    </xf>
    <xf numFmtId="167" fontId="4" fillId="4" borderId="39" xfId="0" applyNumberFormat="1" applyFont="1" applyFill="1" applyBorder="1" applyAlignment="1" applyProtection="1">
      <alignment horizontal="center" vertical="center" wrapText="1"/>
    </xf>
    <xf numFmtId="166" fontId="6" fillId="6" borderId="27" xfId="2" applyNumberFormat="1" applyFont="1" applyFill="1" applyBorder="1" applyAlignment="1" applyProtection="1">
      <alignment horizontal="right" vertical="center" wrapText="1"/>
      <protection locked="0"/>
    </xf>
    <xf numFmtId="166" fontId="6" fillId="6" borderId="15" xfId="2" applyNumberFormat="1" applyFont="1" applyFill="1" applyBorder="1" applyAlignment="1" applyProtection="1">
      <alignment horizontal="right" vertical="center" wrapText="1"/>
      <protection locked="0"/>
    </xf>
    <xf numFmtId="0" fontId="5" fillId="3" borderId="8" xfId="0" applyFont="1" applyFill="1" applyBorder="1" applyAlignment="1" applyProtection="1">
      <alignment vertical="center" wrapText="1"/>
    </xf>
    <xf numFmtId="0" fontId="5" fillId="3" borderId="9" xfId="0" applyFont="1" applyFill="1" applyBorder="1" applyAlignment="1" applyProtection="1">
      <alignment vertical="center" wrapText="1"/>
    </xf>
    <xf numFmtId="0" fontId="5" fillId="3" borderId="10" xfId="0" applyFont="1" applyFill="1" applyBorder="1" applyAlignment="1" applyProtection="1">
      <alignment vertical="center" wrapText="1"/>
    </xf>
    <xf numFmtId="0" fontId="5" fillId="3" borderId="54" xfId="0" applyFont="1" applyFill="1" applyBorder="1" applyAlignment="1" applyProtection="1">
      <alignment horizontal="left" vertical="center"/>
    </xf>
    <xf numFmtId="0" fontId="5" fillId="3" borderId="36" xfId="0" applyFont="1" applyFill="1" applyBorder="1" applyAlignment="1" applyProtection="1">
      <alignment horizontal="left" vertical="center"/>
    </xf>
    <xf numFmtId="0" fontId="5" fillId="3" borderId="9" xfId="0" applyFont="1" applyFill="1" applyBorder="1" applyAlignment="1" applyProtection="1">
      <alignment vertical="center"/>
    </xf>
    <xf numFmtId="44" fontId="5" fillId="0" borderId="0" xfId="2" applyFont="1" applyBorder="1" applyAlignment="1" applyProtection="1">
      <alignment horizontal="left" vertical="center" wrapText="1"/>
      <protection locked="0"/>
    </xf>
    <xf numFmtId="0" fontId="7" fillId="0" borderId="39" xfId="0" applyFont="1" applyFill="1" applyBorder="1" applyAlignment="1" applyProtection="1">
      <alignment horizontal="left" vertical="center" wrapText="1"/>
      <protection locked="0"/>
    </xf>
    <xf numFmtId="0" fontId="5" fillId="0" borderId="38" xfId="0" applyFont="1" applyBorder="1" applyAlignment="1" applyProtection="1">
      <alignment vertical="center"/>
      <protection locked="0"/>
    </xf>
    <xf numFmtId="0" fontId="11" fillId="4" borderId="8" xfId="0" applyFont="1" applyFill="1" applyBorder="1" applyAlignment="1" applyProtection="1">
      <alignment horizontal="left" vertical="center" wrapText="1"/>
    </xf>
    <xf numFmtId="6" fontId="6" fillId="4" borderId="22" xfId="0" applyNumberFormat="1" applyFont="1" applyFill="1" applyBorder="1" applyAlignment="1" applyProtection="1">
      <alignment vertical="center" wrapText="1"/>
    </xf>
    <xf numFmtId="6" fontId="6" fillId="4" borderId="23" xfId="0" applyNumberFormat="1" applyFont="1" applyFill="1" applyBorder="1" applyAlignment="1" applyProtection="1">
      <alignment horizontal="left" vertical="center" wrapText="1"/>
    </xf>
    <xf numFmtId="6" fontId="6" fillId="4" borderId="41" xfId="0" applyNumberFormat="1" applyFont="1" applyFill="1" applyBorder="1" applyAlignment="1" applyProtection="1">
      <alignment vertical="center" wrapText="1"/>
    </xf>
    <xf numFmtId="0" fontId="4" fillId="0" borderId="2" xfId="0" applyFont="1" applyBorder="1" applyAlignment="1" applyProtection="1">
      <alignment horizontal="right" vertical="center"/>
    </xf>
    <xf numFmtId="49" fontId="12" fillId="0" borderId="0" xfId="0" applyNumberFormat="1" applyFont="1" applyBorder="1" applyAlignment="1" applyProtection="1">
      <alignment horizontal="right" vertical="center"/>
    </xf>
    <xf numFmtId="49" fontId="12" fillId="0" borderId="7" xfId="0" applyNumberFormat="1" applyFont="1" applyBorder="1" applyAlignment="1" applyProtection="1">
      <alignment horizontal="right" vertical="center"/>
    </xf>
    <xf numFmtId="0" fontId="5" fillId="0" borderId="0" xfId="0" applyFont="1" applyBorder="1" applyAlignment="1" applyProtection="1">
      <alignment vertical="center"/>
      <protection locked="0"/>
    </xf>
    <xf numFmtId="0" fontId="5" fillId="0" borderId="2"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3" borderId="56" xfId="0" applyFont="1" applyFill="1" applyBorder="1" applyAlignment="1" applyProtection="1">
      <alignment horizontal="left" vertical="center" wrapText="1"/>
    </xf>
    <xf numFmtId="0" fontId="4" fillId="0" borderId="26" xfId="0" applyFont="1" applyBorder="1" applyAlignment="1" applyProtection="1">
      <alignment vertical="center"/>
    </xf>
    <xf numFmtId="0" fontId="4" fillId="0" borderId="26" xfId="0" applyFont="1" applyBorder="1" applyAlignment="1" applyProtection="1">
      <alignment vertical="center" wrapText="1"/>
    </xf>
    <xf numFmtId="0" fontId="8" fillId="3" borderId="8" xfId="0" applyFont="1" applyFill="1" applyBorder="1" applyAlignment="1" applyProtection="1">
      <alignment vertical="center" wrapText="1"/>
    </xf>
    <xf numFmtId="0" fontId="8" fillId="3" borderId="9" xfId="0" applyFont="1" applyFill="1" applyBorder="1" applyAlignment="1" applyProtection="1">
      <alignment vertical="center" wrapText="1"/>
    </xf>
    <xf numFmtId="0" fontId="8" fillId="3" borderId="10" xfId="0" applyFont="1" applyFill="1" applyBorder="1" applyAlignment="1" applyProtection="1">
      <alignment vertical="center" wrapText="1"/>
    </xf>
    <xf numFmtId="0" fontId="5" fillId="3" borderId="56" xfId="0" applyFont="1" applyFill="1" applyBorder="1" applyAlignment="1" applyProtection="1">
      <alignment vertical="center"/>
    </xf>
    <xf numFmtId="6" fontId="4" fillId="5" borderId="32" xfId="0" applyNumberFormat="1" applyFont="1" applyFill="1" applyBorder="1" applyAlignment="1" applyProtection="1">
      <alignment vertical="center"/>
    </xf>
    <xf numFmtId="6" fontId="4" fillId="5" borderId="20" xfId="0" applyNumberFormat="1" applyFont="1" applyFill="1" applyBorder="1" applyAlignment="1" applyProtection="1">
      <alignment vertical="center"/>
    </xf>
    <xf numFmtId="165" fontId="4" fillId="0" borderId="25" xfId="2" applyNumberFormat="1" applyFont="1" applyBorder="1" applyAlignment="1" applyProtection="1">
      <alignment vertical="center"/>
    </xf>
    <xf numFmtId="0" fontId="5" fillId="5" borderId="19" xfId="0" applyFont="1" applyFill="1" applyBorder="1" applyAlignment="1" applyProtection="1">
      <alignment horizontal="right" vertical="center" wrapText="1"/>
    </xf>
    <xf numFmtId="10" fontId="6" fillId="6" borderId="43" xfId="1" applyNumberFormat="1" applyFont="1" applyFill="1" applyBorder="1" applyAlignment="1" applyProtection="1">
      <alignment vertical="center" wrapText="1"/>
      <protection locked="0"/>
    </xf>
    <xf numFmtId="10" fontId="6" fillId="6" borderId="13" xfId="1" applyNumberFormat="1" applyFont="1" applyFill="1" applyBorder="1" applyAlignment="1" applyProtection="1">
      <alignment vertical="center" wrapText="1"/>
      <protection locked="0"/>
    </xf>
    <xf numFmtId="10" fontId="7" fillId="0" borderId="13" xfId="1" applyNumberFormat="1" applyFont="1" applyBorder="1" applyAlignment="1" applyProtection="1">
      <alignment vertical="center" wrapText="1"/>
      <protection locked="0"/>
    </xf>
    <xf numFmtId="166" fontId="5" fillId="0" borderId="14" xfId="0" applyNumberFormat="1" applyFont="1" applyBorder="1" applyAlignment="1" applyProtection="1">
      <alignment vertical="center" wrapText="1"/>
    </xf>
    <xf numFmtId="166" fontId="5" fillId="0" borderId="42" xfId="0" applyNumberFormat="1" applyFont="1" applyBorder="1" applyAlignment="1" applyProtection="1">
      <alignment vertical="center" wrapText="1"/>
    </xf>
    <xf numFmtId="166" fontId="5" fillId="0" borderId="22" xfId="0" applyNumberFormat="1" applyFont="1" applyBorder="1" applyAlignment="1" applyProtection="1">
      <alignment vertical="center" wrapText="1"/>
    </xf>
    <xf numFmtId="166" fontId="5" fillId="0" borderId="26" xfId="0" applyNumberFormat="1" applyFont="1" applyBorder="1" applyAlignment="1" applyProtection="1">
      <alignment vertical="center" wrapText="1"/>
    </xf>
    <xf numFmtId="167" fontId="6" fillId="0" borderId="19" xfId="0" applyNumberFormat="1" applyFont="1" applyFill="1" applyBorder="1" applyAlignment="1" applyProtection="1">
      <alignment horizontal="right" vertical="center" wrapText="1"/>
      <protection locked="0"/>
    </xf>
    <xf numFmtId="167" fontId="5" fillId="0" borderId="0" xfId="0" applyNumberFormat="1" applyFont="1" applyAlignment="1" applyProtection="1">
      <alignment horizontal="left" vertical="center" wrapText="1"/>
      <protection locked="0"/>
    </xf>
    <xf numFmtId="166" fontId="4" fillId="4" borderId="2" xfId="0" applyNumberFormat="1" applyFont="1" applyFill="1" applyBorder="1" applyAlignment="1" applyProtection="1">
      <alignment vertical="center" wrapText="1"/>
    </xf>
    <xf numFmtId="166" fontId="4" fillId="4" borderId="39" xfId="0" applyNumberFormat="1" applyFont="1" applyFill="1" applyBorder="1" applyAlignment="1" applyProtection="1">
      <alignment vertical="center" wrapText="1"/>
    </xf>
    <xf numFmtId="166" fontId="5" fillId="4" borderId="39" xfId="0" applyNumberFormat="1" applyFont="1" applyFill="1" applyBorder="1" applyAlignment="1" applyProtection="1">
      <alignment horizontal="center" vertical="center" wrapText="1"/>
    </xf>
    <xf numFmtId="44" fontId="8" fillId="0" borderId="0" xfId="0" applyNumberFormat="1" applyFont="1" applyBorder="1" applyAlignment="1" applyProtection="1">
      <alignment vertical="center"/>
    </xf>
    <xf numFmtId="0" fontId="4" fillId="0" borderId="28" xfId="0" applyFont="1" applyBorder="1" applyAlignment="1" applyProtection="1">
      <alignment horizontal="left" vertical="center" wrapText="1"/>
    </xf>
    <xf numFmtId="166" fontId="5" fillId="5" borderId="14" xfId="0" applyNumberFormat="1" applyFont="1" applyFill="1" applyBorder="1" applyAlignment="1" applyProtection="1">
      <alignment vertical="center" wrapText="1"/>
    </xf>
    <xf numFmtId="0" fontId="2" fillId="0" borderId="0" xfId="0" applyFont="1" applyAlignment="1">
      <alignment horizontal="center"/>
    </xf>
    <xf numFmtId="0" fontId="2" fillId="0" borderId="0" xfId="0" quotePrefix="1" applyFont="1" applyAlignment="1">
      <alignment horizontal="center"/>
    </xf>
    <xf numFmtId="0" fontId="5" fillId="3" borderId="55" xfId="0" applyFont="1" applyFill="1" applyBorder="1" applyAlignment="1" applyProtection="1">
      <alignment horizontal="left" vertical="center"/>
    </xf>
    <xf numFmtId="0" fontId="4" fillId="0" borderId="34" xfId="0" applyFont="1" applyBorder="1" applyAlignment="1" applyProtection="1">
      <alignment horizontal="left" vertical="center" wrapText="1"/>
    </xf>
    <xf numFmtId="49" fontId="15" fillId="0" borderId="4" xfId="0" applyNumberFormat="1" applyFont="1" applyBorder="1" applyAlignment="1" applyProtection="1">
      <alignment horizontal="left" vertical="center"/>
    </xf>
    <xf numFmtId="6" fontId="4" fillId="0" borderId="35" xfId="0" applyNumberFormat="1" applyFont="1" applyBorder="1" applyAlignment="1" applyProtection="1">
      <alignment horizontal="right" vertical="center" wrapText="1"/>
    </xf>
    <xf numFmtId="0" fontId="4" fillId="0" borderId="0" xfId="0" applyFont="1" applyBorder="1" applyAlignment="1" applyProtection="1">
      <alignment horizontal="right" vertical="center" wrapText="1"/>
      <protection locked="0"/>
    </xf>
    <xf numFmtId="0" fontId="4" fillId="0" borderId="3" xfId="0" applyFont="1" applyBorder="1" applyAlignment="1" applyProtection="1">
      <alignment horizontal="right" vertical="center" wrapText="1"/>
      <protection locked="0"/>
    </xf>
    <xf numFmtId="0" fontId="4" fillId="0" borderId="5" xfId="0" applyFont="1" applyBorder="1" applyAlignment="1" applyProtection="1">
      <alignment horizontal="right" vertical="center"/>
      <protection locked="0"/>
    </xf>
    <xf numFmtId="0" fontId="4" fillId="0" borderId="5" xfId="0" applyFont="1" applyBorder="1" applyAlignment="1" applyProtection="1">
      <alignment horizontal="right" vertical="center" wrapText="1"/>
      <protection locked="0"/>
    </xf>
    <xf numFmtId="0" fontId="4" fillId="0" borderId="18" xfId="0" applyFont="1" applyBorder="1" applyAlignment="1" applyProtection="1">
      <alignment horizontal="right" vertical="center" wrapText="1"/>
      <protection locked="0"/>
    </xf>
    <xf numFmtId="0" fontId="4" fillId="0" borderId="0" xfId="0" applyFont="1" applyAlignment="1" applyProtection="1">
      <alignment horizontal="right" vertical="center" wrapText="1"/>
      <protection locked="0"/>
    </xf>
    <xf numFmtId="0" fontId="4" fillId="3" borderId="3" xfId="0" applyFont="1" applyFill="1" applyBorder="1" applyAlignment="1" applyProtection="1">
      <alignment horizontal="right" vertical="center" wrapText="1"/>
    </xf>
    <xf numFmtId="6" fontId="4" fillId="0" borderId="48" xfId="0" applyNumberFormat="1" applyFont="1" applyBorder="1" applyAlignment="1" applyProtection="1">
      <alignment horizontal="right" vertical="center" wrapText="1"/>
    </xf>
    <xf numFmtId="6" fontId="4" fillId="4" borderId="39" xfId="0" applyNumberFormat="1" applyFont="1" applyFill="1" applyBorder="1" applyAlignment="1" applyProtection="1">
      <alignment horizontal="right" vertical="center" wrapText="1"/>
    </xf>
    <xf numFmtId="0" fontId="4" fillId="3" borderId="10" xfId="0" applyFont="1" applyFill="1" applyBorder="1" applyAlignment="1" applyProtection="1">
      <alignment horizontal="right" vertical="center" wrapText="1"/>
    </xf>
    <xf numFmtId="166" fontId="4" fillId="0" borderId="14" xfId="0" applyNumberFormat="1" applyFont="1" applyBorder="1" applyAlignment="1" applyProtection="1">
      <alignment horizontal="right" vertical="center" wrapText="1"/>
    </xf>
    <xf numFmtId="6" fontId="4" fillId="2" borderId="9" xfId="0" applyNumberFormat="1" applyFont="1" applyFill="1" applyBorder="1" applyAlignment="1" applyProtection="1">
      <alignment horizontal="right" vertical="center" wrapText="1"/>
    </xf>
    <xf numFmtId="6" fontId="4" fillId="4" borderId="2" xfId="0" applyNumberFormat="1" applyFont="1" applyFill="1" applyBorder="1" applyAlignment="1" applyProtection="1">
      <alignment horizontal="right" vertical="center" wrapText="1"/>
    </xf>
    <xf numFmtId="0" fontId="4" fillId="3" borderId="53" xfId="0" applyFont="1" applyFill="1" applyBorder="1" applyAlignment="1" applyProtection="1">
      <alignment horizontal="right" vertical="center" wrapText="1"/>
    </xf>
    <xf numFmtId="0" fontId="16" fillId="3" borderId="3" xfId="0" applyFont="1" applyFill="1" applyBorder="1" applyAlignment="1" applyProtection="1">
      <alignment horizontal="right" vertical="center" wrapText="1"/>
    </xf>
    <xf numFmtId="166" fontId="4" fillId="0" borderId="26" xfId="0" applyNumberFormat="1" applyFont="1" applyBorder="1" applyAlignment="1" applyProtection="1">
      <alignment horizontal="right" vertical="center" wrapText="1"/>
    </xf>
    <xf numFmtId="0" fontId="16" fillId="3" borderId="10" xfId="0" applyFont="1" applyFill="1" applyBorder="1" applyAlignment="1" applyProtection="1">
      <alignment horizontal="right" vertical="center" wrapText="1"/>
    </xf>
    <xf numFmtId="6" fontId="11" fillId="4" borderId="41" xfId="0" applyNumberFormat="1" applyFont="1" applyFill="1" applyBorder="1" applyAlignment="1" applyProtection="1">
      <alignment horizontal="right" vertical="center" wrapText="1"/>
    </xf>
    <xf numFmtId="6" fontId="4" fillId="5" borderId="32" xfId="0" applyNumberFormat="1" applyFont="1" applyFill="1" applyBorder="1" applyAlignment="1" applyProtection="1">
      <alignment horizontal="right" vertical="center"/>
    </xf>
    <xf numFmtId="6" fontId="4" fillId="5" borderId="20" xfId="0" applyNumberFormat="1" applyFont="1" applyFill="1" applyBorder="1" applyAlignment="1" applyProtection="1">
      <alignment horizontal="right" vertical="center"/>
    </xf>
    <xf numFmtId="165" fontId="4" fillId="0" borderId="25" xfId="2" applyNumberFormat="1" applyFont="1" applyBorder="1" applyAlignment="1" applyProtection="1">
      <alignment horizontal="right" vertical="center"/>
    </xf>
    <xf numFmtId="0" fontId="5" fillId="0" borderId="39" xfId="0" applyFont="1" applyBorder="1" applyAlignment="1" applyProtection="1">
      <alignment horizontal="left" vertical="center"/>
      <protection locked="0"/>
    </xf>
    <xf numFmtId="0" fontId="5" fillId="0" borderId="40" xfId="0" applyFont="1" applyBorder="1" applyAlignment="1" applyProtection="1">
      <alignment horizontal="left" vertical="center" wrapText="1"/>
      <protection locked="0"/>
    </xf>
    <xf numFmtId="0" fontId="8" fillId="0" borderId="38" xfId="0" applyFont="1" applyBorder="1" applyAlignment="1" applyProtection="1">
      <alignment horizontal="left" vertical="center" wrapText="1"/>
    </xf>
    <xf numFmtId="0" fontId="8" fillId="0" borderId="11" xfId="0" applyFont="1" applyBorder="1" applyAlignment="1" applyProtection="1">
      <alignment horizontal="left" vertical="center"/>
    </xf>
    <xf numFmtId="6" fontId="16" fillId="0" borderId="0" xfId="0" applyNumberFormat="1" applyFont="1" applyBorder="1" applyAlignment="1" applyProtection="1">
      <alignment horizontal="left" vertical="center"/>
    </xf>
    <xf numFmtId="0" fontId="4" fillId="5" borderId="0" xfId="0" applyFont="1" applyFill="1" applyAlignment="1" applyProtection="1">
      <alignment vertical="center" wrapText="1"/>
      <protection locked="0"/>
    </xf>
    <xf numFmtId="0" fontId="4" fillId="4" borderId="14" xfId="0" applyFont="1" applyFill="1" applyBorder="1" applyAlignment="1" applyProtection="1">
      <alignment horizontal="left" vertical="center" wrapText="1"/>
    </xf>
    <xf numFmtId="6" fontId="4" fillId="4" borderId="15" xfId="0" applyNumberFormat="1" applyFont="1" applyFill="1" applyBorder="1" applyAlignment="1" applyProtection="1">
      <alignment horizontal="center" vertical="center" wrapText="1"/>
    </xf>
    <xf numFmtId="6" fontId="4" fillId="4" borderId="15" xfId="0" applyNumberFormat="1" applyFont="1" applyFill="1" applyBorder="1" applyAlignment="1" applyProtection="1">
      <alignment vertical="center" wrapText="1"/>
    </xf>
    <xf numFmtId="6" fontId="4" fillId="4" borderId="16" xfId="0" applyNumberFormat="1" applyFont="1" applyFill="1" applyBorder="1" applyAlignment="1" applyProtection="1">
      <alignment horizontal="right" vertical="center" wrapText="1"/>
    </xf>
    <xf numFmtId="6" fontId="5" fillId="4" borderId="15" xfId="0" applyNumberFormat="1" applyFont="1" applyFill="1" applyBorder="1" applyAlignment="1" applyProtection="1">
      <alignment vertical="center" wrapText="1"/>
    </xf>
    <xf numFmtId="6" fontId="5" fillId="4" borderId="15" xfId="0" applyNumberFormat="1" applyFont="1" applyFill="1" applyBorder="1" applyAlignment="1" applyProtection="1">
      <alignment horizontal="right" vertical="center" wrapText="1"/>
    </xf>
    <xf numFmtId="6" fontId="5" fillId="4" borderId="15" xfId="0" applyNumberFormat="1" applyFont="1" applyFill="1" applyBorder="1" applyAlignment="1" applyProtection="1">
      <alignment horizontal="center" vertical="center" wrapText="1"/>
    </xf>
    <xf numFmtId="164" fontId="6" fillId="6" borderId="37" xfId="0" applyNumberFormat="1" applyFont="1" applyFill="1" applyBorder="1" applyAlignment="1" applyProtection="1">
      <alignment horizontal="left" vertical="center" wrapText="1"/>
      <protection locked="0"/>
    </xf>
    <xf numFmtId="10" fontId="6" fillId="6" borderId="19" xfId="1" applyNumberFormat="1" applyFont="1" applyFill="1" applyBorder="1" applyAlignment="1" applyProtection="1">
      <alignment horizontal="left" vertical="center" wrapText="1"/>
      <protection locked="0"/>
    </xf>
    <xf numFmtId="6" fontId="6" fillId="5" borderId="26" xfId="0" applyNumberFormat="1" applyFont="1" applyFill="1" applyBorder="1" applyAlignment="1" applyProtection="1">
      <alignment horizontal="left" vertical="center" wrapText="1"/>
      <protection locked="0"/>
    </xf>
    <xf numFmtId="6" fontId="11" fillId="4" borderId="62" xfId="0" applyNumberFormat="1" applyFont="1" applyFill="1" applyBorder="1" applyAlignment="1" applyProtection="1">
      <alignment horizontal="right" vertical="center" wrapText="1"/>
    </xf>
    <xf numFmtId="0" fontId="4" fillId="0" borderId="61" xfId="0" applyFont="1" applyBorder="1" applyAlignment="1" applyProtection="1">
      <alignment horizontal="left" vertical="center" wrapText="1"/>
    </xf>
    <xf numFmtId="0" fontId="4" fillId="0" borderId="58" xfId="0" applyFont="1" applyBorder="1" applyAlignment="1" applyProtection="1">
      <alignment horizontal="left" vertical="center" wrapText="1"/>
    </xf>
    <xf numFmtId="0" fontId="4" fillId="0" borderId="36" xfId="0" applyFont="1" applyBorder="1" applyAlignment="1" applyProtection="1">
      <alignment horizontal="left" vertical="center" wrapText="1"/>
    </xf>
    <xf numFmtId="0" fontId="4" fillId="5" borderId="36" xfId="0" applyFont="1" applyFill="1" applyBorder="1" applyAlignment="1" applyProtection="1">
      <alignment horizontal="left" vertical="center" wrapText="1"/>
    </xf>
    <xf numFmtId="0" fontId="6" fillId="6" borderId="27" xfId="0" applyFont="1" applyFill="1" applyBorder="1" applyAlignment="1" applyProtection="1">
      <alignment horizontal="left" vertical="center" wrapText="1"/>
      <protection locked="0"/>
    </xf>
    <xf numFmtId="0" fontId="6" fillId="6" borderId="26" xfId="0" applyFont="1" applyFill="1" applyBorder="1" applyAlignment="1" applyProtection="1">
      <alignment vertical="center"/>
      <protection locked="0"/>
    </xf>
    <xf numFmtId="0" fontId="4" fillId="0" borderId="36" xfId="0" applyFont="1" applyBorder="1" applyAlignment="1" applyProtection="1">
      <alignment vertical="center"/>
    </xf>
    <xf numFmtId="0" fontId="6" fillId="6" borderId="37" xfId="0" applyFont="1" applyFill="1" applyBorder="1" applyAlignment="1" applyProtection="1">
      <alignment horizontal="left" vertical="center" wrapText="1"/>
      <protection locked="0"/>
    </xf>
    <xf numFmtId="1" fontId="6" fillId="6" borderId="26" xfId="0" applyNumberFormat="1" applyFont="1" applyFill="1" applyBorder="1" applyAlignment="1" applyProtection="1">
      <alignment vertical="center" wrapText="1"/>
      <protection locked="0"/>
    </xf>
    <xf numFmtId="0" fontId="4" fillId="5" borderId="34" xfId="0" applyFont="1" applyFill="1" applyBorder="1" applyAlignment="1" applyProtection="1">
      <alignment horizontal="left" vertical="center" wrapText="1"/>
    </xf>
    <xf numFmtId="0" fontId="4" fillId="0" borderId="36" xfId="0" applyFont="1" applyBorder="1" applyAlignment="1" applyProtection="1">
      <alignment vertical="center" wrapText="1"/>
    </xf>
    <xf numFmtId="0" fontId="4" fillId="0" borderId="63" xfId="0" applyFont="1" applyBorder="1" applyAlignment="1" applyProtection="1">
      <alignment horizontal="left" vertical="center" wrapText="1"/>
    </xf>
    <xf numFmtId="0" fontId="4" fillId="0" borderId="59" xfId="0" applyFont="1" applyBorder="1" applyAlignment="1" applyProtection="1">
      <alignment horizontal="left" vertical="center" wrapText="1"/>
    </xf>
    <xf numFmtId="0" fontId="4" fillId="5" borderId="60" xfId="0" applyFont="1" applyFill="1" applyBorder="1" applyAlignment="1" applyProtection="1">
      <alignment horizontal="left" vertical="center" wrapText="1"/>
    </xf>
    <xf numFmtId="0" fontId="4" fillId="0" borderId="57" xfId="0" applyFont="1" applyBorder="1" applyAlignment="1" applyProtection="1">
      <alignment horizontal="left" vertical="center" wrapText="1"/>
    </xf>
    <xf numFmtId="0" fontId="4" fillId="0" borderId="29" xfId="0" applyFont="1" applyBorder="1" applyAlignment="1" applyProtection="1">
      <alignment horizontal="center" vertical="center" wrapText="1"/>
    </xf>
    <xf numFmtId="10" fontId="6" fillId="6" borderId="19" xfId="1" applyNumberFormat="1" applyFont="1" applyFill="1" applyBorder="1" applyAlignment="1" applyProtection="1">
      <alignment vertical="center" wrapText="1"/>
      <protection locked="0"/>
    </xf>
    <xf numFmtId="6" fontId="4" fillId="0" borderId="27" xfId="0" applyNumberFormat="1" applyFont="1" applyBorder="1" applyAlignment="1" applyProtection="1">
      <alignment horizontal="right" vertical="center" wrapText="1"/>
    </xf>
    <xf numFmtId="0" fontId="4" fillId="0" borderId="28" xfId="0" applyFont="1" applyBorder="1" applyAlignment="1" applyProtection="1">
      <alignment horizontal="center" vertical="center" wrapText="1"/>
    </xf>
    <xf numFmtId="9" fontId="5" fillId="6" borderId="19" xfId="1" applyFont="1" applyFill="1" applyBorder="1" applyAlignment="1" applyProtection="1">
      <alignment horizontal="right" vertical="center" wrapText="1"/>
    </xf>
    <xf numFmtId="166" fontId="4" fillId="0" borderId="26" xfId="0" applyNumberFormat="1" applyFont="1" applyBorder="1" applyAlignment="1" applyProtection="1">
      <alignment horizontal="right" vertical="center" wrapText="1"/>
      <protection locked="0"/>
    </xf>
    <xf numFmtId="166" fontId="4" fillId="0" borderId="42" xfId="0" applyNumberFormat="1" applyFont="1" applyBorder="1" applyAlignment="1" applyProtection="1">
      <alignment horizontal="right" vertical="center" wrapText="1"/>
      <protection locked="0"/>
    </xf>
    <xf numFmtId="166" fontId="4" fillId="0" borderId="22" xfId="0" applyNumberFormat="1" applyFont="1" applyBorder="1" applyAlignment="1" applyProtection="1">
      <alignment horizontal="right" vertical="center" wrapText="1"/>
      <protection locked="0"/>
    </xf>
    <xf numFmtId="167" fontId="5" fillId="0" borderId="19" xfId="0" applyNumberFormat="1" applyFont="1" applyFill="1" applyBorder="1" applyAlignment="1" applyProtection="1">
      <alignment horizontal="right" vertical="center" wrapText="1"/>
    </xf>
    <xf numFmtId="0" fontId="6" fillId="0" borderId="19" xfId="0" applyFont="1" applyBorder="1" applyAlignment="1" applyProtection="1">
      <alignment horizontal="right" vertical="center" wrapText="1"/>
    </xf>
    <xf numFmtId="0" fontId="6" fillId="0" borderId="13" xfId="0" applyFont="1" applyBorder="1" applyAlignment="1" applyProtection="1">
      <alignment horizontal="right" vertical="center" wrapText="1"/>
    </xf>
    <xf numFmtId="0" fontId="5" fillId="0" borderId="13" xfId="0" applyFont="1" applyBorder="1" applyAlignment="1" applyProtection="1">
      <alignment horizontal="right" vertical="center" wrapText="1"/>
    </xf>
    <xf numFmtId="49" fontId="12" fillId="0" borderId="4" xfId="0" applyNumberFormat="1" applyFont="1" applyBorder="1" applyAlignment="1" applyProtection="1">
      <alignment horizontal="left" vertical="center"/>
      <protection locked="0"/>
    </xf>
    <xf numFmtId="49" fontId="15" fillId="0" borderId="4" xfId="0" applyNumberFormat="1" applyFont="1" applyBorder="1" applyAlignment="1" applyProtection="1">
      <alignment horizontal="left" vertical="center"/>
      <protection locked="0"/>
    </xf>
    <xf numFmtId="6" fontId="5" fillId="0" borderId="19" xfId="0" applyNumberFormat="1" applyFont="1" applyBorder="1" applyAlignment="1" applyProtection="1">
      <alignment horizontal="right" vertical="center" wrapText="1"/>
      <protection locked="0"/>
    </xf>
    <xf numFmtId="6" fontId="5" fillId="0" borderId="13" xfId="0" applyNumberFormat="1" applyFont="1" applyBorder="1" applyAlignment="1" applyProtection="1">
      <alignment horizontal="right" vertical="center" wrapText="1"/>
      <protection locked="0"/>
    </xf>
    <xf numFmtId="49" fontId="12" fillId="0" borderId="0" xfId="0" applyNumberFormat="1" applyFont="1" applyBorder="1" applyAlignment="1" applyProtection="1">
      <alignment horizontal="left" vertical="center"/>
      <protection locked="0"/>
    </xf>
  </cellXfs>
  <cellStyles count="3">
    <cellStyle name="Currency" xfId="2" builtinId="4"/>
    <cellStyle name="Normal" xfId="0" builtinId="0"/>
    <cellStyle name="Percent" xfId="1" builtinId="5"/>
  </cellStyles>
  <dxfs count="124">
    <dxf>
      <font>
        <color rgb="FF9C0006"/>
      </font>
      <fill>
        <patternFill patternType="none">
          <bgColor auto="1"/>
        </patternFill>
      </fill>
    </dxf>
    <dxf>
      <font>
        <color rgb="FF006100"/>
      </font>
      <fill>
        <patternFill patternType="none">
          <bgColor auto="1"/>
        </patternFill>
      </fill>
    </dxf>
    <dxf>
      <font>
        <color rgb="FF9C0006"/>
      </font>
      <fill>
        <patternFill patternType="none">
          <bgColor auto="1"/>
        </patternFill>
      </fill>
    </dxf>
    <dxf>
      <font>
        <color rgb="FF006100"/>
      </font>
      <fill>
        <patternFill patternType="none">
          <bgColor auto="1"/>
        </patternFill>
      </fill>
    </dxf>
    <dxf>
      <font>
        <color rgb="FF9C0006"/>
      </font>
      <fill>
        <patternFill patternType="none">
          <bgColor auto="1"/>
        </patternFill>
      </fill>
    </dxf>
    <dxf>
      <font>
        <color rgb="FF006100"/>
      </font>
      <fill>
        <patternFill patternType="none">
          <bgColor auto="1"/>
        </patternFill>
      </fill>
    </dxf>
    <dxf>
      <font>
        <color rgb="FF9C0006"/>
      </font>
      <fill>
        <patternFill patternType="none">
          <bgColor auto="1"/>
        </patternFill>
      </fill>
    </dxf>
    <dxf>
      <font>
        <color rgb="FF006100"/>
      </font>
      <fill>
        <patternFill patternType="none">
          <bgColor auto="1"/>
        </patternFill>
      </fill>
    </dxf>
    <dxf>
      <font>
        <b/>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8"/>
        <color rgb="FFFF0000"/>
        <name val="Calibri"/>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font>
        <b/>
      </font>
      <numFmt numFmtId="10" formatCode="&quot;$&quot;#,##0_);[Red]\(&quot;$&quot;#,##0\)"/>
      <alignment horizontal="right" vertical="center" textRotation="0" indent="0" justifyLastLine="0" shrinkToFit="0" readingOrder="0"/>
    </dxf>
    <dxf>
      <font>
        <b/>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outline="0">
        <left style="thin">
          <color indexed="64"/>
        </left>
        <right/>
        <top style="thin">
          <color indexed="64"/>
        </top>
        <bottom style="medium">
          <color indexed="64"/>
        </bottom>
      </border>
      <protection locked="1" hidden="0"/>
    </dxf>
    <dxf>
      <font>
        <b/>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outline="0">
        <left style="thin">
          <color indexed="64"/>
        </left>
        <right/>
        <top style="thin">
          <color indexed="64"/>
        </top>
        <bottom style="medium">
          <color indexed="64"/>
        </bottom>
      </border>
      <protection locked="1" hidden="0"/>
    </dxf>
    <dxf>
      <font>
        <b/>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outline="0">
        <left style="thin">
          <color indexed="64"/>
        </left>
        <right style="medium">
          <color indexed="64"/>
        </right>
        <top/>
        <bottom style="thin">
          <color indexed="64"/>
        </bottom>
      </border>
      <protection locked="1" hidden="0"/>
    </dxf>
    <dxf>
      <font>
        <b val="0"/>
        <i val="0"/>
        <strike val="0"/>
        <condense val="0"/>
        <extend val="0"/>
        <outline val="0"/>
        <shadow val="0"/>
        <u val="none"/>
        <vertAlign val="baseline"/>
        <sz val="18"/>
        <color auto="1"/>
        <name val="Calibri"/>
        <family val="2"/>
        <scheme val="minor"/>
      </font>
      <numFmt numFmtId="166" formatCode="_(&quot;$&quot;* #,##0_);_(&quot;$&quot;* \(#,##0\);_(&quot;$&quot;* &quot;-&quot;??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8"/>
        <color auto="1"/>
        <name val="Calibri"/>
        <family val="2"/>
        <scheme val="minor"/>
      </font>
      <numFmt numFmtId="166" formatCode="_(&quot;$&quot;* #,##0_);_(&quot;$&quot;* \(#,##0\);_(&quot;$&quot;* &quot;-&quot;??_);_(@_)"/>
      <fill>
        <patternFill patternType="none">
          <fgColor indexed="64"/>
          <bgColor indexed="65"/>
        </patternFill>
      </fill>
      <alignment horizontal="right" vertical="center" textRotation="0" wrapText="1" indent="0" justifyLastLine="0" shrinkToFit="0" readingOrder="0"/>
      <border diagonalUp="0" diagonalDown="0" outline="0">
        <left/>
        <right/>
        <top style="thin">
          <color indexed="64"/>
        </top>
        <bottom/>
      </border>
      <protection locked="0" hidden="0"/>
    </dxf>
    <dxf>
      <font>
        <b val="0"/>
        <i val="0"/>
        <strike val="0"/>
        <condense val="0"/>
        <extend val="0"/>
        <outline val="0"/>
        <shadow val="0"/>
        <u val="none"/>
        <vertAlign val="baseline"/>
        <sz val="18"/>
        <color auto="1"/>
        <name val="Calibri"/>
        <family val="2"/>
        <scheme val="minor"/>
      </font>
      <numFmt numFmtId="1" formatCode="0"/>
      <fill>
        <patternFill patternType="solid">
          <fgColor indexed="64"/>
          <bgColor rgb="FFFFFF00"/>
        </patternFill>
      </fill>
      <alignment horizontal="right" vertical="center"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8"/>
        <color theme="1"/>
        <name val="Calibri"/>
        <family val="2"/>
        <scheme val="minor"/>
      </font>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numFmt numFmtId="34" formatCode="_(&quot;$&quot;* #,##0.00_);_(&quot;$&quot;* \(#,##0.00\);_(&quot;$&quot;* &quot;-&quot;??_);_(@_)"/>
    </dxf>
    <dxf>
      <border outline="0">
        <left style="medium">
          <color rgb="FF000000"/>
        </left>
        <right style="medium">
          <color rgb="FF000000"/>
        </right>
        <top style="thin">
          <color rgb="FF000000"/>
        </top>
        <bottom style="medium">
          <color rgb="FF000000"/>
        </bottom>
      </border>
    </dxf>
    <dxf>
      <border outline="0">
        <bottom style="thin">
          <color rgb="FF000000"/>
        </bottom>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8"/>
        <color auto="1"/>
        <name val="Calibri"/>
        <family val="2"/>
        <scheme val="minor"/>
      </font>
      <numFmt numFmtId="166" formatCode="_(&quot;$&quot;* #,##0_);_(&quot;$&quot;* \(#,##0\);_(&quot;$&quot;* &quot;-&quot;??_);_(@_)"/>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theme="1"/>
        <name val="Calibri"/>
        <family val="2"/>
        <scheme val="minor"/>
      </font>
      <numFmt numFmtId="1" formatCode="0"/>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theme="1"/>
        <name val="Calibri"/>
        <family val="2"/>
        <scheme val="minor"/>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8"/>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right/>
        <top style="thin">
          <color indexed="64"/>
        </top>
        <bottom style="thin">
          <color indexed="64"/>
        </bottom>
        <vertical/>
        <horizontal/>
      </border>
      <protection locked="0" hidden="0"/>
    </dxf>
    <dxf>
      <border outline="0">
        <top style="thin">
          <color rgb="FF000000"/>
        </top>
      </border>
    </dxf>
    <dxf>
      <border outline="0">
        <left style="medium">
          <color rgb="FF000000"/>
        </left>
        <right style="medium">
          <color rgb="FF000000"/>
        </right>
        <top style="medium">
          <color rgb="FF000000"/>
        </top>
      </border>
    </dxf>
    <dxf>
      <border outline="0">
        <bottom style="thin">
          <color rgb="FF000000"/>
        </bottom>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8"/>
        <color auto="1"/>
        <name val="Calibri"/>
        <family val="2"/>
        <scheme val="minor"/>
      </fon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numFmt numFmtId="1" formatCode="0"/>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8"/>
        <color auto="1"/>
        <name val="Calibri"/>
        <family val="2"/>
        <scheme val="minor"/>
      </font>
      <numFmt numFmtId="166" formatCode="_(&quot;$&quot;* #,##0_);_(&quot;$&quot;* \(#,##0\);_(&quot;$&quot;* &quot;-&quot;??_);_(@_)"/>
      <fill>
        <patternFill patternType="none">
          <fgColor indexed="64"/>
          <bgColor indexed="65"/>
        </patternFill>
      </fill>
      <alignment horizontal="right" vertical="center" textRotation="0" wrapText="1" indent="0" justifyLastLine="0" shrinkToFit="0" readingOrder="0"/>
      <border diagonalUp="0" diagonalDown="0">
        <left/>
        <right/>
        <top style="thin">
          <color indexed="64"/>
        </top>
        <bottom/>
        <vertical/>
        <horizontal/>
      </border>
      <protection locked="0" hidden="0"/>
    </dxf>
    <dxf>
      <font>
        <b val="0"/>
        <i val="0"/>
        <strike val="0"/>
        <condense val="0"/>
        <extend val="0"/>
        <outline val="0"/>
        <shadow val="0"/>
        <u val="none"/>
        <vertAlign val="baseline"/>
        <sz val="18"/>
        <color theme="1"/>
        <name val="Calibri"/>
        <family val="2"/>
        <scheme val="minor"/>
      </font>
      <numFmt numFmtId="1" formatCode="0"/>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left" vertical="center" textRotation="0" wrapText="1" indent="0" justifyLastLine="0" shrinkToFit="0" readingOrder="0"/>
      <border diagonalUp="0" diagonalDown="0">
        <left/>
        <right/>
        <top style="thin">
          <color indexed="64"/>
        </top>
        <bottom style="thin">
          <color indexed="64"/>
        </bottom>
        <vertical/>
        <horizontal/>
      </border>
      <protection locked="0" hidden="0"/>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left style="thin">
          <color indexed="64"/>
        </left>
        <right/>
        <top style="thin">
          <color indexed="64"/>
        </top>
        <bottom style="medium">
          <color indexed="64"/>
        </bottom>
        <vertical/>
        <horizontal/>
      </border>
      <protection locked="1" hidden="0"/>
    </dxf>
    <dxf>
      <font>
        <b val="0"/>
        <i val="0"/>
        <strike val="0"/>
        <condense val="0"/>
        <extend val="0"/>
        <outline val="0"/>
        <shadow val="0"/>
        <u val="none"/>
        <vertAlign val="baseline"/>
        <sz val="18"/>
        <color theme="1"/>
        <name val="Calibri"/>
        <family val="2"/>
        <scheme val="minor"/>
      </font>
      <numFmt numFmtId="1" formatCode="0"/>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general" vertical="center" textRotation="0" wrapText="0" indent="0" justifyLastLine="0" shrinkToFit="0" readingOrder="0"/>
      <border diagonalUp="0" diagonalDown="0">
        <left/>
        <right/>
        <top style="thin">
          <color indexed="64"/>
        </top>
        <bottom/>
        <vertical/>
        <horizontal/>
      </border>
      <protection locked="0" hidden="0"/>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left style="thin">
          <color indexed="64"/>
        </left>
        <right/>
        <top style="thin">
          <color indexed="64"/>
        </top>
        <bottom style="medium">
          <color indexed="64"/>
        </bottom>
        <vertical/>
        <horizontal/>
      </border>
      <protection locked="1" hidden="0"/>
    </dxf>
    <dxf>
      <font>
        <b val="0"/>
        <i val="0"/>
        <strike val="0"/>
        <condense val="0"/>
        <extend val="0"/>
        <outline val="0"/>
        <shadow val="0"/>
        <u val="none"/>
        <vertAlign val="baseline"/>
        <sz val="18"/>
        <color auto="1"/>
        <name val="Calibri"/>
        <family val="2"/>
        <scheme val="minor"/>
      </font>
      <numFmt numFmtId="1" formatCode="0"/>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8"/>
        <color auto="1"/>
        <name val="Calibri"/>
        <family val="2"/>
        <scheme val="minor"/>
      </font>
      <numFmt numFmtId="1" formatCode="0"/>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auto="1"/>
        <name val="Calibri"/>
        <family val="2"/>
        <scheme val="minor"/>
      </font>
      <numFmt numFmtId="166" formatCode="_(&quot;$&quot;* #,##0_);_(&quot;$&quot;* \(#,##0\);_(&quot;$&quot;* &quot;-&quot;??_);_(@_)"/>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general" vertical="center" textRotation="0" wrapText="1" indent="0" justifyLastLine="0" shrinkToFit="0" readingOrder="0"/>
      <border diagonalUp="0" diagonalDown="0">
        <left/>
        <right/>
        <top style="thin">
          <color indexed="64"/>
        </top>
        <bottom style="thin">
          <color indexed="64"/>
        </bottom>
        <vertical/>
        <horizontal/>
      </border>
      <protection locked="1" hidden="0"/>
    </dxf>
    <dxf>
      <font>
        <b val="0"/>
        <i val="0"/>
        <strike val="0"/>
        <condense val="0"/>
        <extend val="0"/>
        <outline val="0"/>
        <shadow val="0"/>
        <u val="none"/>
        <vertAlign val="baseline"/>
        <sz val="18"/>
        <color rgb="FFFF0000"/>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8"/>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left style="thin">
          <color indexed="64"/>
        </left>
        <right style="medium">
          <color indexed="64"/>
        </right>
        <top/>
        <bottom style="thin">
          <color indexed="64"/>
        </bottom>
        <vertical/>
        <horizontal/>
      </border>
      <protection locked="1" hidden="0"/>
    </dxf>
    <dxf>
      <font>
        <b val="0"/>
        <i val="0"/>
        <strike val="0"/>
        <condense val="0"/>
        <extend val="0"/>
        <outline val="0"/>
        <shadow val="0"/>
        <u val="none"/>
        <vertAlign val="baseline"/>
        <sz val="18"/>
        <color theme="1"/>
        <name val="Calibri"/>
        <family val="2"/>
        <scheme val="minor"/>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numFmt numFmtId="167" formatCode="_([$$-409]* #,##0_);_([$$-409]* \(#,##0\);_([$$-409]* &quot;-&quot;??_);_(@_)"/>
      <fill>
        <patternFill patternType="solid">
          <fgColor indexed="64"/>
          <bgColor theme="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numFmt numFmtId="166" formatCode="_(&quot;$&quot;* #,##0_);_(&quot;$&quot;* \(#,##0\);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border outline="0">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8"/>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border outline="0">
        <left style="medium">
          <color indexed="64"/>
        </left>
        <right style="medium">
          <color indexed="64"/>
        </right>
        <top style="thin">
          <color indexed="64"/>
        </top>
        <bottom style="medium">
          <color indexed="64"/>
        </bottom>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theme="1"/>
        <name val="Calibri"/>
        <family val="2"/>
        <scheme val="minor"/>
      </font>
      <numFmt numFmtId="1" formatCode="0"/>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theme="1"/>
        <name val="Calibri"/>
        <family val="2"/>
        <scheme val="minor"/>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8"/>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right/>
        <top style="thin">
          <color indexed="64"/>
        </top>
        <bottom style="thin">
          <color indexed="64"/>
        </bottom>
        <vertical/>
        <horizontal/>
      </border>
      <protection locked="0" hidden="0"/>
    </dxf>
    <dxf>
      <border outline="0">
        <top style="thin">
          <color indexed="64"/>
        </top>
      </border>
    </dxf>
    <dxf>
      <border outline="0">
        <left style="medium">
          <color indexed="64"/>
        </left>
        <right style="medium">
          <color indexed="64"/>
        </right>
        <top style="medium">
          <color indexed="64"/>
        </top>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protection locked="1" hidden="0"/>
    </dxf>
    <dxf>
      <font>
        <b val="0"/>
        <i val="0"/>
        <strike val="0"/>
        <condense val="0"/>
        <extend val="0"/>
        <outline val="0"/>
        <shadow val="0"/>
        <u val="none"/>
        <vertAlign val="baseline"/>
        <sz val="18"/>
        <color auto="1"/>
        <name val="Calibri"/>
        <family val="2"/>
        <scheme val="minor"/>
      </fon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numFmt numFmtId="1" formatCode="0"/>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8"/>
        <color theme="1"/>
        <name val="Calibri"/>
        <family val="2"/>
        <scheme val="minor"/>
      </font>
      <numFmt numFmtId="1" formatCode="0"/>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left" vertical="center" textRotation="0" wrapText="1" indent="0" justifyLastLine="0" shrinkToFit="0" readingOrder="0"/>
      <border diagonalUp="0" diagonalDown="0">
        <left/>
        <right/>
        <top style="thin">
          <color indexed="64"/>
        </top>
        <bottom style="thin">
          <color indexed="64"/>
        </bottom>
        <vertical/>
        <horizontal/>
      </border>
      <protection locked="0" hidden="0"/>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8"/>
        <color theme="1"/>
        <name val="Calibri"/>
        <family val="2"/>
        <scheme val="minor"/>
      </font>
      <numFmt numFmtId="1" formatCode="0"/>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general" vertical="center" textRotation="0" wrapText="0" indent="0" justifyLastLine="0" shrinkToFit="0" readingOrder="0"/>
      <border diagonalUp="0" diagonalDown="0">
        <left/>
        <right/>
        <top style="thin">
          <color indexed="64"/>
        </top>
        <bottom/>
        <vertical/>
        <horizontal/>
      </border>
      <protection locked="0" hidden="0"/>
    </dxf>
    <dxf>
      <border outline="0">
        <left style="medium">
          <color indexed="64"/>
        </left>
        <right style="medium">
          <color indexed="64"/>
        </right>
        <top style="medium">
          <color rgb="FF000000"/>
        </top>
        <bottom style="medium">
          <color indexed="64"/>
        </bottom>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auto="1"/>
        <name val="Calibri"/>
        <family val="2"/>
        <scheme val="minor"/>
      </font>
      <numFmt numFmtId="1" formatCode="0"/>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8"/>
        <color auto="1"/>
        <name val="Calibri"/>
        <family val="2"/>
        <scheme val="minor"/>
      </font>
      <numFmt numFmtId="166" formatCode="_(&quot;$&quot;* #,##0_);_(&quot;$&quot;* \(#,##0\);_(&quot;$&quot;* &quot;-&quot;??_);_(@_)"/>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0" hidden="0"/>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theme="1"/>
        <name val="Calibri"/>
        <family val="2"/>
        <scheme val="minor"/>
      </font>
      <numFmt numFmtId="10" formatCode="&quot;$&quot;#,##0_);[Red]\(&quot;$&quot;#,##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protection locked="1" hidden="0"/>
    </dxf>
    <dxf>
      <font>
        <b val="0"/>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medium">
          <color indexed="64"/>
        </left>
        <right style="medium">
          <color indexed="64"/>
        </right>
        <top style="medium">
          <color rgb="FF000000"/>
        </top>
        <bottom style="medium">
          <color indexed="64"/>
        </bottom>
      </border>
    </dxf>
    <dxf>
      <font>
        <b/>
        <i val="0"/>
        <strike val="0"/>
        <condense val="0"/>
        <extend val="0"/>
        <outline val="0"/>
        <shadow val="0"/>
        <u val="none"/>
        <vertAlign val="baseline"/>
        <sz val="18"/>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8"/>
        <color theme="1"/>
        <name val="Calibri"/>
        <family val="2"/>
        <scheme val="minor"/>
      </font>
      <numFmt numFmtId="167" formatCode="_([$$-409]* #,##0_);_([$$-409]* \(#,##0\);_([$$-409]* &quot;-&quot;??_);_(@_)"/>
      <fill>
        <patternFill patternType="solid">
          <fgColor indexed="64"/>
          <bgColor theme="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numFmt numFmtId="166" formatCode="_(&quot;$&quot;* #,##0_);_(&quot;$&quot;* \(#,##0\);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8"/>
        <color rgb="FFFF0000"/>
        <name val="Calibri"/>
        <family val="2"/>
        <scheme val="minor"/>
      </font>
      <alignment horizontal="left"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border outline="0">
        <top style="medium">
          <color rgb="FF000000"/>
        </top>
        <bottom style="medium">
          <color indexed="64"/>
        </bottom>
      </border>
    </dxf>
    <dxf>
      <border outline="0">
        <bottom style="medium">
          <color rgb="FF000000"/>
        </bottom>
      </border>
    </dxf>
    <dxf>
      <font>
        <b/>
        <i val="0"/>
        <strike val="0"/>
        <condense val="0"/>
        <extend val="0"/>
        <outline val="0"/>
        <shadow val="0"/>
        <u val="none"/>
        <vertAlign val="baseline"/>
        <sz val="18"/>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0BA8B799-1532-4C9B-B9A0-30539034F333}"/>
    <tableStyle name="Table Style 2" pivot="0" count="0" xr9:uid="{32BF97DB-D7AE-40E1-BFF7-DC5A6F18185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E65D2C-33E6-4184-9504-C12858541D38}" name="Table1" displayName="Table1" ref="A20:G31" totalsRowShown="0" headerRowDxfId="123" headerRowBorderDxfId="122" tableBorderDxfId="121">
  <autoFilter ref="A20:G31" xr:uid="{06E65D2C-33E6-4184-9504-C12858541D38}"/>
  <tableColumns count="7">
    <tableColumn id="1" xr3:uid="{CBBA9D89-99AA-48E9-BE11-51F5DBCBFFB7}" name="Staff Position (Project Role)" dataDxfId="120"/>
    <tableColumn id="2" xr3:uid="{1CEEAD7F-6117-4E36-8E16-951648841169}" name="Staff Name (If Known)" dataDxfId="119"/>
    <tableColumn id="3" xr3:uid="{B64EFAA7-A991-4FD4-8F4D-00FC0A3A87BB}" name="Annual Salary" dataDxfId="118" dataCellStyle="Currency"/>
    <tableColumn id="4" xr3:uid="{AAE84E74-173C-4E27-A7EB-D20236022658}" name="Percentage of Time" dataDxfId="117" dataCellStyle="Percent"/>
    <tableColumn id="5" xr3:uid="{D3CF5AAE-EF9E-4A8D-AA89-543C9CC53824}" name="Annual Cost " dataDxfId="116"/>
    <tableColumn id="6" xr3:uid="{AC712331-8159-4CBF-AB3A-917EC22C99CC}" name="Period of Performance (Years)" dataDxfId="27"/>
    <tableColumn id="7" xr3:uid="{2354B917-FBA7-4675-B3E9-21990FEEB9E3}" name="3-Year Personnel Cost" dataDxfId="2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AD86435-6ED3-4D46-9BFE-0B6F20BC3F0E}" name="Table2" displayName="Table2" ref="C32:G41" totalsRowShown="0" headerRowDxfId="115" headerRowBorderDxfId="10" tableBorderDxfId="114">
  <autoFilter ref="C32:G41" xr:uid="{9AD86435-6ED3-4D46-9BFE-0B6F20BC3F0E}"/>
  <tableColumns count="5">
    <tableColumn id="1" xr3:uid="{ACD25FD2-2155-41BE-B4CB-22924A508555}" name="Staff Position " dataDxfId="113"/>
    <tableColumn id="2" xr3:uid="{27B3363D-7634-418F-B65F-2FB39F7CF63F}" name="Staff Name" dataDxfId="112"/>
    <tableColumn id="3" xr3:uid="{69974395-9926-4A50-A1BC-FBF5A756BA09}" name="3-Year Personnel Cost " dataDxfId="111"/>
    <tableColumn id="4" xr3:uid="{062E74A7-79FF-45D7-BAE3-879A6CD77DA6}" name="Fringe Benefit Rate" dataDxfId="9" dataCellStyle="Percent"/>
    <tableColumn id="5" xr3:uid="{D8D1EA04-05D9-4586-A77C-6A0944917888}" name="3-Year Fringe Cost" dataDxfId="8"/>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C703B51-01E4-4D65-A2EF-15C2F0A56281}" name="Table3" displayName="Table3" ref="B44:G63" totalsRowShown="0" headerRowDxfId="110" tableBorderDxfId="109">
  <autoFilter ref="B44:G63" xr:uid="{3C703B51-01E4-4D65-A2EF-15C2F0A56281}"/>
  <tableColumns count="6">
    <tableColumn id="1" xr3:uid="{C59BC267-F441-4DD6-8039-B51D571F4444}" name="Trip "/>
    <tableColumn id="2" xr3:uid="{A50F89CB-CDA9-437A-95C1-3FDF2962E20C}" name="Trip Item "/>
    <tableColumn id="3" xr3:uid="{6A079CE1-8601-42CF-9FD0-1A540EC6E478}" name="Estimated Cost" dataDxfId="108" dataCellStyle="Currency"/>
    <tableColumn id="4" xr3:uid="{FD290EB2-838A-43F1-AEEE-50E5C187C0BB}" name="Duration" dataDxfId="107"/>
    <tableColumn id="5" xr3:uid="{4515467F-2A55-416A-B862-3E0D23B6C686}" name="# of Travelers" dataDxfId="26" dataCellStyle="Percent"/>
    <tableColumn id="6" xr3:uid="{46473FDE-BC9B-4544-8C43-51EDB3C97C9C}" name="Total Travel Cost" dataDxfId="21"/>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BB7C3E2-F1C3-481B-8EA1-6B296E5A7FEE}" name="Table5" displayName="Table5" ref="D66:G75" totalsRowShown="0" headerRowDxfId="106" headerRowBorderDxfId="11" tableBorderDxfId="105">
  <autoFilter ref="D66:G75" xr:uid="{0BB7C3E2-F1C3-481B-8EA1-6B296E5A7FEE}"/>
  <tableColumns count="4">
    <tableColumn id="1" xr3:uid="{B7FC8896-ADD2-401A-B98C-78AB7590231E}" name="Item" dataDxfId="104"/>
    <tableColumn id="2" xr3:uid="{27C24DD8-9E94-403D-8A6E-1C1E482D929E}" name="Quantity" dataDxfId="103"/>
    <tableColumn id="3" xr3:uid="{7EDDA29B-146E-41D9-BEE8-0D86E2B74E86}" name="Price per Unit"/>
    <tableColumn id="4" xr3:uid="{4EEE6F4F-C96E-4E03-B860-DBD5729AFB76}" name="Total Equipment Cost" dataDxfId="2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06D62FB-4B89-4622-AB56-19D2ADC81C2B}" name="Table6" displayName="Table6" ref="C78:G86" totalsRowShown="0" headerRowBorderDxfId="12" tableBorderDxfId="102">
  <autoFilter ref="C78:G86" xr:uid="{306D62FB-4B89-4622-AB56-19D2ADC81C2B}"/>
  <tableColumns count="5">
    <tableColumn id="1" xr3:uid="{503DA3EC-B2FF-41C5-BBA0-C047BFF6FA87}" name="Supply Category" dataDxfId="101"/>
    <tableColumn id="2" xr3:uid="{86AB3470-90E6-43BB-8547-ED393B40B16B}" name="Item" dataDxfId="100"/>
    <tableColumn id="3" xr3:uid="{16A334DF-3228-4D7B-9F0A-52AA7D5AD9E2}" name="Quantity" dataDxfId="99"/>
    <tableColumn id="4" xr3:uid="{0E11DBB0-DD36-4526-B778-BCC83F7EC01B}" name="Price per Unit" dataDxfId="25" dataCellStyle="Currency"/>
    <tableColumn id="5" xr3:uid="{83E67633-ED1D-4350-82E6-33B80D713C50}" name="Total Supplies Cost" dataDxfId="1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2B2502B-CFDE-49DB-919E-CC4138388CB0}" name="Table7" displayName="Table7" ref="C89:G95" totalsRowShown="0" headerRowDxfId="98" headerRowBorderDxfId="13" tableBorderDxfId="97">
  <autoFilter ref="C89:G95" xr:uid="{92B2502B-CFDE-49DB-919E-CC4138388CB0}"/>
  <tableColumns count="5">
    <tableColumn id="1" xr3:uid="{B05FBA96-8AA7-4BE1-A153-7B899F7F731E}" name="Item" dataDxfId="96"/>
    <tableColumn id="2" xr3:uid="{BC88EDFA-7C92-4C1A-B4F1-C1082B02E036}" name="Hours " dataDxfId="95"/>
    <tableColumn id="3" xr3:uid="{80D01F1B-8881-4E03-82D7-573BD241F387}" name="Hourly Rate" dataDxfId="94" dataCellStyle="Currency"/>
    <tableColumn id="4" xr3:uid="{9F478D05-90ED-4AC8-AAE1-E2B8B8B8AC5F}" name="Procurement Method" dataDxfId="24"/>
    <tableColumn id="5" xr3:uid="{630FDBF0-03E1-4ED2-A696-9E9888197212}" name="Total Contractual Cost" dataDxfId="1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61D29E4-195E-4A1D-9BC3-CDEF37E1800C}" name="Table8" displayName="Table8" ref="C98:G105" totalsRowShown="0" headerRowDxfId="93" headerRowBorderDxfId="14" tableBorderDxfId="92" totalsRowBorderDxfId="91">
  <autoFilter ref="C98:G105" xr:uid="{961D29E4-195E-4A1D-9BC3-CDEF37E1800C}"/>
  <tableColumns count="5">
    <tableColumn id="1" xr3:uid="{BE99DF69-54FC-4B91-BE2B-F3DC5C00A742}" name="Category" dataDxfId="90"/>
    <tableColumn id="2" xr3:uid="{C3D559AA-5A69-453F-95B6-A47E2D9DCF16}" name="Item" dataDxfId="89"/>
    <tableColumn id="3" xr3:uid="{D20C29BA-003D-4EAD-B3F6-8F5F6B057EB9}" name="Quantity" dataDxfId="88"/>
    <tableColumn id="4" xr3:uid="{3F9AA7EC-D42A-4310-A48C-F5E1F436BC41}" name="Price per Unit" dataDxfId="23" dataCellStyle="Currency"/>
    <tableColumn id="5" xr3:uid="{6954BCD2-51A4-4BCD-84C0-26308988DEAE}" name="Total Other Cost" dataDxfId="17"/>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653AEE-A4FE-4F0E-A3EA-0B03CCA059EE}" name="Table9" displayName="Table9" ref="C108:G110" totalsRowShown="0" headerRowDxfId="87" headerRowBorderDxfId="15" tableBorderDxfId="86">
  <autoFilter ref="C108:G110" xr:uid="{FE653AEE-A4FE-4F0E-A3EA-0B03CCA059EE}"/>
  <tableColumns count="5">
    <tableColumn id="1" xr3:uid="{0604DDFB-ABF5-419A-BBE1-121E4854B699}" name="Effective Period"/>
    <tableColumn id="2" xr3:uid="{E0B0C37E-B46E-44F9-88C4-008F3DA4D5D6}" name="IDC Rate"/>
    <tableColumn id="3" xr3:uid="{E49697DF-E7ED-4BC4-87C4-F9BD4C7E472F}" name="Description of Base*"/>
    <tableColumn id="5" xr3:uid="{C7B0E57F-238D-417A-828E-08AF85C1BC62}" name="Base Amount**"/>
    <tableColumn id="6" xr3:uid="{40F2A0E1-9A40-4071-ADD7-C548C609B7A7}" name="Total Indirect Costs" dataDxfId="16">
      <calculatedColumnFormula>ROUND(ROUND(Table9[[#This Row],[Base Amount**]],0)*ROUND(Table9[[#This Row],[IDC Rate]],4),0)</calculatedColumnFormula>
    </tableColumn>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BAF74FE-DFFE-4519-93B6-A9117AC77C47}" name="Table118" displayName="Table118" ref="A19:G30" totalsRowShown="0" headerRowDxfId="85" headerRowBorderDxfId="84" tableBorderDxfId="83">
  <autoFilter ref="A19:G30" xr:uid="{06E65D2C-33E6-4184-9504-C12858541D38}"/>
  <tableColumns count="7">
    <tableColumn id="1" xr3:uid="{79938B1A-AA5B-4C8C-9F5A-8DF0B3A26DE8}" name="Staff Position (Project Role)" dataDxfId="82"/>
    <tableColumn id="2" xr3:uid="{492D2D20-4437-447D-B09E-7D01497FC921}" name="Staff Name (If Known)" dataDxfId="81"/>
    <tableColumn id="3" xr3:uid="{4EAD54DB-EA4B-4512-879D-98A2CA951E2C}" name="Annual Salary" dataDxfId="80" dataCellStyle="Currency"/>
    <tableColumn id="4" xr3:uid="{C715F775-9091-431D-AD39-1822B9B167E5}" name="Percentage of Time" dataDxfId="79" dataCellStyle="Percent"/>
    <tableColumn id="5" xr3:uid="{5A15723F-495D-416C-ABEB-B928AB0DEC1D}" name="Annual Cost " dataDxfId="78">
      <calculatedColumnFormula>ROUND(C20,0)*ROUND(D20,2)</calculatedColumnFormula>
    </tableColumn>
    <tableColumn id="6" xr3:uid="{36CF88D2-BA4F-46C1-9397-A674C99D5975}" name="Period of Performance (Years)" dataDxfId="77"/>
    <tableColumn id="7" xr3:uid="{D7D4D258-73FA-48C9-B996-E652A0C9A27F}" name="3-Year Personnel Cost" dataDxfId="7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DDCAA80-5F27-4F85-828B-B60BA1975AD0}" name="Table219" displayName="Table219" ref="C31:G40" totalsRowShown="0" headerRowDxfId="75" headerRowBorderDxfId="74" tableBorderDxfId="73">
  <autoFilter ref="C31:G40" xr:uid="{9AD86435-6ED3-4D46-9BFE-0B6F20BC3F0E}"/>
  <tableColumns count="5">
    <tableColumn id="1" xr3:uid="{DC5E704B-8E06-42EB-B61D-79A53A85137A}" name="Staff Position " dataDxfId="72"/>
    <tableColumn id="2" xr3:uid="{4BDE3A1D-EC98-4749-B30C-FE984E798BA4}" name="Staff Name" dataDxfId="71"/>
    <tableColumn id="3" xr3:uid="{B4701EE6-B10C-4DA4-B2C5-A077CEA2EA3F}" name="3-Year Personnel Cost " dataDxfId="70"/>
    <tableColumn id="4" xr3:uid="{B6555582-0282-42E5-AF74-E2559E2CCB8A}" name="Fringe Benefit Rate" dataDxfId="69" dataCellStyle="Percent"/>
    <tableColumn id="5" xr3:uid="{7A028EC5-4197-4AE9-AD0E-F267951C825B}" name="3-Year Fringe Cost"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9EED528-51D5-4E3F-B55F-D58FDF66C92B}" name="Table320" displayName="Table320" ref="B43:G62" totalsRowShown="0" headerRowDxfId="67" tableBorderDxfId="66">
  <autoFilter ref="B43:G62" xr:uid="{3C703B51-01E4-4D65-A2EF-15C2F0A56281}"/>
  <tableColumns count="6">
    <tableColumn id="1" xr3:uid="{9E1EEA1A-4A01-47A7-8F8D-8664CB6ABA72}" name="Trip "/>
    <tableColumn id="2" xr3:uid="{3CFF6887-A6C6-454C-9470-59BAD135D85A}" name="Trip Item "/>
    <tableColumn id="3" xr3:uid="{B918AFDA-5C42-4025-AA5E-2039C7E68185}" name="Estimated Cost" dataDxfId="65" dataCellStyle="Currency"/>
    <tableColumn id="4" xr3:uid="{0D2B54A3-BA4B-4E48-BC2E-19C4DB92B907}" name="Duration" dataDxfId="64"/>
    <tableColumn id="5" xr3:uid="{E0D8AE89-4B28-4F2E-A3CF-855ED986BCDD}" name="# of Travelers" dataDxfId="63" dataCellStyle="Percent"/>
    <tableColumn id="6" xr3:uid="{4D0D32ED-96AF-45B0-B9D9-DCE7B9337329}" name="Total Cost"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91242E0-26B9-4EF6-A797-523CE2B61101}" name="Table521" displayName="Table521" ref="D65:G74" totalsRowShown="0" headerRowDxfId="61" headerRowBorderDxfId="60" tableBorderDxfId="59">
  <autoFilter ref="D65:G74" xr:uid="{0BB7C3E2-F1C3-481B-8EA1-6B296E5A7FEE}"/>
  <tableColumns count="4">
    <tableColumn id="1" xr3:uid="{DD7A84DB-32C1-46F8-B7DF-94F94FD7FEF4}" name="Item" dataDxfId="58"/>
    <tableColumn id="2" xr3:uid="{70FAB330-83B3-4302-92DE-C8CC1B44CDE7}" name="Quantity" dataDxfId="57"/>
    <tableColumn id="3" xr3:uid="{576CFDAE-5EE8-4D56-82F3-7344BADC3FCD}" name="Price per Unit"/>
    <tableColumn id="4" xr3:uid="{7C6D0804-1BF1-46E0-85E8-E8DB342935CD}" name="Total Cost" dataDxfId="56"/>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C6DFB59-510C-48D4-961A-49D8E7BA1E80}" name="Table622" displayName="Table622" ref="C77:G85" totalsRowShown="0" headerRowBorderDxfId="55" tableBorderDxfId="54">
  <autoFilter ref="C77:G85" xr:uid="{306D62FB-4B89-4622-AB56-19D2ADC81C2B}"/>
  <tableColumns count="5">
    <tableColumn id="1" xr3:uid="{009F9E99-2C59-4DB0-B0EB-3AEC3C6F3320}" name="Supply Category" dataDxfId="53"/>
    <tableColumn id="2" xr3:uid="{4E899281-73B7-4D11-81FE-8DF488E97097}" name="Item" dataDxfId="52"/>
    <tableColumn id="3" xr3:uid="{AB2E1E1A-13AF-4FAC-94FF-DA310526023C}" name="Quantity" dataDxfId="51"/>
    <tableColumn id="4" xr3:uid="{2771D2A3-6ACA-4859-AE55-A88580991529}" name="Price per Unit" dataDxfId="50" dataCellStyle="Currency"/>
    <tableColumn id="5" xr3:uid="{2C1D8E3F-6742-4BB3-8F43-010DED8D631A}" name="Total Cost" dataDxfId="4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CC2BCDB-EDD1-4464-B493-FE18D024547E}" name="Table723" displayName="Table723" ref="C88:G94" totalsRowShown="0" headerRowDxfId="48" headerRowBorderDxfId="47" tableBorderDxfId="46">
  <autoFilter ref="C88:G94" xr:uid="{92B2502B-CFDE-49DB-919E-CC4138388CB0}"/>
  <tableColumns count="5">
    <tableColumn id="1" xr3:uid="{9E5E0CED-9DE5-4870-8D5D-51236D9FB3E6}" name="Item" dataDxfId="45"/>
    <tableColumn id="2" xr3:uid="{32B87037-2B6C-4AD1-9B92-BB99A11F136D}" name="Hours " dataDxfId="44"/>
    <tableColumn id="3" xr3:uid="{974335B3-2042-4E7D-B234-960018AF5342}" name="Hourly Rate" dataDxfId="43" dataCellStyle="Currency"/>
    <tableColumn id="4" xr3:uid="{4484E60B-750F-4043-B21C-3A4541332CCA}" name="Procurement Method" dataDxfId="42"/>
    <tableColumn id="5" xr3:uid="{B1C1368F-08DC-41F0-BFB4-2D99FCEF1A83}" name="Total Cost" dataDxfId="4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81DA82B-3CD5-4D8E-87A6-0FC36C3C8CCD}" name="Table824" displayName="Table824" ref="C97:G104" totalsRowShown="0" headerRowDxfId="40" headerRowBorderDxfId="39" tableBorderDxfId="38" totalsRowBorderDxfId="37">
  <autoFilter ref="C97:G104" xr:uid="{961D29E4-195E-4A1D-9BC3-CDEF37E1800C}"/>
  <tableColumns count="5">
    <tableColumn id="1" xr3:uid="{2714AB79-DF69-4E0D-B0FF-69E65066D1F8}" name="Category" dataDxfId="36"/>
    <tableColumn id="2" xr3:uid="{AD6162B0-947E-43BA-B5B0-B6584E370051}" name="Item" dataDxfId="35"/>
    <tableColumn id="3" xr3:uid="{FB7C798F-476F-49A7-A5BE-80C584AA2631}" name="Quantity" dataDxfId="34"/>
    <tableColumn id="4" xr3:uid="{EB3CA48D-AC4C-4B45-80A9-FF933193F7DD}" name="Price per Unit" dataDxfId="33" dataCellStyle="Currency"/>
    <tableColumn id="5" xr3:uid="{56E0BBB1-EA88-4840-8747-364E871957A9}" name="Total Cost" dataDxfId="32"/>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C6AAD10-A1A2-4746-88A3-F4D062687C5F}" name="Table925" displayName="Table925" ref="C107:G109" totalsRowShown="0" headerRowDxfId="31" headerRowBorderDxfId="30" tableBorderDxfId="29">
  <autoFilter ref="C107:G109" xr:uid="{FE653AEE-A4FE-4F0E-A3EA-0B03CCA059EE}"/>
  <tableColumns count="5">
    <tableColumn id="1" xr3:uid="{40B852CC-6C96-4EF2-AD5D-123972F67873}" name="Effective Period"/>
    <tableColumn id="2" xr3:uid="{7137F569-3D39-492D-8500-0CED288FCF7F}" name="IDC Rate"/>
    <tableColumn id="3" xr3:uid="{A1C7F589-4BA9-40DD-9031-E458D2FE19F0}" name="Description of Base*"/>
    <tableColumn id="5" xr3:uid="{43AC3E74-985F-4423-9BD4-365EE9149F11}" name="Base Amount**"/>
    <tableColumn id="6" xr3:uid="{88A7190F-9DB1-4FCA-A10E-23AFB812C529}" name="Total Indirect Costs" dataDxfId="28">
      <calculatedColumnFormula>ROUND(ROUND(Table925[[#This Row],[Base Amount**]],0)*(ROUND(Table925[[#This Row],[IDC Rate]],4)),0)</calculatedColumnFormula>
    </tableColumn>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_rels/sheet2.xml.rels><?xml version="1.0" encoding="UTF-8" standalone="yes"?>
<Relationships xmlns="http://schemas.openxmlformats.org/package/2006/relationships"><Relationship Id="rId8" Type="http://schemas.openxmlformats.org/officeDocument/2006/relationships/table" Target="../tables/table15.xml"/><Relationship Id="rId3" Type="http://schemas.openxmlformats.org/officeDocument/2006/relationships/table" Target="../tables/table10.xml"/><Relationship Id="rId7" Type="http://schemas.openxmlformats.org/officeDocument/2006/relationships/table" Target="../tables/table14.xml"/><Relationship Id="rId2" Type="http://schemas.openxmlformats.org/officeDocument/2006/relationships/table" Target="../tables/table9.xml"/><Relationship Id="rId1" Type="http://schemas.openxmlformats.org/officeDocument/2006/relationships/printerSettings" Target="../printerSettings/printerSettings2.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 Id="rId9"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E81A1-F9E0-43F8-8B1F-3E7E102C0E90}">
  <dimension ref="A1:M114"/>
  <sheetViews>
    <sheetView showZeros="0" topLeftCell="A101" zoomScale="77" zoomScaleNormal="98" workbookViewId="0">
      <selection activeCell="C109" sqref="C109"/>
    </sheetView>
  </sheetViews>
  <sheetFormatPr defaultColWidth="9.26953125" defaultRowHeight="23.5" x14ac:dyDescent="0.35"/>
  <cols>
    <col min="1" max="1" width="81.26953125" style="35" bestFit="1" customWidth="1"/>
    <col min="2" max="2" width="66.6328125" style="35" customWidth="1"/>
    <col min="3" max="3" width="33.36328125" style="36" customWidth="1"/>
    <col min="4" max="4" width="42.54296875" style="36" customWidth="1"/>
    <col min="5" max="5" width="33.26953125" style="36" customWidth="1"/>
    <col min="6" max="6" width="45.81640625" style="36" customWidth="1"/>
    <col min="7" max="7" width="68.6328125" style="213" customWidth="1"/>
    <col min="8" max="8" width="11.26953125" style="8" bestFit="1" customWidth="1"/>
    <col min="9" max="9" width="12.1796875" style="8" bestFit="1" customWidth="1"/>
    <col min="10" max="16384" width="9.26953125" style="8"/>
  </cols>
  <sheetData>
    <row r="1" spans="1:7" ht="23.15" customHeight="1" x14ac:dyDescent="0.35">
      <c r="A1" s="63" t="s">
        <v>139</v>
      </c>
      <c r="B1" s="174"/>
      <c r="C1" s="170"/>
      <c r="D1" s="170"/>
      <c r="E1" s="170"/>
      <c r="F1" s="170"/>
      <c r="G1" s="209"/>
    </row>
    <row r="2" spans="1:7" s="61" customFormat="1" ht="23.15" customHeight="1" x14ac:dyDescent="0.35">
      <c r="A2" s="64" t="s">
        <v>127</v>
      </c>
      <c r="B2" s="173"/>
      <c r="C2" s="171"/>
      <c r="D2" s="171"/>
      <c r="E2" s="171"/>
      <c r="F2" s="171"/>
      <c r="G2" s="210"/>
    </row>
    <row r="3" spans="1:7" x14ac:dyDescent="0.35">
      <c r="A3" s="65" t="s">
        <v>123</v>
      </c>
      <c r="B3" s="16"/>
      <c r="C3" s="171"/>
      <c r="D3" s="171"/>
      <c r="E3" s="171"/>
      <c r="F3" s="171"/>
      <c r="G3" s="211"/>
    </row>
    <row r="4" spans="1:7" x14ac:dyDescent="0.35">
      <c r="A4" s="65"/>
      <c r="B4" s="16"/>
      <c r="C4" s="171"/>
      <c r="D4" s="171"/>
      <c r="E4" s="171"/>
      <c r="F4" s="171"/>
      <c r="G4" s="211"/>
    </row>
    <row r="5" spans="1:7" x14ac:dyDescent="0.35">
      <c r="A5" s="65" t="s">
        <v>130</v>
      </c>
      <c r="B5" s="16"/>
      <c r="C5" s="171"/>
      <c r="D5" s="171"/>
      <c r="E5" s="171"/>
      <c r="F5" s="171"/>
      <c r="G5" s="211"/>
    </row>
    <row r="6" spans="1:7" x14ac:dyDescent="0.35">
      <c r="A6" s="65"/>
      <c r="B6" s="16"/>
      <c r="C6" s="171"/>
      <c r="D6" s="171"/>
      <c r="E6" s="171"/>
      <c r="F6" s="171"/>
      <c r="G6" s="211"/>
    </row>
    <row r="7" spans="1:7" x14ac:dyDescent="0.35">
      <c r="A7" s="206" t="s">
        <v>128</v>
      </c>
      <c r="B7" s="16"/>
      <c r="C7" s="171"/>
      <c r="D7" s="171"/>
      <c r="E7" s="171"/>
      <c r="F7" s="171"/>
      <c r="G7" s="211"/>
    </row>
    <row r="8" spans="1:7" x14ac:dyDescent="0.35">
      <c r="A8" s="65" t="s">
        <v>131</v>
      </c>
      <c r="B8" s="16"/>
      <c r="C8" s="171"/>
      <c r="D8" s="171"/>
      <c r="E8" s="171"/>
      <c r="F8" s="171"/>
      <c r="G8" s="211"/>
    </row>
    <row r="9" spans="1:7" x14ac:dyDescent="0.35">
      <c r="A9" s="65" t="s">
        <v>106</v>
      </c>
      <c r="B9" s="16"/>
      <c r="C9" s="171"/>
      <c r="D9" s="171"/>
      <c r="E9" s="171"/>
      <c r="F9" s="171"/>
      <c r="G9" s="211"/>
    </row>
    <row r="10" spans="1:7" x14ac:dyDescent="0.35">
      <c r="A10" s="65"/>
      <c r="B10" s="16"/>
      <c r="C10" s="171"/>
      <c r="D10" s="171"/>
      <c r="E10" s="171"/>
      <c r="F10" s="171"/>
      <c r="G10" s="211"/>
    </row>
    <row r="11" spans="1:7" x14ac:dyDescent="0.35">
      <c r="A11" s="65" t="s">
        <v>132</v>
      </c>
      <c r="B11" s="16"/>
      <c r="C11" s="171"/>
      <c r="D11" s="171"/>
      <c r="E11" s="171"/>
      <c r="F11" s="171"/>
      <c r="G11" s="211"/>
    </row>
    <row r="12" spans="1:7" x14ac:dyDescent="0.35">
      <c r="A12" s="67" t="s">
        <v>126</v>
      </c>
      <c r="B12" s="16"/>
      <c r="C12" s="171"/>
      <c r="D12" s="171"/>
      <c r="E12" s="171"/>
      <c r="F12" s="171"/>
      <c r="G12" s="211"/>
    </row>
    <row r="13" spans="1:7" x14ac:dyDescent="0.35">
      <c r="A13" s="67" t="s">
        <v>129</v>
      </c>
      <c r="B13" s="16"/>
      <c r="C13" s="171"/>
      <c r="D13" s="171"/>
      <c r="E13" s="171"/>
      <c r="F13" s="171"/>
      <c r="G13" s="211"/>
    </row>
    <row r="14" spans="1:7" x14ac:dyDescent="0.35">
      <c r="A14" s="273" t="s">
        <v>133</v>
      </c>
      <c r="B14" s="16"/>
      <c r="C14" s="171"/>
      <c r="D14" s="171"/>
      <c r="E14" s="171"/>
      <c r="F14" s="171"/>
      <c r="G14" s="211"/>
    </row>
    <row r="15" spans="1:7" x14ac:dyDescent="0.35">
      <c r="G15" s="8"/>
    </row>
    <row r="16" spans="1:7" ht="24" thickBot="1" x14ac:dyDescent="0.4">
      <c r="A16" s="66" t="s">
        <v>105</v>
      </c>
      <c r="B16" s="175"/>
      <c r="C16" s="172"/>
      <c r="D16" s="172"/>
      <c r="E16" s="172"/>
      <c r="F16" s="172"/>
      <c r="G16" s="212"/>
    </row>
    <row r="17" spans="1:13" x14ac:dyDescent="0.35">
      <c r="A17" s="277"/>
      <c r="B17" s="16"/>
      <c r="C17" s="171"/>
      <c r="D17" s="171"/>
      <c r="E17" s="171"/>
      <c r="F17" s="171"/>
      <c r="G17" s="208"/>
    </row>
    <row r="18" spans="1:13" ht="24" thickBot="1" x14ac:dyDescent="0.4">
      <c r="A18" s="62"/>
    </row>
    <row r="19" spans="1:13" ht="24" thickBot="1" x14ac:dyDescent="0.4">
      <c r="A19" s="182" t="s">
        <v>0</v>
      </c>
      <c r="B19" s="9"/>
      <c r="C19" s="9"/>
      <c r="D19" s="9"/>
      <c r="E19" s="9"/>
      <c r="F19" s="9"/>
      <c r="G19" s="214"/>
    </row>
    <row r="20" spans="1:13" ht="24" thickBot="1" x14ac:dyDescent="0.4">
      <c r="A20" s="84" t="s">
        <v>101</v>
      </c>
      <c r="B20" s="85" t="s">
        <v>1</v>
      </c>
      <c r="C20" s="261" t="s">
        <v>2</v>
      </c>
      <c r="D20" s="261" t="s">
        <v>3</v>
      </c>
      <c r="E20" s="261" t="s">
        <v>4</v>
      </c>
      <c r="F20" s="5" t="s">
        <v>5</v>
      </c>
      <c r="G20" s="5" t="s">
        <v>6</v>
      </c>
    </row>
    <row r="21" spans="1:13" x14ac:dyDescent="0.35">
      <c r="A21" s="40" t="s">
        <v>66</v>
      </c>
      <c r="B21" s="41" t="s">
        <v>67</v>
      </c>
      <c r="C21" s="11">
        <v>0</v>
      </c>
      <c r="D21" s="265"/>
      <c r="E21" s="269">
        <f>(ROUND(Table1[[#This Row],[Annual Salary]],0)*(ROUND(Table1[[#This Row],[Percentage of Time]],2)))</f>
        <v>0</v>
      </c>
      <c r="F21" s="270">
        <v>3</v>
      </c>
      <c r="G21" s="207">
        <f>ROUND(Table1[[#This Row],[Annual Cost ]]*Table1[[#This Row],[Period of Performance (Years)]],0)</f>
        <v>0</v>
      </c>
    </row>
    <row r="22" spans="1:13" x14ac:dyDescent="0.35">
      <c r="A22" s="43" t="s">
        <v>68</v>
      </c>
      <c r="B22" s="44" t="s">
        <v>67</v>
      </c>
      <c r="C22" s="6">
        <v>0</v>
      </c>
      <c r="D22" s="52"/>
      <c r="E22" s="269">
        <f>(ROUND(Table1[[#This Row],[Annual Salary]],0)*(ROUND(Table1[[#This Row],[Percentage of Time]],2)))</f>
        <v>0</v>
      </c>
      <c r="F22" s="271">
        <v>3</v>
      </c>
      <c r="G22" s="207">
        <f>ROUND(Table1[[#This Row],[Annual Cost ]]*Table1[[#This Row],[Period of Performance (Years)]],0)</f>
        <v>0</v>
      </c>
    </row>
    <row r="23" spans="1:13" x14ac:dyDescent="0.35">
      <c r="A23" s="43" t="s">
        <v>69</v>
      </c>
      <c r="B23" s="44" t="s">
        <v>67</v>
      </c>
      <c r="C23" s="6">
        <v>0</v>
      </c>
      <c r="D23" s="52"/>
      <c r="E23" s="269">
        <f>(ROUND(Table1[[#This Row],[Annual Salary]],0)*(ROUND(Table1[[#This Row],[Percentage of Time]],2)))</f>
        <v>0</v>
      </c>
      <c r="F23" s="271">
        <v>3</v>
      </c>
      <c r="G23" s="207">
        <f>ROUND(Table1[[#This Row],[Annual Cost ]]*Table1[[#This Row],[Period of Performance (Years)]],0)</f>
        <v>0</v>
      </c>
    </row>
    <row r="24" spans="1:13" x14ac:dyDescent="0.35">
      <c r="A24" s="43" t="s">
        <v>70</v>
      </c>
      <c r="B24" s="44" t="s">
        <v>67</v>
      </c>
      <c r="C24" s="6">
        <v>0</v>
      </c>
      <c r="D24" s="52"/>
      <c r="E24" s="269">
        <f>(ROUND(Table1[[#This Row],[Annual Salary]],0)*(ROUND(Table1[[#This Row],[Percentage of Time]],2)))</f>
        <v>0</v>
      </c>
      <c r="F24" s="271">
        <v>3</v>
      </c>
      <c r="G24" s="207">
        <f>ROUND(Table1[[#This Row],[Annual Cost ]]*Table1[[#This Row],[Period of Performance (Years)]],0)</f>
        <v>0</v>
      </c>
      <c r="M24" s="35"/>
    </row>
    <row r="25" spans="1:13" x14ac:dyDescent="0.35">
      <c r="A25" s="13"/>
      <c r="B25" s="14"/>
      <c r="C25" s="45">
        <v>0</v>
      </c>
      <c r="D25" s="53"/>
      <c r="E25" s="269">
        <f>(ROUND(Table1[[#This Row],[Annual Salary]],0)*(ROUND(Table1[[#This Row],[Percentage of Time]],2)))</f>
        <v>0</v>
      </c>
      <c r="F25" s="272">
        <v>3</v>
      </c>
      <c r="G25" s="207">
        <f>ROUND(Table1[[#This Row],[Annual Cost ]]*Table1[[#This Row],[Period of Performance (Years)]],0)</f>
        <v>0</v>
      </c>
    </row>
    <row r="26" spans="1:13" x14ac:dyDescent="0.35">
      <c r="A26" s="13"/>
      <c r="B26" s="14"/>
      <c r="C26" s="45">
        <v>0</v>
      </c>
      <c r="D26" s="53"/>
      <c r="E26" s="269">
        <f>(ROUND(Table1[[#This Row],[Annual Salary]],0)*(ROUND(Table1[[#This Row],[Percentage of Time]],2)))</f>
        <v>0</v>
      </c>
      <c r="F26" s="272">
        <v>3</v>
      </c>
      <c r="G26" s="207">
        <f>ROUND(Table1[[#This Row],[Annual Cost ]]*Table1[[#This Row],[Period of Performance (Years)]],0)</f>
        <v>0</v>
      </c>
    </row>
    <row r="27" spans="1:13" x14ac:dyDescent="0.35">
      <c r="A27" s="13"/>
      <c r="B27" s="14"/>
      <c r="C27" s="45">
        <v>0</v>
      </c>
      <c r="D27" s="53"/>
      <c r="E27" s="269">
        <f>(ROUND(Table1[[#This Row],[Annual Salary]],0)*(ROUND(Table1[[#This Row],[Percentage of Time]],2)))</f>
        <v>0</v>
      </c>
      <c r="F27" s="272">
        <v>3</v>
      </c>
      <c r="G27" s="207">
        <f>ROUND(Table1[[#This Row],[Annual Cost ]]*Table1[[#This Row],[Period of Performance (Years)]],0)</f>
        <v>0</v>
      </c>
    </row>
    <row r="28" spans="1:13" x14ac:dyDescent="0.35">
      <c r="A28" s="13"/>
      <c r="B28" s="14"/>
      <c r="C28" s="45">
        <v>0</v>
      </c>
      <c r="D28" s="53"/>
      <c r="E28" s="269">
        <f>(ROUND(Table1[[#This Row],[Annual Salary]],0)*(ROUND(Table1[[#This Row],[Percentage of Time]],2)))</f>
        <v>0</v>
      </c>
      <c r="F28" s="272">
        <v>3</v>
      </c>
      <c r="G28" s="207">
        <f>ROUND(Table1[[#This Row],[Annual Cost ]]*Table1[[#This Row],[Period of Performance (Years)]],0)</f>
        <v>0</v>
      </c>
    </row>
    <row r="29" spans="1:13" x14ac:dyDescent="0.35">
      <c r="A29" s="235" t="s">
        <v>10</v>
      </c>
      <c r="B29" s="236"/>
      <c r="C29" s="236"/>
      <c r="D29" s="236"/>
      <c r="E29" s="236"/>
      <c r="F29" s="237"/>
      <c r="G29" s="238">
        <f>SUM(G21:G28)</f>
        <v>0</v>
      </c>
    </row>
    <row r="30" spans="1:13" s="35" customFormat="1" ht="24" thickBot="1" x14ac:dyDescent="0.4">
      <c r="G30" s="213"/>
    </row>
    <row r="31" spans="1:13" ht="24" thickBot="1" x14ac:dyDescent="0.4">
      <c r="A31" s="182" t="s">
        <v>11</v>
      </c>
      <c r="B31" s="9"/>
      <c r="C31" s="9"/>
      <c r="D31" s="9"/>
      <c r="E31" s="9"/>
      <c r="F31" s="9"/>
      <c r="G31" s="214"/>
    </row>
    <row r="32" spans="1:13" ht="24" thickBot="1" x14ac:dyDescent="0.4">
      <c r="C32" s="264" t="s">
        <v>12</v>
      </c>
      <c r="D32" s="261" t="s">
        <v>13</v>
      </c>
      <c r="E32" s="261" t="s">
        <v>14</v>
      </c>
      <c r="F32" s="5" t="s">
        <v>15</v>
      </c>
      <c r="G32" s="255" t="s">
        <v>16</v>
      </c>
    </row>
    <row r="33" spans="1:8" ht="24" thickBot="1" x14ac:dyDescent="0.4">
      <c r="C33" s="91" t="str">
        <f t="shared" ref="C33:D40" si="0">A21</f>
        <v>Title 1</v>
      </c>
      <c r="D33" s="18" t="str">
        <f t="shared" si="0"/>
        <v>Full Name</v>
      </c>
      <c r="E33" s="275">
        <f t="shared" ref="E33:E40" si="1">G21</f>
        <v>0</v>
      </c>
      <c r="F33" s="262"/>
      <c r="G33" s="263">
        <f>ROUND(Table2[[#This Row],[3-Year Personnel Cost ]],0)*Table2[[#This Row],[Fringe Benefit Rate]]</f>
        <v>0</v>
      </c>
    </row>
    <row r="34" spans="1:8" ht="24" thickBot="1" x14ac:dyDescent="0.4">
      <c r="C34" s="92" t="str">
        <f t="shared" si="0"/>
        <v>Title 2</v>
      </c>
      <c r="D34" s="19" t="str">
        <f t="shared" si="0"/>
        <v>Full Name</v>
      </c>
      <c r="E34" s="276">
        <f t="shared" si="1"/>
        <v>0</v>
      </c>
      <c r="F34" s="188"/>
      <c r="G34" s="215">
        <f>ROUND(Table2[[#This Row],[3-Year Personnel Cost ]],0)*Table2[[#This Row],[Fringe Benefit Rate]]</f>
        <v>0</v>
      </c>
    </row>
    <row r="35" spans="1:8" ht="24" thickBot="1" x14ac:dyDescent="0.4">
      <c r="C35" s="92" t="str">
        <f t="shared" si="0"/>
        <v>Title 3</v>
      </c>
      <c r="D35" s="19" t="str">
        <f t="shared" si="0"/>
        <v>Full Name</v>
      </c>
      <c r="E35" s="276">
        <f t="shared" si="1"/>
        <v>0</v>
      </c>
      <c r="F35" s="188"/>
      <c r="G35" s="215">
        <f>ROUND(Table2[[#This Row],[3-Year Personnel Cost ]],0)*Table2[[#This Row],[Fringe Benefit Rate]]</f>
        <v>0</v>
      </c>
    </row>
    <row r="36" spans="1:8" ht="24" thickBot="1" x14ac:dyDescent="0.4">
      <c r="C36" s="93" t="str">
        <f t="shared" si="0"/>
        <v>Title 4</v>
      </c>
      <c r="D36" s="20" t="str">
        <f t="shared" si="0"/>
        <v>Full Name</v>
      </c>
      <c r="E36" s="276">
        <f t="shared" si="1"/>
        <v>0</v>
      </c>
      <c r="F36" s="188"/>
      <c r="G36" s="215">
        <f>ROUND(Table2[[#This Row],[3-Year Personnel Cost ]],0)*Table2[[#This Row],[Fringe Benefit Rate]]</f>
        <v>0</v>
      </c>
    </row>
    <row r="37" spans="1:8" ht="24" thickBot="1" x14ac:dyDescent="0.4">
      <c r="C37" s="93">
        <f t="shared" si="0"/>
        <v>0</v>
      </c>
      <c r="D37" s="20">
        <f t="shared" si="0"/>
        <v>0</v>
      </c>
      <c r="E37" s="276">
        <f t="shared" si="1"/>
        <v>0</v>
      </c>
      <c r="F37" s="189"/>
      <c r="G37" s="215">
        <f>ROUND(Table2[[#This Row],[3-Year Personnel Cost ]],0)*Table2[[#This Row],[Fringe Benefit Rate]]</f>
        <v>0</v>
      </c>
    </row>
    <row r="38" spans="1:8" ht="24" thickBot="1" x14ac:dyDescent="0.4">
      <c r="C38" s="93">
        <f t="shared" si="0"/>
        <v>0</v>
      </c>
      <c r="D38" s="20">
        <f t="shared" si="0"/>
        <v>0</v>
      </c>
      <c r="E38" s="276">
        <f t="shared" si="1"/>
        <v>0</v>
      </c>
      <c r="F38" s="189"/>
      <c r="G38" s="215">
        <f>ROUND(Table2[[#This Row],[3-Year Personnel Cost ]],0)*Table2[[#This Row],[Fringe Benefit Rate]]</f>
        <v>0</v>
      </c>
    </row>
    <row r="39" spans="1:8" ht="24" thickBot="1" x14ac:dyDescent="0.4">
      <c r="C39" s="93">
        <f t="shared" si="0"/>
        <v>0</v>
      </c>
      <c r="D39" s="20">
        <f t="shared" si="0"/>
        <v>0</v>
      </c>
      <c r="E39" s="276">
        <f t="shared" si="1"/>
        <v>0</v>
      </c>
      <c r="F39" s="189"/>
      <c r="G39" s="215">
        <f>ROUND(Table2[[#This Row],[3-Year Personnel Cost ]],0)*Table2[[#This Row],[Fringe Benefit Rate]]</f>
        <v>0</v>
      </c>
    </row>
    <row r="40" spans="1:8" x14ac:dyDescent="0.35">
      <c r="C40" s="93">
        <f t="shared" si="0"/>
        <v>0</v>
      </c>
      <c r="D40" s="80">
        <f t="shared" si="0"/>
        <v>0</v>
      </c>
      <c r="E40" s="276">
        <f t="shared" si="1"/>
        <v>0</v>
      </c>
      <c r="F40" s="189"/>
      <c r="G40" s="215">
        <f>ROUND(Table2[[#This Row],[3-Year Personnel Cost ]],0)*Table2[[#This Row],[Fringe Benefit Rate]]</f>
        <v>0</v>
      </c>
      <c r="H40" s="21"/>
    </row>
    <row r="41" spans="1:8" x14ac:dyDescent="0.35">
      <c r="A41" s="15"/>
      <c r="B41" s="16"/>
      <c r="C41" s="97" t="s">
        <v>17</v>
      </c>
      <c r="D41" s="98"/>
      <c r="E41" s="98"/>
      <c r="F41" s="99"/>
      <c r="G41" s="216">
        <f>SUM(G33:G40)</f>
        <v>0</v>
      </c>
    </row>
    <row r="42" spans="1:8" s="16" customFormat="1" ht="24" thickBot="1" x14ac:dyDescent="0.4">
      <c r="G42" s="208"/>
    </row>
    <row r="43" spans="1:8" ht="26.15" customHeight="1" thickBot="1" x14ac:dyDescent="0.4">
      <c r="A43" s="157" t="s">
        <v>18</v>
      </c>
      <c r="B43" s="157"/>
      <c r="C43" s="158"/>
      <c r="D43" s="158"/>
      <c r="E43" s="158"/>
      <c r="F43" s="158"/>
      <c r="G43" s="217"/>
    </row>
    <row r="44" spans="1:8" ht="24" thickBot="1" x14ac:dyDescent="0.4">
      <c r="B44" s="83" t="s">
        <v>19</v>
      </c>
      <c r="C44" s="260" t="s">
        <v>20</v>
      </c>
      <c r="D44" s="247" t="s">
        <v>21</v>
      </c>
      <c r="E44" s="247" t="s">
        <v>22</v>
      </c>
      <c r="F44" s="247" t="s">
        <v>23</v>
      </c>
      <c r="G44" s="249" t="s">
        <v>121</v>
      </c>
    </row>
    <row r="45" spans="1:8" x14ac:dyDescent="0.35">
      <c r="B45" s="100"/>
      <c r="C45" s="22" t="s">
        <v>25</v>
      </c>
      <c r="D45" s="11">
        <v>0</v>
      </c>
      <c r="E45" s="186" t="s">
        <v>26</v>
      </c>
      <c r="F45" s="70">
        <v>0</v>
      </c>
      <c r="G45" s="223">
        <f>(ROUND(Table3[[#This Row],[Estimated Cost]],0)*F45)</f>
        <v>0</v>
      </c>
    </row>
    <row r="46" spans="1:8" x14ac:dyDescent="0.35">
      <c r="B46" s="100"/>
      <c r="C46" s="22" t="s">
        <v>27</v>
      </c>
      <c r="D46" s="6">
        <v>0</v>
      </c>
      <c r="E46" s="30"/>
      <c r="F46" s="30"/>
      <c r="G46" s="218">
        <f>(ROUND(Table3[[#This Row],[Estimated Cost]],0)*E46*F46)</f>
        <v>0</v>
      </c>
    </row>
    <row r="47" spans="1:8" x14ac:dyDescent="0.35">
      <c r="B47" s="101">
        <v>1</v>
      </c>
      <c r="C47" s="24" t="s">
        <v>28</v>
      </c>
      <c r="D47" s="6">
        <v>0</v>
      </c>
      <c r="E47" s="30"/>
      <c r="F47" s="71"/>
      <c r="G47" s="218">
        <f>(ROUND(Table3[[#This Row],[Estimated Cost]],0)*E47*F47)</f>
        <v>0</v>
      </c>
    </row>
    <row r="48" spans="1:8" x14ac:dyDescent="0.35">
      <c r="B48" s="100"/>
      <c r="C48" s="24" t="s">
        <v>29</v>
      </c>
      <c r="D48" s="6">
        <v>0</v>
      </c>
      <c r="E48" s="30"/>
      <c r="F48" s="71"/>
      <c r="G48" s="218">
        <f>(ROUND(Table3[[#This Row],[Estimated Cost]],0)*E48*F48)</f>
        <v>0</v>
      </c>
    </row>
    <row r="49" spans="2:8" ht="24" thickBot="1" x14ac:dyDescent="0.4">
      <c r="B49" s="100"/>
      <c r="C49" s="73" t="s">
        <v>71</v>
      </c>
      <c r="D49" s="49">
        <v>0</v>
      </c>
      <c r="E49" s="50"/>
      <c r="F49" s="72"/>
      <c r="G49" s="218">
        <f>(ROUND(Table3[[#This Row],[Estimated Cost]],0)*E49*F49)</f>
        <v>0</v>
      </c>
    </row>
    <row r="50" spans="2:8" ht="24" thickBot="1" x14ac:dyDescent="0.4">
      <c r="B50" s="69" t="s">
        <v>30</v>
      </c>
      <c r="C50" s="69"/>
      <c r="D50" s="55"/>
      <c r="E50" s="55"/>
      <c r="F50" s="56"/>
      <c r="G50" s="219">
        <f>SUM(G45:G49)</f>
        <v>0</v>
      </c>
    </row>
    <row r="51" spans="2:8" x14ac:dyDescent="0.35">
      <c r="B51" s="100"/>
      <c r="C51" s="26" t="s">
        <v>25</v>
      </c>
      <c r="D51" s="11">
        <v>0</v>
      </c>
      <c r="E51" s="186" t="s">
        <v>26</v>
      </c>
      <c r="F51" s="70"/>
      <c r="G51" s="218">
        <f>(ROUND(Table3[[#This Row],[Estimated Cost]],0)*Table3[[#This Row],['# of Travelers]])</f>
        <v>0</v>
      </c>
    </row>
    <row r="52" spans="2:8" x14ac:dyDescent="0.35">
      <c r="B52" s="100"/>
      <c r="C52" s="22" t="s">
        <v>27</v>
      </c>
      <c r="D52" s="6">
        <v>0</v>
      </c>
      <c r="E52" s="30"/>
      <c r="F52" s="30"/>
      <c r="G52" s="218">
        <f>(ROUND(Table3[[#This Row],[Estimated Cost]],0)*Table3[[#This Row],['# of Travelers]]*Table3[[#This Row],[Duration]])</f>
        <v>0</v>
      </c>
    </row>
    <row r="53" spans="2:8" x14ac:dyDescent="0.35">
      <c r="B53" s="101">
        <v>2</v>
      </c>
      <c r="C53" s="24" t="s">
        <v>28</v>
      </c>
      <c r="D53" s="6">
        <v>0</v>
      </c>
      <c r="E53" s="30"/>
      <c r="F53" s="71"/>
      <c r="G53" s="218">
        <f>(ROUND(Table3[[#This Row],[Estimated Cost]],0)*Table3[[#This Row],['# of Travelers]]*Table3[[#This Row],[Duration]])</f>
        <v>0</v>
      </c>
      <c r="H53" s="28"/>
    </row>
    <row r="54" spans="2:8" x14ac:dyDescent="0.35">
      <c r="B54" s="100"/>
      <c r="C54" s="27" t="s">
        <v>29</v>
      </c>
      <c r="D54" s="6">
        <v>0</v>
      </c>
      <c r="E54" s="30"/>
      <c r="F54" s="71"/>
      <c r="G54" s="218">
        <f>(ROUND(Table3[[#This Row],[Estimated Cost]],0)*Table3[[#This Row],['# of Travelers]]*Table3[[#This Row],[Duration]])</f>
        <v>0</v>
      </c>
      <c r="H54" s="28"/>
    </row>
    <row r="55" spans="2:8" ht="24" thickBot="1" x14ac:dyDescent="0.4">
      <c r="B55" s="100"/>
      <c r="C55" s="73" t="s">
        <v>71</v>
      </c>
      <c r="D55" s="49">
        <v>0</v>
      </c>
      <c r="E55" s="50"/>
      <c r="F55" s="72"/>
      <c r="G55" s="218">
        <f>(ROUND(Table3[[#This Row],[Estimated Cost]],0)*Table3[[#This Row],['# of Travelers]]*Table3[[#This Row],[Duration]])</f>
        <v>0</v>
      </c>
    </row>
    <row r="56" spans="2:8" ht="24" thickBot="1" x14ac:dyDescent="0.4">
      <c r="B56" s="69" t="s">
        <v>31</v>
      </c>
      <c r="C56" s="69"/>
      <c r="D56" s="55"/>
      <c r="E56" s="55"/>
      <c r="F56" s="56"/>
      <c r="G56" s="219">
        <f>SUM(G51:G55)</f>
        <v>0</v>
      </c>
    </row>
    <row r="57" spans="2:8" x14ac:dyDescent="0.35">
      <c r="B57" s="100"/>
      <c r="C57" s="26" t="s">
        <v>25</v>
      </c>
      <c r="D57" s="11">
        <v>0</v>
      </c>
      <c r="E57" s="186" t="s">
        <v>26</v>
      </c>
      <c r="F57" s="70"/>
      <c r="G57" s="218">
        <f>(ROUND(Table3[[#This Row],[Estimated Cost]],0)*Table3[[#This Row],['# of Travelers]])</f>
        <v>0</v>
      </c>
    </row>
    <row r="58" spans="2:8" x14ac:dyDescent="0.35">
      <c r="B58" s="100"/>
      <c r="C58" s="22" t="s">
        <v>27</v>
      </c>
      <c r="D58" s="6">
        <v>0</v>
      </c>
      <c r="E58" s="48">
        <v>0</v>
      </c>
      <c r="F58" s="30"/>
      <c r="G58" s="218">
        <f>(ROUND(Table3[[#This Row],[Estimated Cost]],0)*Table3[[#This Row],['# of Travelers]]*Table3[[#This Row],[Duration]])</f>
        <v>0</v>
      </c>
    </row>
    <row r="59" spans="2:8" x14ac:dyDescent="0.35">
      <c r="B59" s="101">
        <v>3</v>
      </c>
      <c r="C59" s="24" t="s">
        <v>28</v>
      </c>
      <c r="D59" s="6">
        <v>0</v>
      </c>
      <c r="E59" s="30">
        <v>0</v>
      </c>
      <c r="F59" s="71"/>
      <c r="G59" s="218">
        <f>(ROUND(Table3[[#This Row],[Estimated Cost]],0)*Table3[[#This Row],['# of Travelers]]*Table3[[#This Row],[Duration]])</f>
        <v>0</v>
      </c>
    </row>
    <row r="60" spans="2:8" x14ac:dyDescent="0.35">
      <c r="B60" s="100"/>
      <c r="C60" s="27" t="s">
        <v>29</v>
      </c>
      <c r="D60" s="6">
        <v>0</v>
      </c>
      <c r="E60" s="30">
        <v>0</v>
      </c>
      <c r="F60" s="71"/>
      <c r="G60" s="218">
        <f>(ROUND(Table3[[#This Row],[Estimated Cost]],0)*Table3[[#This Row],['# of Travelers]]*Table3[[#This Row],[Duration]])</f>
        <v>0</v>
      </c>
    </row>
    <row r="61" spans="2:8" ht="24" thickBot="1" x14ac:dyDescent="0.4">
      <c r="B61" s="100"/>
      <c r="C61" s="73" t="s">
        <v>71</v>
      </c>
      <c r="D61" s="49">
        <v>0</v>
      </c>
      <c r="E61" s="50">
        <v>0</v>
      </c>
      <c r="F61" s="72"/>
      <c r="G61" s="218">
        <f>(ROUND(Table3[[#This Row],[Estimated Cost]],0)*Table3[[#This Row],['# of Travelers]]*Table3[[#This Row],[Duration]])</f>
        <v>0</v>
      </c>
    </row>
    <row r="62" spans="2:8" ht="24" thickBot="1" x14ac:dyDescent="0.4">
      <c r="B62" s="69" t="s">
        <v>32</v>
      </c>
      <c r="C62" s="69"/>
      <c r="D62" s="55"/>
      <c r="E62" s="55"/>
      <c r="F62" s="55"/>
      <c r="G62" s="219">
        <f>SUM(G57:G61)</f>
        <v>0</v>
      </c>
    </row>
    <row r="63" spans="2:8" x14ac:dyDescent="0.35">
      <c r="B63" s="97" t="s">
        <v>33</v>
      </c>
      <c r="C63" s="104"/>
      <c r="D63" s="104"/>
      <c r="E63" s="104"/>
      <c r="F63" s="104"/>
      <c r="G63" s="220">
        <f>G50+G56+G62</f>
        <v>0</v>
      </c>
    </row>
    <row r="64" spans="2:8" s="35" customFormat="1" ht="24" thickBot="1" x14ac:dyDescent="0.4">
      <c r="G64" s="213"/>
    </row>
    <row r="65" spans="1:7" ht="24" thickBot="1" x14ac:dyDescent="0.4">
      <c r="A65" s="160" t="s">
        <v>119</v>
      </c>
      <c r="B65" s="204" t="s">
        <v>120</v>
      </c>
      <c r="C65" s="141"/>
      <c r="D65" s="141"/>
      <c r="E65" s="141"/>
      <c r="F65" s="141"/>
      <c r="G65" s="221"/>
    </row>
    <row r="66" spans="1:7" ht="26.15" customHeight="1" thickBot="1" x14ac:dyDescent="0.4">
      <c r="D66" s="257" t="s">
        <v>34</v>
      </c>
      <c r="E66" s="258" t="s">
        <v>35</v>
      </c>
      <c r="F66" s="258" t="s">
        <v>36</v>
      </c>
      <c r="G66" s="259" t="s">
        <v>39</v>
      </c>
    </row>
    <row r="67" spans="1:7" ht="24" thickBot="1" x14ac:dyDescent="0.4">
      <c r="D67" s="106" t="s">
        <v>72</v>
      </c>
      <c r="E67" s="29"/>
      <c r="F67" s="11">
        <v>0</v>
      </c>
      <c r="G67" s="266">
        <f>(ROUND(Table5[[#This Row],[Quantity]],0)*ROUND(Table5[[#This Row],[Price per Unit]],0))</f>
        <v>0</v>
      </c>
    </row>
    <row r="68" spans="1:7" ht="24" thickBot="1" x14ac:dyDescent="0.4">
      <c r="D68" s="107" t="s">
        <v>73</v>
      </c>
      <c r="E68" s="30"/>
      <c r="F68" s="6">
        <v>0</v>
      </c>
      <c r="G68" s="267">
        <f>(ROUND(Table5[[#This Row],[Quantity]],0)*ROUND(Table5[[#This Row],[Price per Unit]],0))</f>
        <v>0</v>
      </c>
    </row>
    <row r="69" spans="1:7" ht="24" thickBot="1" x14ac:dyDescent="0.4">
      <c r="D69" s="107" t="s">
        <v>74</v>
      </c>
      <c r="E69" s="30"/>
      <c r="F69" s="6">
        <v>0</v>
      </c>
      <c r="G69" s="267">
        <f>(ROUND(Table5[[#This Row],[Quantity]],0)*ROUND(Table5[[#This Row],[Price per Unit]],0))</f>
        <v>0</v>
      </c>
    </row>
    <row r="70" spans="1:7" ht="24" thickBot="1" x14ac:dyDescent="0.4">
      <c r="D70" s="108"/>
      <c r="E70" s="31"/>
      <c r="F70" s="7">
        <v>0</v>
      </c>
      <c r="G70" s="267">
        <f>(ROUND(Table5[[#This Row],[Quantity]],0)*ROUND(Table5[[#This Row],[Price per Unit]],0))</f>
        <v>0</v>
      </c>
    </row>
    <row r="71" spans="1:7" ht="24" thickBot="1" x14ac:dyDescent="0.4">
      <c r="D71" s="108"/>
      <c r="E71" s="31"/>
      <c r="F71" s="74">
        <v>0</v>
      </c>
      <c r="G71" s="267">
        <f>(ROUND(Table5[[#This Row],[Quantity]],0)*ROUND(Table5[[#This Row],[Price per Unit]],0))</f>
        <v>0</v>
      </c>
    </row>
    <row r="72" spans="1:7" ht="24" thickBot="1" x14ac:dyDescent="0.4">
      <c r="D72" s="108"/>
      <c r="E72" s="31"/>
      <c r="F72" s="74">
        <v>0</v>
      </c>
      <c r="G72" s="267">
        <f>(ROUND(Table5[[#This Row],[Quantity]],0)*ROUND(Table5[[#This Row],[Price per Unit]],0))</f>
        <v>0</v>
      </c>
    </row>
    <row r="73" spans="1:7" ht="24" thickBot="1" x14ac:dyDescent="0.4">
      <c r="D73" s="108"/>
      <c r="E73" s="31"/>
      <c r="F73" s="7">
        <v>0</v>
      </c>
      <c r="G73" s="267">
        <f>(ROUND(Table5[[#This Row],[Quantity]],0)*ROUND(Table5[[#This Row],[Price per Unit]],0))</f>
        <v>0</v>
      </c>
    </row>
    <row r="74" spans="1:7" ht="24" thickBot="1" x14ac:dyDescent="0.4">
      <c r="D74" s="109"/>
      <c r="E74" s="54"/>
      <c r="F74" s="47">
        <v>0</v>
      </c>
      <c r="G74" s="267">
        <f>(ROUND(Table5[[#This Row],[Quantity]],0)*ROUND(Table5[[#This Row],[Price per Unit]],0))</f>
        <v>0</v>
      </c>
    </row>
    <row r="75" spans="1:7" x14ac:dyDescent="0.35">
      <c r="D75" s="113" t="s">
        <v>39</v>
      </c>
      <c r="E75" s="114"/>
      <c r="F75" s="114"/>
      <c r="G75" s="220">
        <f>SUM(G67:G74)</f>
        <v>0</v>
      </c>
    </row>
    <row r="76" spans="1:7" s="35" customFormat="1" ht="24" thickBot="1" x14ac:dyDescent="0.4">
      <c r="G76" s="213"/>
    </row>
    <row r="77" spans="1:7" ht="24" thickBot="1" x14ac:dyDescent="0.4">
      <c r="A77" s="75" t="s">
        <v>40</v>
      </c>
      <c r="B77" s="161" t="s">
        <v>118</v>
      </c>
      <c r="C77" s="143"/>
      <c r="D77" s="143"/>
      <c r="E77" s="143"/>
      <c r="F77" s="143"/>
      <c r="G77" s="217"/>
    </row>
    <row r="78" spans="1:7" ht="26.15" customHeight="1" thickBot="1" x14ac:dyDescent="0.4">
      <c r="C78" s="246" t="s">
        <v>41</v>
      </c>
      <c r="D78" s="256" t="s">
        <v>34</v>
      </c>
      <c r="E78" s="247" t="s">
        <v>35</v>
      </c>
      <c r="F78" s="246" t="s">
        <v>36</v>
      </c>
      <c r="G78" s="249" t="s">
        <v>46</v>
      </c>
    </row>
    <row r="79" spans="1:7" ht="24" thickBot="1" x14ac:dyDescent="0.4">
      <c r="C79" s="77"/>
      <c r="D79" s="117" t="s">
        <v>75</v>
      </c>
      <c r="E79" s="29"/>
      <c r="F79" s="155">
        <v>0</v>
      </c>
      <c r="G79" s="268">
        <f>ROUND(ROUND(Table6[[#This Row],[Quantity]],0)*ROUND(Table6[[#This Row],[Price per Unit]],0),0)</f>
        <v>0</v>
      </c>
    </row>
    <row r="80" spans="1:7" ht="24" thickBot="1" x14ac:dyDescent="0.4">
      <c r="C80" s="76"/>
      <c r="D80" s="118" t="s">
        <v>76</v>
      </c>
      <c r="E80" s="30"/>
      <c r="F80" s="156">
        <v>0</v>
      </c>
      <c r="G80" s="268">
        <f>ROUND(ROUND(Table6[[#This Row],[Quantity]],0)*ROUND(Table6[[#This Row],[Price per Unit]],0),0)</f>
        <v>0</v>
      </c>
    </row>
    <row r="81" spans="1:7" ht="24" thickBot="1" x14ac:dyDescent="0.4">
      <c r="C81" s="76"/>
      <c r="D81" s="118" t="s">
        <v>77</v>
      </c>
      <c r="E81" s="30"/>
      <c r="F81" s="156">
        <v>0</v>
      </c>
      <c r="G81" s="268">
        <f>ROUND(ROUND(Table6[[#This Row],[Quantity]],0)*ROUND(Table6[[#This Row],[Price per Unit]],0),0)</f>
        <v>0</v>
      </c>
    </row>
    <row r="82" spans="1:7" ht="24" thickBot="1" x14ac:dyDescent="0.4">
      <c r="C82" s="82"/>
      <c r="D82" s="119"/>
      <c r="E82" s="31"/>
      <c r="F82" s="115">
        <v>0</v>
      </c>
      <c r="G82" s="268">
        <f>ROUND(ROUND(Table6[[#This Row],[Quantity]],0)*ROUND(Table6[[#This Row],[Price per Unit]],0),0)</f>
        <v>0</v>
      </c>
    </row>
    <row r="83" spans="1:7" ht="24" thickBot="1" x14ac:dyDescent="0.4">
      <c r="C83" s="82"/>
      <c r="D83" s="119"/>
      <c r="E83" s="31"/>
      <c r="F83" s="115">
        <v>0</v>
      </c>
      <c r="G83" s="268">
        <f>ROUND(ROUND(Table6[[#This Row],[Quantity]],0)*ROUND(Table6[[#This Row],[Price per Unit]],0),0)</f>
        <v>0</v>
      </c>
    </row>
    <row r="84" spans="1:7" ht="24" thickBot="1" x14ac:dyDescent="0.4">
      <c r="C84" s="82"/>
      <c r="D84" s="119"/>
      <c r="E84" s="31"/>
      <c r="F84" s="115">
        <v>0</v>
      </c>
      <c r="G84" s="268">
        <f>ROUND(ROUND(Table6[[#This Row],[Quantity]],0)*ROUND(Table6[[#This Row],[Price per Unit]],0),0)</f>
        <v>0</v>
      </c>
    </row>
    <row r="85" spans="1:7" x14ac:dyDescent="0.35">
      <c r="C85" s="82"/>
      <c r="D85" s="119"/>
      <c r="E85" s="54"/>
      <c r="F85" s="116">
        <v>0</v>
      </c>
      <c r="G85" s="268">
        <f>ROUND(ROUND(Table6[[#This Row],[Quantity]],0)*ROUND(Table6[[#This Row],[Price per Unit]],0),0)</f>
        <v>0</v>
      </c>
    </row>
    <row r="86" spans="1:7" x14ac:dyDescent="0.35">
      <c r="C86" s="121" t="s">
        <v>46</v>
      </c>
      <c r="D86" s="122"/>
      <c r="E86" s="98"/>
      <c r="F86" s="88"/>
      <c r="G86" s="216">
        <f>SUM(G79:G85)</f>
        <v>0</v>
      </c>
    </row>
    <row r="87" spans="1:7" ht="24" thickBot="1" x14ac:dyDescent="0.4">
      <c r="C87" s="15"/>
      <c r="D87" s="16"/>
      <c r="E87" s="17"/>
      <c r="F87" s="17"/>
      <c r="G87" s="208"/>
    </row>
    <row r="88" spans="1:7" ht="24" thickBot="1" x14ac:dyDescent="0.4">
      <c r="A88" s="176" t="s">
        <v>47</v>
      </c>
      <c r="B88" s="140" t="s">
        <v>135</v>
      </c>
      <c r="C88" s="140"/>
      <c r="D88" s="140"/>
      <c r="E88" s="140"/>
      <c r="F88" s="140"/>
      <c r="G88" s="222"/>
    </row>
    <row r="89" spans="1:7" ht="26.15" customHeight="1" thickBot="1" x14ac:dyDescent="0.4">
      <c r="C89" s="200" t="s">
        <v>34</v>
      </c>
      <c r="D89" s="120" t="s">
        <v>98</v>
      </c>
      <c r="E89" s="5" t="s">
        <v>48</v>
      </c>
      <c r="F89" s="205" t="s">
        <v>102</v>
      </c>
      <c r="G89" s="255" t="s">
        <v>50</v>
      </c>
    </row>
    <row r="90" spans="1:7" x14ac:dyDescent="0.35">
      <c r="C90" s="253" t="s">
        <v>78</v>
      </c>
      <c r="D90" s="254"/>
      <c r="E90" s="11">
        <v>0</v>
      </c>
      <c r="F90" s="59" t="s">
        <v>79</v>
      </c>
      <c r="G90" s="223">
        <f>ROUND(ROUND(Table7[[#This Row],[Hours ]],0)*ROUND(Table7[[#This Row],[Hourly Rate]],0),0)</f>
        <v>0</v>
      </c>
    </row>
    <row r="91" spans="1:7" ht="20.75" customHeight="1" x14ac:dyDescent="0.35">
      <c r="C91" s="126"/>
      <c r="D91" s="123"/>
      <c r="E91" s="7"/>
      <c r="F91" s="58"/>
      <c r="G91" s="223">
        <f>ROUND(ROUND(Table7[[#This Row],[Hours ]],0)*ROUND(Table7[[#This Row],[Hourly Rate]],0),0)</f>
        <v>0</v>
      </c>
    </row>
    <row r="92" spans="1:7" x14ac:dyDescent="0.35">
      <c r="C92" s="127">
        <f>C82</f>
        <v>0</v>
      </c>
      <c r="D92" s="124"/>
      <c r="E92" s="7"/>
      <c r="F92" s="58"/>
      <c r="G92" s="223">
        <f>ROUND(ROUND(Table7[[#This Row],[Hours ]],0)*ROUND(Table7[[#This Row],[Hourly Rate]],0),0)</f>
        <v>0</v>
      </c>
    </row>
    <row r="93" spans="1:7" x14ac:dyDescent="0.35">
      <c r="C93" s="127">
        <f>C83</f>
        <v>0</v>
      </c>
      <c r="D93" s="124"/>
      <c r="E93" s="7"/>
      <c r="F93" s="58"/>
      <c r="G93" s="223">
        <f>ROUND(ROUND(Table7[[#This Row],[Hours ]],0)*ROUND(Table7[[#This Row],[Hourly Rate]],0),0)</f>
        <v>0</v>
      </c>
    </row>
    <row r="94" spans="1:7" x14ac:dyDescent="0.35">
      <c r="C94" s="127">
        <f>C84</f>
        <v>0</v>
      </c>
      <c r="D94" s="124"/>
      <c r="E94" s="7"/>
      <c r="F94" s="58"/>
      <c r="G94" s="223">
        <f>ROUND(ROUND(Table7[[#This Row],[Hours ]],0)*ROUND(Table7[[#This Row],[Hourly Rate]],0),0)</f>
        <v>0</v>
      </c>
    </row>
    <row r="95" spans="1:7" x14ac:dyDescent="0.35">
      <c r="C95" s="235" t="s">
        <v>50</v>
      </c>
      <c r="D95" s="239"/>
      <c r="E95" s="240"/>
      <c r="F95" s="241"/>
      <c r="G95" s="238">
        <f>SUM(G90:G94)</f>
        <v>0</v>
      </c>
    </row>
    <row r="96" spans="1:7" s="35" customFormat="1" ht="24" thickBot="1" x14ac:dyDescent="0.4">
      <c r="G96" s="213"/>
    </row>
    <row r="97" spans="1:10" ht="24" thickBot="1" x14ac:dyDescent="0.4">
      <c r="A97" s="176" t="s">
        <v>51</v>
      </c>
      <c r="B97" s="179"/>
      <c r="C97" s="180"/>
      <c r="D97" s="180"/>
      <c r="E97" s="180"/>
      <c r="F97" s="180"/>
      <c r="G97" s="224"/>
    </row>
    <row r="98" spans="1:10" ht="26.15" customHeight="1" thickBot="1" x14ac:dyDescent="0.4">
      <c r="C98" s="246" t="s">
        <v>52</v>
      </c>
      <c r="D98" s="252" t="s">
        <v>34</v>
      </c>
      <c r="E98" s="247" t="s">
        <v>35</v>
      </c>
      <c r="F98" s="248" t="s">
        <v>36</v>
      </c>
      <c r="G98" s="249" t="s">
        <v>122</v>
      </c>
    </row>
    <row r="99" spans="1:10" s="33" customFormat="1" x14ac:dyDescent="0.35">
      <c r="C99" s="250" t="s">
        <v>79</v>
      </c>
      <c r="D99" s="251"/>
      <c r="E99" s="29"/>
      <c r="F99" s="11">
        <v>0</v>
      </c>
      <c r="G99" s="223">
        <f>ROUND(Table8[[#This Row],[Quantity]],0)*ROUND(Table8[[#This Row],[Price per Unit]],0)</f>
        <v>0</v>
      </c>
    </row>
    <row r="100" spans="1:10" x14ac:dyDescent="0.35">
      <c r="C100" s="134"/>
      <c r="D100" s="131"/>
      <c r="E100" s="60"/>
      <c r="F100" s="7">
        <v>0</v>
      </c>
      <c r="G100" s="218">
        <f>ROUND(Table8[[#This Row],[Quantity]],0)*ROUND(Table8[[#This Row],[Price per Unit]],0)</f>
        <v>0</v>
      </c>
    </row>
    <row r="101" spans="1:10" x14ac:dyDescent="0.35">
      <c r="C101" s="134"/>
      <c r="D101" s="131"/>
      <c r="E101" s="60"/>
      <c r="F101" s="7">
        <v>0</v>
      </c>
      <c r="G101" s="218">
        <f>ROUND(Table8[[#This Row],[Quantity]],0)*ROUND(Table8[[#This Row],[Price per Unit]],0)</f>
        <v>0</v>
      </c>
    </row>
    <row r="102" spans="1:10" x14ac:dyDescent="0.35">
      <c r="C102" s="134">
        <f t="shared" ref="C102:C103" si="2">C92</f>
        <v>0</v>
      </c>
      <c r="D102" s="132"/>
      <c r="E102" s="31"/>
      <c r="F102" s="7">
        <v>0</v>
      </c>
      <c r="G102" s="218">
        <f>ROUND(Table8[[#This Row],[Quantity]],0)*ROUND(Table8[[#This Row],[Price per Unit]],0)</f>
        <v>0</v>
      </c>
    </row>
    <row r="103" spans="1:10" x14ac:dyDescent="0.35">
      <c r="C103" s="134">
        <f t="shared" si="2"/>
        <v>0</v>
      </c>
      <c r="D103" s="132"/>
      <c r="E103" s="31"/>
      <c r="F103" s="7">
        <v>0</v>
      </c>
      <c r="G103" s="218">
        <f>ROUND(Table8[[#This Row],[Quantity]],0)*ROUND(Table8[[#This Row],[Price per Unit]],0)</f>
        <v>0</v>
      </c>
    </row>
    <row r="104" spans="1:10" ht="24" thickBot="1" x14ac:dyDescent="0.4">
      <c r="C104" s="164"/>
      <c r="D104" s="165"/>
      <c r="E104" s="54"/>
      <c r="F104" s="47">
        <v>0</v>
      </c>
      <c r="G104" s="218">
        <f>ROUND(Table8[[#This Row],[Quantity]],0)*ROUND(Table8[[#This Row],[Price per Unit]],0)</f>
        <v>0</v>
      </c>
    </row>
    <row r="105" spans="1:10" ht="24" thickBot="1" x14ac:dyDescent="0.4">
      <c r="C105" s="166" t="s">
        <v>58</v>
      </c>
      <c r="D105" s="167"/>
      <c r="E105" s="168"/>
      <c r="F105" s="168"/>
      <c r="G105" s="225">
        <f>SUM(G99:G104)</f>
        <v>0</v>
      </c>
    </row>
    <row r="106" spans="1:10" s="35" customFormat="1" ht="24" thickBot="1" x14ac:dyDescent="0.4">
      <c r="G106" s="213"/>
    </row>
    <row r="107" spans="1:10" ht="24" thickBot="1" x14ac:dyDescent="0.4">
      <c r="A107" s="182" t="s">
        <v>112</v>
      </c>
      <c r="B107" s="162" t="s">
        <v>103</v>
      </c>
      <c r="C107" s="158"/>
      <c r="D107" s="158"/>
      <c r="E107" s="158"/>
      <c r="F107" s="158"/>
      <c r="G107" s="217"/>
      <c r="J107" s="234"/>
    </row>
    <row r="108" spans="1:10" ht="24" thickBot="1" x14ac:dyDescent="0.4">
      <c r="A108" s="32"/>
      <c r="B108" s="32"/>
      <c r="C108" s="246" t="s">
        <v>59</v>
      </c>
      <c r="D108" s="247" t="s">
        <v>60</v>
      </c>
      <c r="E108" s="248" t="s">
        <v>61</v>
      </c>
      <c r="F108" s="247" t="s">
        <v>62</v>
      </c>
      <c r="G108" s="249" t="s">
        <v>63</v>
      </c>
    </row>
    <row r="109" spans="1:10" ht="26.15" customHeight="1" x14ac:dyDescent="0.35">
      <c r="A109" s="16"/>
      <c r="B109" s="16"/>
      <c r="C109" s="242" t="s">
        <v>80</v>
      </c>
      <c r="D109" s="243">
        <v>0</v>
      </c>
      <c r="E109" s="244"/>
      <c r="F109" s="11">
        <v>0</v>
      </c>
      <c r="G109" s="245">
        <f>ROUND(ROUND(Table9[[#This Row],[Base Amount**]],0)*ROUND(Table9[[#This Row],[IDC Rate]],4),0)</f>
        <v>0</v>
      </c>
    </row>
    <row r="110" spans="1:10" x14ac:dyDescent="0.35">
      <c r="A110" s="16"/>
      <c r="B110" s="16"/>
      <c r="C110" s="229" t="s">
        <v>124</v>
      </c>
      <c r="D110" s="230"/>
      <c r="E110" s="231"/>
      <c r="F110" s="232" t="s">
        <v>125</v>
      </c>
      <c r="G110" s="233"/>
    </row>
    <row r="111" spans="1:10" ht="24" thickBot="1" x14ac:dyDescent="0.4">
      <c r="A111" s="16"/>
      <c r="B111" s="57"/>
      <c r="D111" s="17"/>
    </row>
    <row r="112" spans="1:10" x14ac:dyDescent="0.35">
      <c r="A112" s="16"/>
      <c r="B112" s="16"/>
      <c r="D112" s="17"/>
      <c r="F112" s="37" t="s">
        <v>64</v>
      </c>
      <c r="G112" s="226">
        <f>SUM(G108,G105,G95,G86,G75,G63,G41,G29)</f>
        <v>0</v>
      </c>
    </row>
    <row r="113" spans="1:7" ht="47" x14ac:dyDescent="0.35">
      <c r="A113" s="16"/>
      <c r="B113" s="16"/>
      <c r="D113" s="17"/>
      <c r="F113" s="38" t="s">
        <v>138</v>
      </c>
      <c r="G113" s="227" t="e">
        <f>VLOOKUP(F113,'Data Vali'!A15:B19,2,FALSE)</f>
        <v>#N/A</v>
      </c>
    </row>
    <row r="114" spans="1:7" ht="47.5" thickBot="1" x14ac:dyDescent="0.4">
      <c r="A114" s="16"/>
      <c r="B114" s="163"/>
      <c r="F114" s="39" t="s">
        <v>104</v>
      </c>
      <c r="G114" s="228" t="e">
        <f>G113-G112</f>
        <v>#N/A</v>
      </c>
    </row>
  </sheetData>
  <sheetProtection algorithmName="SHA-512" hashValue="oRFEqVwbQkIscHvEN+Z/82qCkwUp78dj3Tr5+BcDJRUhFdBUOo+ZUyJsbOu1pSNcr5eTP7jaGIKre9lALVWJzg==" saltValue="f01HJuCLc9Q85zvkkOq+cg==" spinCount="100000" sheet="1" insertRows="0" selectLockedCells="1"/>
  <conditionalFormatting sqref="G114">
    <cfRule type="cellIs" dxfId="7" priority="3" operator="greaterThan">
      <formula>0</formula>
    </cfRule>
    <cfRule type="cellIs" dxfId="6" priority="4" operator="lessThan">
      <formula>0</formula>
    </cfRule>
  </conditionalFormatting>
  <conditionalFormatting sqref="F114">
    <cfRule type="cellIs" dxfId="5" priority="1" operator="greaterThan">
      <formula>0</formula>
    </cfRule>
    <cfRule type="cellIs" dxfId="4" priority="2" operator="lessThan">
      <formula>0</formula>
    </cfRule>
  </conditionalFormatting>
  <dataValidations count="1">
    <dataValidation type="whole" errorStyle="warning" allowBlank="1" showInputMessage="1" showErrorMessage="1" errorTitle="Whole Numbers Only" error="Number of travelers should not contain a decimal. Only whole numbers are accepted. " sqref="F57:F61 F51:F55 F45:F49" xr:uid="{70261930-F602-4720-9568-9E881670FB36}">
      <formula1>0</formula1>
      <formula2>100</formula2>
    </dataValidation>
  </dataValidations>
  <pageMargins left="0.7" right="0.7" top="0.75" bottom="0.75" header="0.3" footer="0.3"/>
  <pageSetup orientation="portrait" horizontalDpi="1200" verticalDpi="1200" r:id="rId1"/>
  <tableParts count="8">
    <tablePart r:id="rId2"/>
    <tablePart r:id="rId3"/>
    <tablePart r:id="rId4"/>
    <tablePart r:id="rId5"/>
    <tablePart r:id="rId6"/>
    <tablePart r:id="rId7"/>
    <tablePart r:id="rId8"/>
    <tablePart r:id="rId9"/>
  </tableParts>
  <extLst>
    <ext xmlns:x14="http://schemas.microsoft.com/office/spreadsheetml/2009/9/main" uri="{CCE6A557-97BC-4b89-ADB6-D9C93CAAB3DF}">
      <x14:dataValidations xmlns:xm="http://schemas.microsoft.com/office/excel/2006/main" count="5">
        <x14:dataValidation type="list" showInputMessage="1" showErrorMessage="1" xr:uid="{88F53B79-5CB5-4B5C-9AB3-9EFC03F913D0}">
          <x14:formula1>
            <xm:f>'Data Vali'!$A$15:$A$19</xm:f>
          </x14:formula1>
          <xm:sqref>B112:C112 F113</xm:sqref>
        </x14:dataValidation>
        <x14:dataValidation type="list" showInputMessage="1" showErrorMessage="1" xr:uid="{5223C241-F8D0-4164-AD5C-686B595BD010}">
          <x14:formula1>
            <xm:f>'Data Vali'!$F$2:$F$7</xm:f>
          </x14:formula1>
          <xm:sqref>C79:C85</xm:sqref>
        </x14:dataValidation>
        <x14:dataValidation type="list" showInputMessage="1" showErrorMessage="1" xr:uid="{7EB7DE89-2BDE-4218-8B3F-FA8585A6324A}">
          <x14:formula1>
            <xm:f>'Data Vali'!$F$9:$F$12</xm:f>
          </x14:formula1>
          <xm:sqref>C90:C94</xm:sqref>
        </x14:dataValidation>
        <x14:dataValidation type="list" showInputMessage="1" showErrorMessage="1" xr:uid="{7F8369CD-8040-4659-94EC-300653DE3156}">
          <x14:formula1>
            <xm:f>'Data Vali'!$C$2:$C$10</xm:f>
          </x14:formula1>
          <xm:sqref>C99:C104</xm:sqref>
        </x14:dataValidation>
        <x14:dataValidation type="list" allowBlank="1" showInputMessage="1" showErrorMessage="1" xr:uid="{081BC8ED-60F0-434F-A917-B0F3A6BD6F0D}">
          <x14:formula1>
            <xm:f>'Data Vali'!$A$2:$A$6</xm:f>
          </x14:formula1>
          <xm:sqref>F90:F94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350EA-2D76-4984-A97C-CE62019B9539}">
  <dimension ref="A1:H113"/>
  <sheetViews>
    <sheetView showZeros="0" tabSelected="1" zoomScale="58" zoomScaleNormal="95" workbookViewId="0"/>
  </sheetViews>
  <sheetFormatPr defaultColWidth="9.26953125" defaultRowHeight="23.5" x14ac:dyDescent="0.35"/>
  <cols>
    <col min="1" max="1" width="40.26953125" style="35" customWidth="1"/>
    <col min="2" max="2" width="21.7265625" style="35" customWidth="1"/>
    <col min="3" max="3" width="42.26953125" style="36" customWidth="1"/>
    <col min="4" max="4" width="62.6328125" style="36" customWidth="1"/>
    <col min="5" max="5" width="87" style="36" customWidth="1"/>
    <col min="6" max="6" width="50" style="36" customWidth="1"/>
    <col min="7" max="7" width="66.453125" style="8" customWidth="1"/>
    <col min="8" max="8" width="11.26953125" style="8" bestFit="1" customWidth="1"/>
    <col min="9" max="9" width="12.1796875" style="8" bestFit="1" customWidth="1"/>
    <col min="10" max="16384" width="9.26953125" style="8"/>
  </cols>
  <sheetData>
    <row r="1" spans="1:7" ht="23.15" customHeight="1" x14ac:dyDescent="0.35">
      <c r="A1" s="63" t="s">
        <v>139</v>
      </c>
      <c r="B1" s="174"/>
      <c r="C1" s="170"/>
      <c r="D1" s="170"/>
      <c r="E1" s="170"/>
      <c r="F1" s="170"/>
      <c r="G1" s="209"/>
    </row>
    <row r="2" spans="1:7" s="61" customFormat="1" ht="23.15" customHeight="1" x14ac:dyDescent="0.35">
      <c r="A2" s="64" t="s">
        <v>127</v>
      </c>
      <c r="B2" s="173"/>
      <c r="C2" s="171"/>
      <c r="D2" s="171"/>
      <c r="E2" s="171"/>
      <c r="F2" s="171"/>
      <c r="G2" s="210"/>
    </row>
    <row r="3" spans="1:7" x14ac:dyDescent="0.35">
      <c r="A3" s="65" t="s">
        <v>123</v>
      </c>
      <c r="B3" s="16"/>
      <c r="C3" s="171"/>
      <c r="D3" s="171"/>
      <c r="E3" s="171"/>
      <c r="F3" s="171"/>
      <c r="G3" s="211"/>
    </row>
    <row r="4" spans="1:7" x14ac:dyDescent="0.35">
      <c r="A4" s="65"/>
      <c r="B4" s="16"/>
      <c r="C4" s="171"/>
      <c r="D4" s="171"/>
      <c r="E4" s="171"/>
      <c r="F4" s="171"/>
      <c r="G4" s="211"/>
    </row>
    <row r="5" spans="1:7" x14ac:dyDescent="0.35">
      <c r="A5" s="65" t="s">
        <v>130</v>
      </c>
      <c r="B5" s="16"/>
      <c r="C5" s="171"/>
      <c r="D5" s="171"/>
      <c r="E5" s="171"/>
      <c r="F5" s="171"/>
      <c r="G5" s="211"/>
    </row>
    <row r="6" spans="1:7" x14ac:dyDescent="0.35">
      <c r="A6" s="65"/>
      <c r="B6" s="16"/>
      <c r="C6" s="171"/>
      <c r="D6" s="171"/>
      <c r="E6" s="171"/>
      <c r="F6" s="171"/>
      <c r="G6" s="211"/>
    </row>
    <row r="7" spans="1:7" x14ac:dyDescent="0.35">
      <c r="A7" s="206" t="s">
        <v>128</v>
      </c>
      <c r="B7" s="16"/>
      <c r="C7" s="171"/>
      <c r="D7" s="171"/>
      <c r="E7" s="171"/>
      <c r="F7" s="171"/>
      <c r="G7" s="211"/>
    </row>
    <row r="8" spans="1:7" x14ac:dyDescent="0.35">
      <c r="A8" s="65" t="s">
        <v>131</v>
      </c>
      <c r="B8" s="16"/>
      <c r="C8" s="171"/>
      <c r="D8" s="171"/>
      <c r="E8" s="171"/>
      <c r="F8" s="171"/>
      <c r="G8" s="211"/>
    </row>
    <row r="9" spans="1:7" x14ac:dyDescent="0.35">
      <c r="A9" s="65" t="s">
        <v>106</v>
      </c>
      <c r="B9" s="16"/>
      <c r="C9" s="171"/>
      <c r="D9" s="171"/>
      <c r="E9" s="171"/>
      <c r="F9" s="171"/>
      <c r="G9" s="211"/>
    </row>
    <row r="10" spans="1:7" x14ac:dyDescent="0.35">
      <c r="A10" s="65"/>
      <c r="B10" s="16"/>
      <c r="C10" s="171"/>
      <c r="D10" s="171"/>
      <c r="E10" s="171"/>
      <c r="F10" s="171"/>
      <c r="G10" s="211"/>
    </row>
    <row r="11" spans="1:7" x14ac:dyDescent="0.35">
      <c r="A11" s="65" t="s">
        <v>132</v>
      </c>
      <c r="B11" s="16"/>
      <c r="C11" s="171"/>
      <c r="D11" s="171"/>
      <c r="E11" s="171"/>
      <c r="F11" s="171"/>
      <c r="G11" s="211"/>
    </row>
    <row r="12" spans="1:7" x14ac:dyDescent="0.35">
      <c r="A12" s="67" t="s">
        <v>126</v>
      </c>
      <c r="B12" s="16"/>
      <c r="C12" s="171"/>
      <c r="D12" s="171"/>
      <c r="E12" s="171"/>
      <c r="F12" s="171"/>
      <c r="G12" s="211"/>
    </row>
    <row r="13" spans="1:7" x14ac:dyDescent="0.35">
      <c r="A13" s="67" t="s">
        <v>129</v>
      </c>
      <c r="B13" s="16"/>
      <c r="C13" s="171"/>
      <c r="D13" s="171"/>
      <c r="E13" s="171"/>
      <c r="F13" s="171"/>
      <c r="G13" s="211"/>
    </row>
    <row r="14" spans="1:7" x14ac:dyDescent="0.35">
      <c r="A14" s="274" t="s">
        <v>134</v>
      </c>
      <c r="B14" s="16"/>
      <c r="C14" s="171"/>
      <c r="D14" s="171"/>
      <c r="E14" s="171"/>
      <c r="F14" s="171"/>
      <c r="G14" s="211"/>
    </row>
    <row r="16" spans="1:7" ht="24" thickBot="1" x14ac:dyDescent="0.4">
      <c r="A16" s="66" t="s">
        <v>105</v>
      </c>
      <c r="B16" s="175"/>
      <c r="C16" s="172"/>
      <c r="D16" s="172"/>
      <c r="E16" s="172"/>
      <c r="F16" s="172"/>
      <c r="G16" s="212"/>
    </row>
    <row r="17" spans="1:7" ht="24" thickBot="1" x14ac:dyDescent="0.4">
      <c r="A17" s="66"/>
      <c r="B17" s="175"/>
      <c r="C17" s="172"/>
      <c r="D17" s="172"/>
      <c r="E17" s="172"/>
      <c r="F17" s="172"/>
      <c r="G17" s="212"/>
    </row>
    <row r="18" spans="1:7" ht="24" thickBot="1" x14ac:dyDescent="0.4">
      <c r="A18" s="182" t="s">
        <v>0</v>
      </c>
      <c r="B18" s="9"/>
      <c r="C18" s="9"/>
      <c r="D18" s="9"/>
      <c r="E18" s="9"/>
      <c r="F18" s="9"/>
      <c r="G18" s="10"/>
    </row>
    <row r="19" spans="1:7" ht="47.5" thickBot="1" x14ac:dyDescent="0.4">
      <c r="A19" s="84" t="s">
        <v>101</v>
      </c>
      <c r="B19" s="85" t="s">
        <v>1</v>
      </c>
      <c r="C19" s="85" t="s">
        <v>2</v>
      </c>
      <c r="D19" s="85" t="s">
        <v>3</v>
      </c>
      <c r="E19" s="85" t="s">
        <v>4</v>
      </c>
      <c r="F19" s="85" t="s">
        <v>5</v>
      </c>
      <c r="G19" s="86" t="s">
        <v>6</v>
      </c>
    </row>
    <row r="20" spans="1:7" x14ac:dyDescent="0.35">
      <c r="A20" s="40" t="s">
        <v>7</v>
      </c>
      <c r="B20" s="41" t="s">
        <v>108</v>
      </c>
      <c r="C20" s="11">
        <v>78123</v>
      </c>
      <c r="D20" s="51">
        <v>0.1</v>
      </c>
      <c r="E20" s="194">
        <f t="shared" ref="E20:E30" si="0">ROUND(C20,0)*ROUND(D20,2)</f>
        <v>7812.3</v>
      </c>
      <c r="F20" s="42">
        <v>3</v>
      </c>
      <c r="G20" s="148">
        <f>ROUND(Table118[[#This Row],[Annual Cost ]]*Table118[[#This Row],[Period of Performance (Years)]],0)</f>
        <v>23437</v>
      </c>
    </row>
    <row r="21" spans="1:7" x14ac:dyDescent="0.35">
      <c r="A21" s="43" t="s">
        <v>8</v>
      </c>
      <c r="B21" s="44" t="s">
        <v>109</v>
      </c>
      <c r="C21" s="6">
        <v>64322.400000000001</v>
      </c>
      <c r="D21" s="52">
        <v>0.15</v>
      </c>
      <c r="E21" s="194">
        <f t="shared" si="0"/>
        <v>9648.2999999999993</v>
      </c>
      <c r="F21" s="12">
        <v>3</v>
      </c>
      <c r="G21" s="148">
        <f>ROUND(Table118[[#This Row],[Annual Cost ]]*Table118[[#This Row],[Period of Performance (Years)]],0)</f>
        <v>28945</v>
      </c>
    </row>
    <row r="22" spans="1:7" x14ac:dyDescent="0.35">
      <c r="A22" s="43" t="s">
        <v>9</v>
      </c>
      <c r="B22" s="44" t="s">
        <v>110</v>
      </c>
      <c r="C22" s="6">
        <v>53991.9</v>
      </c>
      <c r="D22" s="52">
        <v>0.15</v>
      </c>
      <c r="E22" s="194">
        <f t="shared" si="0"/>
        <v>8098.7999999999993</v>
      </c>
      <c r="F22" s="12">
        <v>3</v>
      </c>
      <c r="G22" s="148">
        <f>ROUND(Table118[[#This Row],[Annual Cost ]]*Table118[[#This Row],[Period of Performance (Years)]],0)</f>
        <v>24296</v>
      </c>
    </row>
    <row r="23" spans="1:7" x14ac:dyDescent="0.35">
      <c r="A23" s="43" t="s">
        <v>9</v>
      </c>
      <c r="B23" s="44" t="s">
        <v>111</v>
      </c>
      <c r="C23" s="6">
        <v>49982</v>
      </c>
      <c r="D23" s="52">
        <v>0.1</v>
      </c>
      <c r="E23" s="194">
        <f t="shared" si="0"/>
        <v>4998.2000000000007</v>
      </c>
      <c r="F23" s="12">
        <v>3</v>
      </c>
      <c r="G23" s="148">
        <f>ROUND(Table118[[#This Row],[Annual Cost ]]*Table118[[#This Row],[Period of Performance (Years)]],0)</f>
        <v>14995</v>
      </c>
    </row>
    <row r="24" spans="1:7" x14ac:dyDescent="0.35">
      <c r="A24" s="13"/>
      <c r="B24" s="14"/>
      <c r="C24" s="45"/>
      <c r="D24" s="53"/>
      <c r="E24" s="194">
        <f t="shared" si="0"/>
        <v>0</v>
      </c>
      <c r="F24" s="145">
        <v>3</v>
      </c>
      <c r="G24" s="148">
        <f>ROUND(Table118[[#This Row],[Annual Cost ]]*Table118[[#This Row],[Period of Performance (Years)]],0)</f>
        <v>0</v>
      </c>
    </row>
    <row r="25" spans="1:7" x14ac:dyDescent="0.35">
      <c r="A25" s="13"/>
      <c r="B25" s="14"/>
      <c r="C25" s="45"/>
      <c r="D25" s="53"/>
      <c r="E25" s="194">
        <f t="shared" si="0"/>
        <v>0</v>
      </c>
      <c r="F25" s="145">
        <v>3</v>
      </c>
      <c r="G25" s="148">
        <f>ROUND(Table118[[#This Row],[Annual Cost ]]*Table118[[#This Row],[Period of Performance (Years)]],0)</f>
        <v>0</v>
      </c>
    </row>
    <row r="26" spans="1:7" x14ac:dyDescent="0.35">
      <c r="A26" s="13"/>
      <c r="B26" s="14"/>
      <c r="C26" s="45"/>
      <c r="D26" s="53"/>
      <c r="E26" s="194">
        <f t="shared" si="0"/>
        <v>0</v>
      </c>
      <c r="F26" s="145">
        <v>3</v>
      </c>
      <c r="G26" s="148">
        <f>ROUND(Table118[[#This Row],[Annual Cost ]]*Table118[[#This Row],[Period of Performance (Years)]],0)</f>
        <v>0</v>
      </c>
    </row>
    <row r="27" spans="1:7" x14ac:dyDescent="0.35">
      <c r="A27" s="13"/>
      <c r="B27" s="14"/>
      <c r="C27" s="45"/>
      <c r="D27" s="53"/>
      <c r="E27" s="194">
        <f t="shared" si="0"/>
        <v>0</v>
      </c>
      <c r="F27" s="145">
        <v>3</v>
      </c>
      <c r="G27" s="148">
        <f>ROUND(Table118[[#This Row],[Annual Cost ]]*Table118[[#This Row],[Period of Performance (Years)]],0)</f>
        <v>0</v>
      </c>
    </row>
    <row r="28" spans="1:7" x14ac:dyDescent="0.35">
      <c r="A28" s="87" t="s">
        <v>10</v>
      </c>
      <c r="B28" s="88"/>
      <c r="C28" s="88"/>
      <c r="D28" s="88"/>
      <c r="E28" s="154">
        <f t="shared" si="0"/>
        <v>0</v>
      </c>
      <c r="F28" s="89"/>
      <c r="G28" s="90">
        <f>ROUND(SUM(G20:G27),0)</f>
        <v>91673</v>
      </c>
    </row>
    <row r="29" spans="1:7" s="35" customFormat="1" ht="24" thickBot="1" x14ac:dyDescent="0.4">
      <c r="E29" s="195">
        <f t="shared" si="0"/>
        <v>0</v>
      </c>
    </row>
    <row r="30" spans="1:7" ht="24" thickBot="1" x14ac:dyDescent="0.4">
      <c r="A30" s="182" t="s">
        <v>11</v>
      </c>
      <c r="B30" s="9"/>
      <c r="C30" s="9"/>
      <c r="D30" s="9"/>
      <c r="E30" s="9">
        <f t="shared" si="0"/>
        <v>0</v>
      </c>
      <c r="F30" s="9"/>
      <c r="G30" s="10"/>
    </row>
    <row r="31" spans="1:7" ht="24" thickBot="1" x14ac:dyDescent="0.4">
      <c r="C31" s="95" t="s">
        <v>12</v>
      </c>
      <c r="D31" s="85" t="s">
        <v>13</v>
      </c>
      <c r="E31" s="85" t="s">
        <v>14</v>
      </c>
      <c r="F31" s="85" t="s">
        <v>15</v>
      </c>
      <c r="G31" s="96" t="s">
        <v>16</v>
      </c>
    </row>
    <row r="32" spans="1:7" ht="24" thickBot="1" x14ac:dyDescent="0.4">
      <c r="C32" s="91" t="str">
        <f t="shared" ref="C32:D39" si="1">A20</f>
        <v>Project Manager</v>
      </c>
      <c r="D32" s="18" t="str">
        <f t="shared" si="1"/>
        <v>Neal XXXX</v>
      </c>
      <c r="E32" s="147">
        <f t="shared" ref="E32:E39" si="2">G20</f>
        <v>23437</v>
      </c>
      <c r="F32" s="187">
        <v>0.22</v>
      </c>
      <c r="G32" s="94">
        <f>ROUND(Table219[[#This Row],[3-Year Personnel Cost ]]*Table219[[#This Row],[Fringe Benefit Rate]],0)</f>
        <v>5156</v>
      </c>
    </row>
    <row r="33" spans="1:8" ht="24" thickBot="1" x14ac:dyDescent="0.4">
      <c r="C33" s="92" t="str">
        <f t="shared" si="1"/>
        <v>IT Specialist</v>
      </c>
      <c r="D33" s="19" t="str">
        <f t="shared" si="1"/>
        <v>Diana XXXX</v>
      </c>
      <c r="E33" s="146">
        <f t="shared" si="2"/>
        <v>28945</v>
      </c>
      <c r="F33" s="188">
        <v>0.128</v>
      </c>
      <c r="G33" s="94">
        <f>ROUND(Table219[[#This Row],[3-Year Personnel Cost ]]*Table219[[#This Row],[Fringe Benefit Rate]],0)</f>
        <v>3705</v>
      </c>
    </row>
    <row r="34" spans="1:8" ht="24" thickBot="1" x14ac:dyDescent="0.4">
      <c r="C34" s="92" t="str">
        <f t="shared" si="1"/>
        <v>Environmental Specialist</v>
      </c>
      <c r="D34" s="19" t="str">
        <f t="shared" si="1"/>
        <v>Karen XXXX</v>
      </c>
      <c r="E34" s="146">
        <f t="shared" si="2"/>
        <v>24296</v>
      </c>
      <c r="F34" s="188">
        <v>0.25219999999999998</v>
      </c>
      <c r="G34" s="94">
        <f>ROUND(Table219[[#This Row],[3-Year Personnel Cost ]]*Table219[[#This Row],[Fringe Benefit Rate]],0)</f>
        <v>6127</v>
      </c>
    </row>
    <row r="35" spans="1:8" ht="24" thickBot="1" x14ac:dyDescent="0.4">
      <c r="C35" s="93" t="str">
        <f t="shared" si="1"/>
        <v>Environmental Specialist</v>
      </c>
      <c r="D35" s="20" t="str">
        <f t="shared" si="1"/>
        <v>Carlos XXXX</v>
      </c>
      <c r="E35" s="146">
        <f t="shared" si="2"/>
        <v>14995</v>
      </c>
      <c r="F35" s="188">
        <v>0.17150000000000001</v>
      </c>
      <c r="G35" s="94">
        <f>ROUND(Table219[[#This Row],[3-Year Personnel Cost ]]*Table219[[#This Row],[Fringe Benefit Rate]],0)</f>
        <v>2572</v>
      </c>
    </row>
    <row r="36" spans="1:8" ht="24" thickBot="1" x14ac:dyDescent="0.4">
      <c r="C36" s="93">
        <f t="shared" si="1"/>
        <v>0</v>
      </c>
      <c r="D36" s="20">
        <f t="shared" si="1"/>
        <v>0</v>
      </c>
      <c r="E36" s="146">
        <f t="shared" si="2"/>
        <v>0</v>
      </c>
      <c r="F36" s="189"/>
      <c r="G36" s="94">
        <f>ROUND(Table219[[#This Row],[3-Year Personnel Cost ]]*Table219[[#This Row],[Fringe Benefit Rate]],0)</f>
        <v>0</v>
      </c>
    </row>
    <row r="37" spans="1:8" ht="24" thickBot="1" x14ac:dyDescent="0.4">
      <c r="C37" s="93">
        <f t="shared" si="1"/>
        <v>0</v>
      </c>
      <c r="D37" s="20">
        <f t="shared" si="1"/>
        <v>0</v>
      </c>
      <c r="E37" s="146">
        <f t="shared" si="2"/>
        <v>0</v>
      </c>
      <c r="F37" s="189"/>
      <c r="G37" s="94">
        <f>ROUND(Table219[[#This Row],[3-Year Personnel Cost ]]*Table219[[#This Row],[Fringe Benefit Rate]],0)</f>
        <v>0</v>
      </c>
    </row>
    <row r="38" spans="1:8" ht="24" thickBot="1" x14ac:dyDescent="0.4">
      <c r="C38" s="93">
        <f t="shared" si="1"/>
        <v>0</v>
      </c>
      <c r="D38" s="20">
        <f t="shared" si="1"/>
        <v>0</v>
      </c>
      <c r="E38" s="146">
        <f t="shared" si="2"/>
        <v>0</v>
      </c>
      <c r="F38" s="189"/>
      <c r="G38" s="94">
        <f>ROUND(Table219[[#This Row],[3-Year Personnel Cost ]]*Table219[[#This Row],[Fringe Benefit Rate]],0)</f>
        <v>0</v>
      </c>
    </row>
    <row r="39" spans="1:8" x14ac:dyDescent="0.35">
      <c r="C39" s="93">
        <f t="shared" si="1"/>
        <v>0</v>
      </c>
      <c r="D39" s="80">
        <f t="shared" si="1"/>
        <v>0</v>
      </c>
      <c r="E39" s="146">
        <f t="shared" si="2"/>
        <v>0</v>
      </c>
      <c r="F39" s="189"/>
      <c r="G39" s="94">
        <f>ROUND(Table219[[#This Row],[3-Year Personnel Cost ]]*Table219[[#This Row],[Fringe Benefit Rate]],0)</f>
        <v>0</v>
      </c>
      <c r="H39" s="21"/>
    </row>
    <row r="40" spans="1:8" x14ac:dyDescent="0.35">
      <c r="A40" s="15"/>
      <c r="B40" s="16"/>
      <c r="C40" s="97" t="s">
        <v>17</v>
      </c>
      <c r="D40" s="98"/>
      <c r="E40" s="98"/>
      <c r="F40" s="99"/>
      <c r="G40" s="89">
        <f>SUM(G32:G39)</f>
        <v>17560</v>
      </c>
    </row>
    <row r="41" spans="1:8" s="16" customFormat="1" ht="24" thickBot="1" x14ac:dyDescent="0.4"/>
    <row r="42" spans="1:8" ht="26.15" customHeight="1" thickBot="1" x14ac:dyDescent="0.4">
      <c r="A42" s="157" t="s">
        <v>18</v>
      </c>
      <c r="B42" s="157"/>
      <c r="C42" s="158"/>
      <c r="D42" s="158"/>
      <c r="E42" s="158"/>
      <c r="F42" s="158"/>
      <c r="G42" s="159"/>
    </row>
    <row r="43" spans="1:8" ht="24" thickBot="1" x14ac:dyDescent="0.4">
      <c r="B43" s="150" t="s">
        <v>19</v>
      </c>
      <c r="C43" s="102" t="s">
        <v>20</v>
      </c>
      <c r="D43" s="5" t="s">
        <v>21</v>
      </c>
      <c r="E43" s="5" t="s">
        <v>22</v>
      </c>
      <c r="F43" s="5" t="s">
        <v>23</v>
      </c>
      <c r="G43" s="103" t="s">
        <v>24</v>
      </c>
    </row>
    <row r="44" spans="1:8" x14ac:dyDescent="0.35">
      <c r="B44" s="100"/>
      <c r="C44" s="22" t="s">
        <v>25</v>
      </c>
      <c r="D44" s="23">
        <v>550</v>
      </c>
      <c r="E44" s="186" t="s">
        <v>26</v>
      </c>
      <c r="F44" s="70">
        <v>2</v>
      </c>
      <c r="G44" s="190">
        <f>(ROUND(Table320[[#This Row],[Estimated Cost]],0)*Table320[[#This Row],['# of Travelers]])</f>
        <v>1100</v>
      </c>
    </row>
    <row r="45" spans="1:8" x14ac:dyDescent="0.35">
      <c r="B45" s="100"/>
      <c r="C45" s="22" t="s">
        <v>27</v>
      </c>
      <c r="D45" s="25">
        <v>190</v>
      </c>
      <c r="E45" s="30">
        <v>3</v>
      </c>
      <c r="F45" s="30">
        <v>2</v>
      </c>
      <c r="G45" s="190">
        <f>(ROUND(Table320[[#This Row],[Estimated Cost]],0)*Table320[[#This Row],['# of Travelers]]*Table320[[#This Row],[Duration]])</f>
        <v>1140</v>
      </c>
    </row>
    <row r="46" spans="1:8" x14ac:dyDescent="0.35">
      <c r="B46" s="101">
        <v>1</v>
      </c>
      <c r="C46" s="24" t="s">
        <v>28</v>
      </c>
      <c r="D46" s="25">
        <v>60</v>
      </c>
      <c r="E46" s="30">
        <v>4</v>
      </c>
      <c r="F46" s="71">
        <v>2</v>
      </c>
      <c r="G46" s="190">
        <f>(ROUND(Table320[[#This Row],[Estimated Cost]],0)*Table320[[#This Row],['# of Travelers]]*Table320[[#This Row],[Duration]])</f>
        <v>480</v>
      </c>
    </row>
    <row r="47" spans="1:8" x14ac:dyDescent="0.35">
      <c r="B47" s="100"/>
      <c r="C47" s="24" t="s">
        <v>29</v>
      </c>
      <c r="D47" s="25">
        <v>40</v>
      </c>
      <c r="E47" s="30">
        <v>4</v>
      </c>
      <c r="F47" s="71">
        <v>2</v>
      </c>
      <c r="G47" s="190">
        <f>(ROUND(Table320[[#This Row],[Estimated Cost]],0)*Table320[[#This Row],['# of Travelers]]*Table320[[#This Row],[Duration]])</f>
        <v>320</v>
      </c>
    </row>
    <row r="48" spans="1:8" ht="24" thickBot="1" x14ac:dyDescent="0.4">
      <c r="B48" s="100"/>
      <c r="C48" s="73" t="s">
        <v>71</v>
      </c>
      <c r="D48" s="49"/>
      <c r="E48" s="50"/>
      <c r="F48" s="72"/>
      <c r="G48" s="190">
        <f>(ROUND(Table320[[#This Row],[Estimated Cost]],0)*Table320[[#This Row],['# of Travelers]]*Table320[[#This Row],[Duration]])</f>
        <v>0</v>
      </c>
    </row>
    <row r="49" spans="1:8" ht="24" thickBot="1" x14ac:dyDescent="0.4">
      <c r="B49" s="69" t="s">
        <v>30</v>
      </c>
      <c r="C49" s="69"/>
      <c r="D49" s="55"/>
      <c r="E49" s="55"/>
      <c r="F49" s="56"/>
      <c r="G49" s="55">
        <f>SUM(G44:G48)</f>
        <v>3040</v>
      </c>
    </row>
    <row r="50" spans="1:8" hidden="1" x14ac:dyDescent="0.35">
      <c r="B50" s="100"/>
      <c r="C50" s="26" t="s">
        <v>25</v>
      </c>
      <c r="D50" s="11">
        <v>0</v>
      </c>
      <c r="E50" s="186" t="s">
        <v>26</v>
      </c>
      <c r="F50" s="70"/>
      <c r="G50" s="190">
        <f>(ROUND(Table320[[#This Row],[Estimated Cost]],0)*Table320[[#This Row],['# of Travelers]])</f>
        <v>0</v>
      </c>
    </row>
    <row r="51" spans="1:8" hidden="1" x14ac:dyDescent="0.35">
      <c r="B51" s="100"/>
      <c r="C51" s="22" t="s">
        <v>27</v>
      </c>
      <c r="D51" s="6">
        <v>0</v>
      </c>
      <c r="E51" s="30"/>
      <c r="F51" s="30"/>
      <c r="G51" s="190">
        <f>(ROUND(Table320[[#This Row],[Estimated Cost]],0)*Table320[[#This Row],['# of Travelers]])</f>
        <v>0</v>
      </c>
    </row>
    <row r="52" spans="1:8" hidden="1" x14ac:dyDescent="0.35">
      <c r="B52" s="101">
        <v>2</v>
      </c>
      <c r="C52" s="24" t="s">
        <v>28</v>
      </c>
      <c r="D52" s="6">
        <v>0</v>
      </c>
      <c r="E52" s="30"/>
      <c r="F52" s="71"/>
      <c r="G52" s="190">
        <f>(ROUND(Table320[[#This Row],[Estimated Cost]],0)*Table320[[#This Row],['# of Travelers]])</f>
        <v>0</v>
      </c>
      <c r="H52" s="28"/>
    </row>
    <row r="53" spans="1:8" hidden="1" x14ac:dyDescent="0.35">
      <c r="B53" s="100"/>
      <c r="C53" s="27" t="s">
        <v>29</v>
      </c>
      <c r="D53" s="6">
        <v>0</v>
      </c>
      <c r="E53" s="30"/>
      <c r="F53" s="71"/>
      <c r="G53" s="190">
        <f>(ROUND(Table320[[#This Row],[Estimated Cost]],0)*Table320[[#This Row],['# of Travelers]])</f>
        <v>0</v>
      </c>
      <c r="H53" s="28"/>
    </row>
    <row r="54" spans="1:8" ht="24" hidden="1" thickBot="1" x14ac:dyDescent="0.4">
      <c r="B54" s="100"/>
      <c r="C54" s="73" t="s">
        <v>71</v>
      </c>
      <c r="D54" s="49">
        <v>0</v>
      </c>
      <c r="E54" s="50"/>
      <c r="F54" s="72"/>
      <c r="G54" s="190">
        <f>(ROUND(Table320[[#This Row],[Estimated Cost]],0)*Table320[[#This Row],['# of Travelers]])</f>
        <v>0</v>
      </c>
    </row>
    <row r="55" spans="1:8" ht="24" hidden="1" thickBot="1" x14ac:dyDescent="0.4">
      <c r="B55" s="69" t="s">
        <v>31</v>
      </c>
      <c r="C55" s="69"/>
      <c r="D55" s="55"/>
      <c r="E55" s="55"/>
      <c r="F55" s="56"/>
      <c r="G55" s="55">
        <f>SUM(G50:G54)</f>
        <v>0</v>
      </c>
    </row>
    <row r="56" spans="1:8" hidden="1" x14ac:dyDescent="0.35">
      <c r="B56" s="100"/>
      <c r="C56" s="26" t="s">
        <v>25</v>
      </c>
      <c r="D56" s="11">
        <v>0</v>
      </c>
      <c r="E56" s="186" t="s">
        <v>26</v>
      </c>
      <c r="F56" s="70"/>
      <c r="G56" s="190">
        <f>(ROUND(Table320[[#This Row],[Estimated Cost]],0)*Table320[[#This Row],['# of Travelers]])</f>
        <v>0</v>
      </c>
    </row>
    <row r="57" spans="1:8" hidden="1" x14ac:dyDescent="0.35">
      <c r="B57" s="100"/>
      <c r="C57" s="22" t="s">
        <v>27</v>
      </c>
      <c r="D57" s="6">
        <v>0</v>
      </c>
      <c r="E57" s="48"/>
      <c r="F57" s="30"/>
      <c r="G57" s="190">
        <f>(ROUND(Table320[[#This Row],[Estimated Cost]],0)*Table320[[#This Row],['# of Travelers]])</f>
        <v>0</v>
      </c>
    </row>
    <row r="58" spans="1:8" hidden="1" x14ac:dyDescent="0.35">
      <c r="B58" s="101">
        <v>3</v>
      </c>
      <c r="C58" s="24" t="s">
        <v>28</v>
      </c>
      <c r="D58" s="6">
        <v>0</v>
      </c>
      <c r="E58" s="30"/>
      <c r="F58" s="71"/>
      <c r="G58" s="190">
        <f>(ROUND(Table320[[#This Row],[Estimated Cost]],0)*Table320[[#This Row],['# of Travelers]])</f>
        <v>0</v>
      </c>
    </row>
    <row r="59" spans="1:8" hidden="1" x14ac:dyDescent="0.35">
      <c r="B59" s="100"/>
      <c r="C59" s="27" t="s">
        <v>29</v>
      </c>
      <c r="D59" s="6">
        <v>0</v>
      </c>
      <c r="E59" s="30"/>
      <c r="F59" s="71"/>
      <c r="G59" s="190">
        <f>(ROUND(Table320[[#This Row],[Estimated Cost]],0)*Table320[[#This Row],['# of Travelers]])</f>
        <v>0</v>
      </c>
    </row>
    <row r="60" spans="1:8" ht="24" hidden="1" thickBot="1" x14ac:dyDescent="0.4">
      <c r="B60" s="100"/>
      <c r="C60" s="73" t="s">
        <v>71</v>
      </c>
      <c r="D60" s="49">
        <v>0</v>
      </c>
      <c r="E60" s="50"/>
      <c r="F60" s="72"/>
      <c r="G60" s="190">
        <f>(ROUND(Table320[[#This Row],[Estimated Cost]],0)*Table320[[#This Row],['# of Travelers]])</f>
        <v>0</v>
      </c>
    </row>
    <row r="61" spans="1:8" ht="24" hidden="1" thickBot="1" x14ac:dyDescent="0.4">
      <c r="B61" s="69" t="s">
        <v>32</v>
      </c>
      <c r="C61" s="69"/>
      <c r="D61" s="55"/>
      <c r="E61" s="55"/>
      <c r="F61" s="55"/>
      <c r="G61" s="55">
        <f>SUM(G56:G60)</f>
        <v>0</v>
      </c>
    </row>
    <row r="62" spans="1:8" ht="47" x14ac:dyDescent="0.35">
      <c r="B62" s="97" t="s">
        <v>33</v>
      </c>
      <c r="C62" s="104"/>
      <c r="D62" s="104"/>
      <c r="E62" s="104"/>
      <c r="F62" s="104"/>
      <c r="G62" s="105">
        <f>G49+G55+G61</f>
        <v>3040</v>
      </c>
    </row>
    <row r="63" spans="1:8" s="35" customFormat="1" ht="24" thickBot="1" x14ac:dyDescent="0.4"/>
    <row r="64" spans="1:8" ht="24" thickBot="1" x14ac:dyDescent="0.4">
      <c r="A64" s="160" t="s">
        <v>107</v>
      </c>
      <c r="B64" s="141"/>
      <c r="C64" s="141"/>
      <c r="D64" s="141"/>
      <c r="E64" s="141"/>
      <c r="F64" s="141"/>
      <c r="G64" s="142"/>
    </row>
    <row r="65" spans="1:7" ht="26.15" customHeight="1" thickBot="1" x14ac:dyDescent="0.4">
      <c r="D65" s="110" t="s">
        <v>34</v>
      </c>
      <c r="E65" s="111" t="s">
        <v>35</v>
      </c>
      <c r="F65" s="111" t="s">
        <v>36</v>
      </c>
      <c r="G65" s="112" t="s">
        <v>24</v>
      </c>
    </row>
    <row r="66" spans="1:7" ht="23.15" customHeight="1" thickBot="1" x14ac:dyDescent="0.4">
      <c r="D66" s="106" t="s">
        <v>37</v>
      </c>
      <c r="E66" s="29">
        <v>2</v>
      </c>
      <c r="F66" s="11">
        <v>5000</v>
      </c>
      <c r="G66" s="191">
        <f>(ROUND(Table521[[#This Row],[Quantity]],0)*ROUND(Table521[[#This Row],[Price per Unit]],2))</f>
        <v>10000</v>
      </c>
    </row>
    <row r="67" spans="1:7" ht="23.65" customHeight="1" thickBot="1" x14ac:dyDescent="0.4">
      <c r="D67" s="107" t="s">
        <v>38</v>
      </c>
      <c r="E67" s="30">
        <v>1</v>
      </c>
      <c r="F67" s="6">
        <v>6135</v>
      </c>
      <c r="G67" s="191">
        <f>(ROUND(Table521[[#This Row],[Quantity]],0)*ROUND(Table521[[#This Row],[Price per Unit]],2))</f>
        <v>6135</v>
      </c>
    </row>
    <row r="68" spans="1:7" ht="24" thickBot="1" x14ac:dyDescent="0.4">
      <c r="D68" s="107"/>
      <c r="E68" s="30"/>
      <c r="F68" s="6">
        <v>0</v>
      </c>
      <c r="G68" s="191">
        <f>(ROUND(Table521[[#This Row],[Quantity]],0)*ROUND(Table521[[#This Row],[Price per Unit]],2))</f>
        <v>0</v>
      </c>
    </row>
    <row r="69" spans="1:7" ht="24" thickBot="1" x14ac:dyDescent="0.4">
      <c r="D69" s="108"/>
      <c r="E69" s="31"/>
      <c r="F69" s="7">
        <v>0</v>
      </c>
      <c r="G69" s="191">
        <f>(ROUND(Table521[[#This Row],[Quantity]],0)*ROUND(Table521[[#This Row],[Price per Unit]],2))</f>
        <v>0</v>
      </c>
    </row>
    <row r="70" spans="1:7" ht="24" thickBot="1" x14ac:dyDescent="0.4">
      <c r="D70" s="108"/>
      <c r="E70" s="31"/>
      <c r="F70" s="74">
        <v>0</v>
      </c>
      <c r="G70" s="191">
        <f>(ROUND(Table521[[#This Row],[Quantity]],0)*ROUND(Table521[[#This Row],[Price per Unit]],2))</f>
        <v>0</v>
      </c>
    </row>
    <row r="71" spans="1:7" ht="24" thickBot="1" x14ac:dyDescent="0.4">
      <c r="D71" s="108"/>
      <c r="E71" s="31"/>
      <c r="F71" s="74">
        <v>0</v>
      </c>
      <c r="G71" s="191">
        <f>(ROUND(Table521[[#This Row],[Quantity]],0)*ROUND(Table521[[#This Row],[Price per Unit]],2))</f>
        <v>0</v>
      </c>
    </row>
    <row r="72" spans="1:7" ht="24" thickBot="1" x14ac:dyDescent="0.4">
      <c r="D72" s="108"/>
      <c r="E72" s="31"/>
      <c r="F72" s="7">
        <v>0</v>
      </c>
      <c r="G72" s="191">
        <f>(ROUND(Table521[[#This Row],[Quantity]],0)*ROUND(Table521[[#This Row],[Price per Unit]],2))</f>
        <v>0</v>
      </c>
    </row>
    <row r="73" spans="1:7" ht="24" thickBot="1" x14ac:dyDescent="0.4">
      <c r="D73" s="109"/>
      <c r="E73" s="54"/>
      <c r="F73" s="47">
        <v>0</v>
      </c>
      <c r="G73" s="191">
        <f>(ROUND(Table521[[#This Row],[Quantity]],0)*ROUND(Table521[[#This Row],[Price per Unit]],2))</f>
        <v>0</v>
      </c>
    </row>
    <row r="74" spans="1:7" x14ac:dyDescent="0.35">
      <c r="D74" s="113" t="s">
        <v>39</v>
      </c>
      <c r="E74" s="114"/>
      <c r="F74" s="114"/>
      <c r="G74" s="196">
        <f>ROUND(SUM(G66:G73),0)</f>
        <v>16135</v>
      </c>
    </row>
    <row r="75" spans="1:7" s="35" customFormat="1" ht="24" thickBot="1" x14ac:dyDescent="0.4"/>
    <row r="76" spans="1:7" ht="24" thickBot="1" x14ac:dyDescent="0.4">
      <c r="A76" s="75" t="s">
        <v>40</v>
      </c>
      <c r="B76" s="161" t="s">
        <v>100</v>
      </c>
      <c r="C76" s="143"/>
      <c r="D76" s="143"/>
      <c r="E76" s="143"/>
      <c r="F76" s="143"/>
      <c r="G76" s="144"/>
    </row>
    <row r="77" spans="1:7" ht="26.15" customHeight="1" thickBot="1" x14ac:dyDescent="0.4">
      <c r="C77" s="151" t="s">
        <v>41</v>
      </c>
      <c r="D77" s="120" t="s">
        <v>34</v>
      </c>
      <c r="E77" s="5" t="s">
        <v>35</v>
      </c>
      <c r="F77" s="151" t="s">
        <v>36</v>
      </c>
      <c r="G77" s="120" t="s">
        <v>24</v>
      </c>
    </row>
    <row r="78" spans="1:7" ht="24" thickBot="1" x14ac:dyDescent="0.4">
      <c r="C78" s="77" t="s">
        <v>42</v>
      </c>
      <c r="D78" s="117" t="s">
        <v>43</v>
      </c>
      <c r="E78" s="29">
        <v>2</v>
      </c>
      <c r="F78" s="155">
        <v>723</v>
      </c>
      <c r="G78" s="192">
        <f>(ROUND(Table622[[#This Row],[Quantity]],0)*ROUND(Table622[[#This Row],[Price per Unit]],2))</f>
        <v>1446</v>
      </c>
    </row>
    <row r="79" spans="1:7" ht="24" thickBot="1" x14ac:dyDescent="0.4">
      <c r="C79" s="76" t="s">
        <v>44</v>
      </c>
      <c r="D79" s="118" t="s">
        <v>45</v>
      </c>
      <c r="E79" s="30">
        <v>8</v>
      </c>
      <c r="F79" s="156">
        <v>672</v>
      </c>
      <c r="G79" s="192">
        <f>(ROUND(Table622[[#This Row],[Quantity]],0)*ROUND(Table622[[#This Row],[Price per Unit]],2))</f>
        <v>5376</v>
      </c>
    </row>
    <row r="80" spans="1:7" ht="24" thickBot="1" x14ac:dyDescent="0.4">
      <c r="C80" s="76"/>
      <c r="D80" s="118"/>
      <c r="E80" s="30"/>
      <c r="F80" s="156">
        <v>0</v>
      </c>
      <c r="G80" s="192">
        <f>(ROUND(Table622[[#This Row],[Quantity]],0)*ROUND(Table622[[#This Row],[Price per Unit]],2))</f>
        <v>0</v>
      </c>
    </row>
    <row r="81" spans="1:7" ht="24" thickBot="1" x14ac:dyDescent="0.4">
      <c r="C81" s="149"/>
      <c r="D81" s="119"/>
      <c r="E81" s="31"/>
      <c r="F81" s="115">
        <v>0</v>
      </c>
      <c r="G81" s="192">
        <f>(ROUND(Table622[[#This Row],[Quantity]],0)*ROUND(Table622[[#This Row],[Price per Unit]],2))</f>
        <v>0</v>
      </c>
    </row>
    <row r="82" spans="1:7" ht="24" thickBot="1" x14ac:dyDescent="0.4">
      <c r="C82" s="149"/>
      <c r="D82" s="119"/>
      <c r="E82" s="31"/>
      <c r="F82" s="115">
        <v>0</v>
      </c>
      <c r="G82" s="192">
        <f>(ROUND(Table622[[#This Row],[Quantity]],0)*ROUND(Table622[[#This Row],[Price per Unit]],2))</f>
        <v>0</v>
      </c>
    </row>
    <row r="83" spans="1:7" ht="24" thickBot="1" x14ac:dyDescent="0.4">
      <c r="C83" s="149"/>
      <c r="D83" s="119"/>
      <c r="E83" s="31"/>
      <c r="F83" s="115">
        <v>0</v>
      </c>
      <c r="G83" s="192">
        <f>(ROUND(Table622[[#This Row],[Quantity]],0)*ROUND(Table622[[#This Row],[Price per Unit]],2))</f>
        <v>0</v>
      </c>
    </row>
    <row r="84" spans="1:7" x14ac:dyDescent="0.35">
      <c r="C84" s="149"/>
      <c r="D84" s="119"/>
      <c r="E84" s="54"/>
      <c r="F84" s="116">
        <v>0</v>
      </c>
      <c r="G84" s="192">
        <f>(ROUND(Table622[[#This Row],[Quantity]],0)*ROUND(Table622[[#This Row],[Price per Unit]],2))</f>
        <v>0</v>
      </c>
    </row>
    <row r="85" spans="1:7" x14ac:dyDescent="0.35">
      <c r="C85" s="121" t="s">
        <v>46</v>
      </c>
      <c r="D85" s="122"/>
      <c r="E85" s="98"/>
      <c r="F85" s="88"/>
      <c r="G85" s="197">
        <f>ROUND(SUM(G78:G84),0)</f>
        <v>6822</v>
      </c>
    </row>
    <row r="86" spans="1:7" ht="24" thickBot="1" x14ac:dyDescent="0.4">
      <c r="C86" s="15"/>
      <c r="D86" s="16"/>
      <c r="E86" s="17"/>
      <c r="F86" s="17"/>
      <c r="G86" s="17"/>
    </row>
    <row r="87" spans="1:7" ht="24" thickBot="1" x14ac:dyDescent="0.4">
      <c r="A87" s="176" t="s">
        <v>47</v>
      </c>
      <c r="B87" s="140" t="s">
        <v>135</v>
      </c>
      <c r="C87" s="140"/>
      <c r="D87" s="140"/>
      <c r="E87" s="140"/>
      <c r="F87" s="140"/>
      <c r="G87" s="68"/>
    </row>
    <row r="88" spans="1:7" ht="26.15" customHeight="1" thickBot="1" x14ac:dyDescent="0.4">
      <c r="C88" s="151" t="s">
        <v>34</v>
      </c>
      <c r="D88" s="120" t="s">
        <v>98</v>
      </c>
      <c r="E88" s="5" t="s">
        <v>48</v>
      </c>
      <c r="F88" s="120" t="s">
        <v>102</v>
      </c>
      <c r="G88" s="120" t="s">
        <v>24</v>
      </c>
    </row>
    <row r="89" spans="1:7" x14ac:dyDescent="0.35">
      <c r="C89" s="153" t="s">
        <v>49</v>
      </c>
      <c r="D89" s="125">
        <v>110</v>
      </c>
      <c r="E89" s="6">
        <v>107</v>
      </c>
      <c r="F89" s="59" t="s">
        <v>136</v>
      </c>
      <c r="G89" s="193">
        <f>(ROUND(Table723[[#This Row],[Hours ]],1)*ROUND(Table723[[#This Row],[Hourly Rate]],2))</f>
        <v>11770</v>
      </c>
    </row>
    <row r="90" spans="1:7" ht="20.75" customHeight="1" x14ac:dyDescent="0.35">
      <c r="C90" s="126" t="s">
        <v>99</v>
      </c>
      <c r="D90" s="123">
        <v>50</v>
      </c>
      <c r="E90" s="7">
        <v>75</v>
      </c>
      <c r="F90" s="58" t="s">
        <v>113</v>
      </c>
      <c r="G90" s="193">
        <f>(ROUND(Table723[[#This Row],[Hours ]],1)*ROUND(Table723[[#This Row],[Hourly Rate]],2))</f>
        <v>3750</v>
      </c>
    </row>
    <row r="91" spans="1:7" x14ac:dyDescent="0.35">
      <c r="C91" s="127">
        <f>C81</f>
        <v>0</v>
      </c>
      <c r="D91" s="124"/>
      <c r="E91" s="7"/>
      <c r="F91" s="58"/>
      <c r="G91" s="193">
        <f>(ROUND(Table723[[#This Row],[Hours ]],1)*ROUND(Table723[[#This Row],[Hourly Rate]],2))</f>
        <v>0</v>
      </c>
    </row>
    <row r="92" spans="1:7" x14ac:dyDescent="0.35">
      <c r="C92" s="127">
        <f>C82</f>
        <v>0</v>
      </c>
      <c r="D92" s="124"/>
      <c r="E92" s="7"/>
      <c r="F92" s="58"/>
      <c r="G92" s="193">
        <f>(ROUND(Table723[[#This Row],[Hours ]],1)*ROUND(Table723[[#This Row],[Hourly Rate]],2))</f>
        <v>0</v>
      </c>
    </row>
    <row r="93" spans="1:7" x14ac:dyDescent="0.35">
      <c r="C93" s="127">
        <f>C83</f>
        <v>0</v>
      </c>
      <c r="D93" s="124"/>
      <c r="E93" s="7"/>
      <c r="F93" s="58"/>
      <c r="G93" s="193">
        <f>(ROUND(Table723[[#This Row],[Hours ]],1)*ROUND(Table723[[#This Row],[Hourly Rate]],2))</f>
        <v>0</v>
      </c>
    </row>
    <row r="94" spans="1:7" x14ac:dyDescent="0.35">
      <c r="C94" s="97" t="s">
        <v>50</v>
      </c>
      <c r="D94" s="128"/>
      <c r="E94" s="129"/>
      <c r="F94" s="130"/>
      <c r="G94" s="198">
        <f>ROUND(SUM(G89:G93),0)</f>
        <v>15520</v>
      </c>
    </row>
    <row r="95" spans="1:7" s="35" customFormat="1" ht="24" thickBot="1" x14ac:dyDescent="0.4"/>
    <row r="96" spans="1:7" ht="24" thickBot="1" x14ac:dyDescent="0.4">
      <c r="A96" s="176" t="s">
        <v>51</v>
      </c>
      <c r="B96" s="179"/>
      <c r="C96" s="180"/>
      <c r="D96" s="180"/>
      <c r="E96" s="180"/>
      <c r="F96" s="180"/>
      <c r="G96" s="181"/>
    </row>
    <row r="97" spans="1:7" ht="26.15" customHeight="1" x14ac:dyDescent="0.35">
      <c r="C97" s="133" t="s">
        <v>52</v>
      </c>
      <c r="D97" s="177" t="s">
        <v>34</v>
      </c>
      <c r="E97" s="78" t="s">
        <v>35</v>
      </c>
      <c r="F97" s="79" t="s">
        <v>36</v>
      </c>
      <c r="G97" s="178" t="s">
        <v>24</v>
      </c>
    </row>
    <row r="98" spans="1:7" s="33" customFormat="1" x14ac:dyDescent="0.35">
      <c r="C98" s="152" t="s">
        <v>53</v>
      </c>
      <c r="D98" s="118" t="s">
        <v>54</v>
      </c>
      <c r="E98" s="30">
        <v>6</v>
      </c>
      <c r="F98" s="6">
        <v>16</v>
      </c>
      <c r="G98" s="46">
        <f>E98*ROUND(F98,2)</f>
        <v>96</v>
      </c>
    </row>
    <row r="99" spans="1:7" x14ac:dyDescent="0.35">
      <c r="C99" s="134" t="s">
        <v>55</v>
      </c>
      <c r="D99" s="131" t="s">
        <v>56</v>
      </c>
      <c r="E99" s="60">
        <v>10</v>
      </c>
      <c r="F99" s="7">
        <v>250</v>
      </c>
      <c r="G99" s="46">
        <f t="shared" ref="G99:G103" si="3">E99*ROUND(F99,2)</f>
        <v>2500</v>
      </c>
    </row>
    <row r="100" spans="1:7" x14ac:dyDescent="0.35">
      <c r="C100" s="134" t="s">
        <v>57</v>
      </c>
      <c r="D100" s="131" t="s">
        <v>115</v>
      </c>
      <c r="E100" s="60">
        <v>1</v>
      </c>
      <c r="F100" s="7">
        <v>9000</v>
      </c>
      <c r="G100" s="46">
        <f t="shared" si="3"/>
        <v>9000</v>
      </c>
    </row>
    <row r="101" spans="1:7" x14ac:dyDescent="0.35">
      <c r="C101" s="134">
        <f t="shared" ref="C101:C102" si="4">C91</f>
        <v>0</v>
      </c>
      <c r="D101" s="132"/>
      <c r="E101" s="31"/>
      <c r="F101" s="7">
        <v>0</v>
      </c>
      <c r="G101" s="46">
        <f t="shared" si="3"/>
        <v>0</v>
      </c>
    </row>
    <row r="102" spans="1:7" x14ac:dyDescent="0.35">
      <c r="C102" s="134">
        <f t="shared" si="4"/>
        <v>0</v>
      </c>
      <c r="D102" s="132"/>
      <c r="E102" s="31"/>
      <c r="F102" s="7">
        <v>0</v>
      </c>
      <c r="G102" s="46">
        <f t="shared" si="3"/>
        <v>0</v>
      </c>
    </row>
    <row r="103" spans="1:7" ht="24" thickBot="1" x14ac:dyDescent="0.4">
      <c r="C103" s="164"/>
      <c r="D103" s="165"/>
      <c r="E103" s="54"/>
      <c r="F103" s="47">
        <v>0</v>
      </c>
      <c r="G103" s="46">
        <f t="shared" si="3"/>
        <v>0</v>
      </c>
    </row>
    <row r="104" spans="1:7" ht="24" thickBot="1" x14ac:dyDescent="0.4">
      <c r="C104" s="166" t="s">
        <v>58</v>
      </c>
      <c r="D104" s="167"/>
      <c r="E104" s="168"/>
      <c r="F104" s="168"/>
      <c r="G104" s="169">
        <f>ROUND(SUM(G98:G103),0)</f>
        <v>11596</v>
      </c>
    </row>
    <row r="105" spans="1:7" s="35" customFormat="1" ht="24" thickBot="1" x14ac:dyDescent="0.4"/>
    <row r="106" spans="1:7" ht="24" thickBot="1" x14ac:dyDescent="0.4">
      <c r="A106" s="182" t="s">
        <v>112</v>
      </c>
      <c r="B106" s="162" t="s">
        <v>103</v>
      </c>
      <c r="C106" s="158"/>
      <c r="D106" s="158"/>
      <c r="E106" s="158"/>
      <c r="F106" s="158"/>
      <c r="G106" s="159"/>
    </row>
    <row r="107" spans="1:7" x14ac:dyDescent="0.35">
      <c r="A107" s="32"/>
      <c r="B107" s="32"/>
      <c r="C107" s="133" t="s">
        <v>59</v>
      </c>
      <c r="D107" s="78" t="s">
        <v>60</v>
      </c>
      <c r="E107" s="79" t="s">
        <v>61</v>
      </c>
      <c r="F107" s="78" t="s">
        <v>62</v>
      </c>
      <c r="G107" s="136" t="s">
        <v>63</v>
      </c>
    </row>
    <row r="108" spans="1:7" ht="26.15" customHeight="1" x14ac:dyDescent="0.35">
      <c r="A108" s="16"/>
      <c r="B108" s="16"/>
      <c r="C108" s="135" t="s">
        <v>117</v>
      </c>
      <c r="D108" s="34">
        <v>0.11600000000000001</v>
      </c>
      <c r="E108" s="81" t="s">
        <v>116</v>
      </c>
      <c r="F108" s="6">
        <v>147816</v>
      </c>
      <c r="G108" s="201">
        <f>ROUND(ROUND(Table925[[#This Row],[Base Amount**]],0)*(ROUND(Table925[[#This Row],[IDC Rate]],4)),0)</f>
        <v>17147</v>
      </c>
    </row>
    <row r="109" spans="1:7" x14ac:dyDescent="0.35">
      <c r="A109" s="16"/>
      <c r="B109" s="16"/>
      <c r="C109" s="229" t="s">
        <v>124</v>
      </c>
      <c r="D109" s="137"/>
      <c r="E109" s="138"/>
      <c r="F109" s="139" t="s">
        <v>114</v>
      </c>
      <c r="G109" s="199"/>
    </row>
    <row r="110" spans="1:7" ht="24" thickBot="1" x14ac:dyDescent="0.4">
      <c r="A110" s="16"/>
      <c r="B110" s="57"/>
      <c r="D110" s="17"/>
    </row>
    <row r="111" spans="1:7" x14ac:dyDescent="0.35">
      <c r="A111" s="16"/>
      <c r="B111" s="16"/>
      <c r="D111" s="17"/>
      <c r="F111" s="37" t="s">
        <v>64</v>
      </c>
      <c r="G111" s="183">
        <f>SUM(G108,G104,G94,G85,G74,G62,G40,G28)</f>
        <v>179493</v>
      </c>
    </row>
    <row r="112" spans="1:7" x14ac:dyDescent="0.35">
      <c r="A112" s="16"/>
      <c r="B112" s="16"/>
      <c r="D112" s="17"/>
      <c r="F112" s="38" t="s">
        <v>137</v>
      </c>
      <c r="G112" s="184" t="e">
        <f>VLOOKUP(F112,'Data Vali'!A15:B19,2,FALSE)</f>
        <v>#N/A</v>
      </c>
    </row>
    <row r="113" spans="1:7" ht="47.5" thickBot="1" x14ac:dyDescent="0.4">
      <c r="A113" s="16"/>
      <c r="B113" s="163"/>
      <c r="F113" s="39" t="s">
        <v>104</v>
      </c>
      <c r="G113" s="185" t="e">
        <f>G112-G111</f>
        <v>#N/A</v>
      </c>
    </row>
  </sheetData>
  <sheetProtection sheet="1" objects="1" scenarios="1" selectLockedCells="1" selectUnlockedCells="1"/>
  <conditionalFormatting sqref="G113">
    <cfRule type="cellIs" dxfId="3" priority="3" operator="greaterThan">
      <formula>0</formula>
    </cfRule>
    <cfRule type="cellIs" dxfId="2" priority="4" operator="lessThan">
      <formula>0</formula>
    </cfRule>
  </conditionalFormatting>
  <conditionalFormatting sqref="F113">
    <cfRule type="cellIs" dxfId="1" priority="1" operator="greaterThan">
      <formula>0</formula>
    </cfRule>
    <cfRule type="cellIs" dxfId="0" priority="2" operator="lessThan">
      <formula>0</formula>
    </cfRule>
  </conditionalFormatting>
  <pageMargins left="0.7" right="0.7" top="0.75" bottom="0.75" header="0.3" footer="0.3"/>
  <pageSetup orientation="portrait" horizontalDpi="1200" verticalDpi="1200" r:id="rId1"/>
  <tableParts count="8">
    <tablePart r:id="rId2"/>
    <tablePart r:id="rId3"/>
    <tablePart r:id="rId4"/>
    <tablePart r:id="rId5"/>
    <tablePart r:id="rId6"/>
    <tablePart r:id="rId7"/>
    <tablePart r:id="rId8"/>
    <tablePart r:id="rId9"/>
  </tableParts>
  <extLst>
    <ext xmlns:x14="http://schemas.microsoft.com/office/spreadsheetml/2009/9/main" uri="{CCE6A557-97BC-4b89-ADB6-D9C93CAAB3DF}">
      <x14:dataValidations xmlns:xm="http://schemas.microsoft.com/office/excel/2006/main" count="5">
        <x14:dataValidation type="list" allowBlank="1" showInputMessage="1" showErrorMessage="1" xr:uid="{FFCBF59C-7854-4B87-AE92-2D52B1383CD3}">
          <x14:formula1>
            <xm:f>'Data Vali'!$A$2:$A$6</xm:f>
          </x14:formula1>
          <xm:sqref>F89:F93</xm:sqref>
        </x14:dataValidation>
        <x14:dataValidation type="list" showInputMessage="1" showErrorMessage="1" xr:uid="{11F09203-F49F-4B5E-B204-C33AB460A9F3}">
          <x14:formula1>
            <xm:f>'Data Vali'!$C$2:$C$10</xm:f>
          </x14:formula1>
          <xm:sqref>C98:C103</xm:sqref>
        </x14:dataValidation>
        <x14:dataValidation type="list" showInputMessage="1" showErrorMessage="1" xr:uid="{CC4D18DA-C9A6-4626-BEB5-671C85ECCC24}">
          <x14:formula1>
            <xm:f>'Data Vali'!$F$9:$F$12</xm:f>
          </x14:formula1>
          <xm:sqref>C89:C93</xm:sqref>
        </x14:dataValidation>
        <x14:dataValidation type="list" showInputMessage="1" showErrorMessage="1" xr:uid="{001F2DBF-7644-4B95-9FE1-30DDAD12C6FC}">
          <x14:formula1>
            <xm:f>'Data Vali'!$F$2:$F$7</xm:f>
          </x14:formula1>
          <xm:sqref>C78:C84</xm:sqref>
        </x14:dataValidation>
        <x14:dataValidation type="list" showInputMessage="1" showErrorMessage="1" xr:uid="{A8B8A240-CC9B-45D6-8538-AFB22F86DC0B}">
          <x14:formula1>
            <xm:f>'Data Vali'!$A$15:$A$19</xm:f>
          </x14:formula1>
          <xm:sqref>B111:C111 F112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B75EB-2A4B-410D-BA8A-2F7E3D2ED6D5}">
  <dimension ref="A1:G19"/>
  <sheetViews>
    <sheetView workbookViewId="0">
      <selection activeCell="F32" sqref="F32"/>
    </sheetView>
  </sheetViews>
  <sheetFormatPr defaultRowHeight="14.5" x14ac:dyDescent="0.35"/>
  <cols>
    <col min="1" max="1" width="12.1796875" bestFit="1" customWidth="1"/>
    <col min="2" max="2" width="15.36328125" customWidth="1"/>
    <col min="3" max="3" width="12.1796875" bestFit="1" customWidth="1"/>
    <col min="4" max="4" width="14.54296875" customWidth="1"/>
    <col min="7" max="7" width="12.1796875" customWidth="1"/>
    <col min="9" max="9" width="29.81640625" bestFit="1" customWidth="1"/>
    <col min="10" max="10" width="12.1796875" bestFit="1" customWidth="1"/>
  </cols>
  <sheetData>
    <row r="1" spans="1:7" x14ac:dyDescent="0.35">
      <c r="A1" s="202" t="s">
        <v>82</v>
      </c>
      <c r="B1" s="202"/>
      <c r="C1" s="203" t="s">
        <v>83</v>
      </c>
      <c r="D1" s="203"/>
      <c r="F1" s="203" t="s">
        <v>84</v>
      </c>
      <c r="G1" s="203"/>
    </row>
    <row r="2" spans="1:7" x14ac:dyDescent="0.35">
      <c r="A2" t="s">
        <v>79</v>
      </c>
      <c r="C2" t="s">
        <v>79</v>
      </c>
      <c r="F2" t="s">
        <v>79</v>
      </c>
    </row>
    <row r="3" spans="1:7" x14ac:dyDescent="0.35">
      <c r="A3" t="s">
        <v>85</v>
      </c>
      <c r="C3" t="s">
        <v>86</v>
      </c>
      <c r="F3" t="s">
        <v>42</v>
      </c>
    </row>
    <row r="4" spans="1:7" x14ac:dyDescent="0.35">
      <c r="A4" t="s">
        <v>113</v>
      </c>
      <c r="C4" t="s">
        <v>55</v>
      </c>
      <c r="F4" t="s">
        <v>44</v>
      </c>
    </row>
    <row r="5" spans="1:7" x14ac:dyDescent="0.35">
      <c r="A5" t="s">
        <v>87</v>
      </c>
      <c r="C5" t="s">
        <v>57</v>
      </c>
      <c r="F5" t="s">
        <v>88</v>
      </c>
    </row>
    <row r="6" spans="1:7" x14ac:dyDescent="0.35">
      <c r="A6" t="s">
        <v>89</v>
      </c>
      <c r="C6" t="s">
        <v>90</v>
      </c>
      <c r="F6" t="s">
        <v>89</v>
      </c>
    </row>
    <row r="7" spans="1:7" x14ac:dyDescent="0.35">
      <c r="C7" t="s">
        <v>91</v>
      </c>
    </row>
    <row r="8" spans="1:7" x14ac:dyDescent="0.35">
      <c r="C8" t="s">
        <v>92</v>
      </c>
      <c r="F8" s="4" t="s">
        <v>93</v>
      </c>
    </row>
    <row r="9" spans="1:7" x14ac:dyDescent="0.35">
      <c r="C9" t="s">
        <v>53</v>
      </c>
      <c r="F9" t="s">
        <v>49</v>
      </c>
    </row>
    <row r="10" spans="1:7" x14ac:dyDescent="0.35">
      <c r="C10" t="s">
        <v>89</v>
      </c>
      <c r="F10" t="s">
        <v>99</v>
      </c>
    </row>
    <row r="11" spans="1:7" x14ac:dyDescent="0.35">
      <c r="F11" t="s">
        <v>78</v>
      </c>
    </row>
    <row r="13" spans="1:7" x14ac:dyDescent="0.35">
      <c r="A13" s="2"/>
      <c r="B13" s="3"/>
      <c r="C13" s="2"/>
    </row>
    <row r="14" spans="1:7" x14ac:dyDescent="0.35">
      <c r="A14" s="1"/>
      <c r="B14" s="1"/>
      <c r="C14" s="1"/>
    </row>
    <row r="15" spans="1:7" x14ac:dyDescent="0.35">
      <c r="A15" t="s">
        <v>81</v>
      </c>
      <c r="B15" s="1" t="s">
        <v>94</v>
      </c>
    </row>
    <row r="16" spans="1:7" x14ac:dyDescent="0.35">
      <c r="A16" t="s">
        <v>95</v>
      </c>
      <c r="B16" s="1">
        <v>315000</v>
      </c>
    </row>
    <row r="17" spans="1:2" x14ac:dyDescent="0.35">
      <c r="A17" t="s">
        <v>96</v>
      </c>
      <c r="B17" s="1">
        <v>300000</v>
      </c>
    </row>
    <row r="18" spans="1:2" x14ac:dyDescent="0.35">
      <c r="A18" t="s">
        <v>65</v>
      </c>
      <c r="B18" s="1">
        <v>300000</v>
      </c>
    </row>
    <row r="19" spans="1:2" x14ac:dyDescent="0.35">
      <c r="A19" t="s">
        <v>97</v>
      </c>
      <c r="B19" s="1">
        <v>500000</v>
      </c>
    </row>
  </sheetData>
  <mergeCells count="3">
    <mergeCell ref="A1:B1"/>
    <mergeCell ref="C1:D1"/>
    <mergeCell ref="F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2023-02-07T17:29:01+00:00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61fa3bd3-5719-4748-9ddd-a475fb44004f">
      <Terms xmlns="http://schemas.microsoft.com/office/infopath/2007/PartnerControls"/>
    </lcf76f155ced4ddcb4097134ff3c332f>
    <SharedWithUsers xmlns="1c9f6715-5bbb-41fe-96b4-0df7b219d453">
      <UserInfo>
        <DisplayName>McGown, Erin</DisplayName>
        <AccountId>16</AccountId>
        <AccountType/>
      </UserInfo>
      <UserInfo>
        <DisplayName>Awad, Aimee</DisplayName>
        <AccountId>17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53571E02C4D648B62196837AEC6415" ma:contentTypeVersion="14" ma:contentTypeDescription="Create a new document." ma:contentTypeScope="" ma:versionID="c711412b6271a986cf0d592b9e7b846b">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61fa3bd3-5719-4748-9ddd-a475fb44004f" xmlns:ns6="1c9f6715-5bbb-41fe-96b4-0df7b219d453" targetNamespace="http://schemas.microsoft.com/office/2006/metadata/properties" ma:root="true" ma:fieldsID="e9c301d8b7cb2d93e2e524656ee1ed70" ns1:_="" ns2:_="" ns3:_="" ns4:_="" ns5:_="" ns6:_="">
    <xsd:import namespace="http://schemas.microsoft.com/sharepoint/v3"/>
    <xsd:import namespace="4ffa91fb-a0ff-4ac5-b2db-65c790d184a4"/>
    <xsd:import namespace="http://schemas.microsoft.com/sharepoint.v3"/>
    <xsd:import namespace="http://schemas.microsoft.com/sharepoint/v3/fields"/>
    <xsd:import namespace="61fa3bd3-5719-4748-9ddd-a475fb44004f"/>
    <xsd:import namespace="1c9f6715-5bbb-41fe-96b4-0df7b219d45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6:SharedWithUsers" minOccurs="0"/>
                <xsd:element ref="ns6: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dfd5769-557b-475f-8db6-793536bcbfd2}" ma:internalName="TaxCatchAllLabel" ma:readOnly="true" ma:showField="CatchAllDataLabel" ma:web="1c9f6715-5bbb-41fe-96b4-0df7b219d45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dfd5769-557b-475f-8db6-793536bcbfd2}" ma:internalName="TaxCatchAll" ma:showField="CatchAllData" ma:web="1c9f6715-5bbb-41fe-96b4-0df7b219d45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fa3bd3-5719-4748-9ddd-a475fb44004f"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DateTaken" ma:index="32" nillable="true" ma:displayName="MediaServiceDateTaken" ma:hidden="true" ma:internalName="MediaServiceDateTaken"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9f6715-5bbb-41fe-96b4-0df7b219d453"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B1677DB0-E962-451B-9A76-1DFD099847D0}">
  <ds:schemaRefs>
    <ds:schemaRef ds:uri="http://schemas.microsoft.com/sharepoint/v3/contenttype/forms"/>
  </ds:schemaRefs>
</ds:datastoreItem>
</file>

<file path=customXml/itemProps2.xml><?xml version="1.0" encoding="utf-8"?>
<ds:datastoreItem xmlns:ds="http://schemas.openxmlformats.org/officeDocument/2006/customXml" ds:itemID="{54E530DC-7C48-44CD-819F-B6DBA2058A6A}">
  <ds:schemaRefs>
    <ds:schemaRef ds:uri="http://purl.org/dc/dcmitype/"/>
    <ds:schemaRef ds:uri="http://schemas.microsoft.com/office/infopath/2007/PartnerControls"/>
    <ds:schemaRef ds:uri="4ffa91fb-a0ff-4ac5-b2db-65c790d184a4"/>
    <ds:schemaRef ds:uri="http://schemas.openxmlformats.org/package/2006/metadata/core-properties"/>
    <ds:schemaRef ds:uri="1c9f6715-5bbb-41fe-96b4-0df7b219d453"/>
    <ds:schemaRef ds:uri="61fa3bd3-5719-4748-9ddd-a475fb44004f"/>
    <ds:schemaRef ds:uri="http://schemas.microsoft.com/sharepoint/v3"/>
    <ds:schemaRef ds:uri="http://purl.org/dc/terms/"/>
    <ds:schemaRef ds:uri="http://schemas.microsoft.com/office/2006/documentManagement/types"/>
    <ds:schemaRef ds:uri="http://purl.org/dc/elements/1.1/"/>
    <ds:schemaRef ds:uri="http://schemas.microsoft.com/sharepoint/v3/fields"/>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47F6CA5-0E79-4BD6-93C2-AC5324F809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61fa3bd3-5719-4748-9ddd-a475fb44004f"/>
    <ds:schemaRef ds:uri="1c9f6715-5bbb-41fe-96b4-0df7b219d4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AF24FA0-6516-4F33-BACA-3C1FE396E17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Template_Blank</vt:lpstr>
      <vt:lpstr>Example</vt:lpstr>
      <vt:lpstr>Data Vali</vt:lpstr>
      <vt:lpstr>Capacity_Buildling_with_Mentorship</vt:lpstr>
      <vt:lpstr>Individual</vt:lpstr>
      <vt:lpstr>Partnership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Awad, Aimee</dc:creator>
  <cp:keywords/>
  <dc:description/>
  <cp:lastModifiedBy>Awad, Aimee</cp:lastModifiedBy>
  <cp:revision/>
  <dcterms:created xsi:type="dcterms:W3CDTF">2022-11-30T02:05:01Z</dcterms:created>
  <dcterms:modified xsi:type="dcterms:W3CDTF">2023-04-14T16:42:25Z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0x0101002253571E02C4D648B62196837AEC6415</vt:lpwstr>
  </property>
  <property fmtid="{D5CDD505-2E9C-101B-9397-08002B2CF9AE}" pid="3" name="TaxKeyword">
    <vt:lpwstr/>
  </property>
  <property fmtid="{D5CDD505-2E9C-101B-9397-08002B2CF9AE}" pid="4" name="MediaServiceImageTags">
    <vt:lpwstr/>
  </property>
  <property fmtid="{D5CDD505-2E9C-101B-9397-08002B2CF9AE}" pid="5" name="e3f09c3df709400db2417a7161762d62">
    <vt:lpwstr/>
  </property>
  <property fmtid="{D5CDD505-2E9C-101B-9397-08002B2CF9AE}" pid="6" name="EPA_x0020_Subject">
    <vt:lpwstr/>
  </property>
  <property fmtid="{D5CDD505-2E9C-101B-9397-08002B2CF9AE}" pid="7" name="Document Type">
    <vt:lpwstr/>
  </property>
  <property fmtid="{D5CDD505-2E9C-101B-9397-08002B2CF9AE}" pid="8" name="EPA Subject">
    <vt:lpwstr/>
  </property>
</Properties>
</file>