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Grants Committee\FY19\Attachments for FY19 NOFOs\"/>
    </mc:Choice>
  </mc:AlternateContent>
  <bookViews>
    <workbookView xWindow="0" yWindow="0" windowWidth="25200" windowHeight="11550"/>
  </bookViews>
  <sheets>
    <sheet name="Budget Narrative Template"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0" i="1" l="1"/>
  <c r="D80" i="1"/>
  <c r="B80" i="1"/>
  <c r="D77" i="1"/>
  <c r="B77" i="1"/>
  <c r="F77" i="1" s="1"/>
  <c r="B74" i="1"/>
  <c r="F54" i="1"/>
  <c r="B78" i="1" s="1"/>
  <c r="F78" i="1" s="1"/>
  <c r="F53" i="1"/>
  <c r="H53" i="1" s="1"/>
  <c r="G52" i="1"/>
  <c r="G54" i="1" s="1"/>
  <c r="D78" i="1" s="1"/>
  <c r="F52" i="1"/>
  <c r="G46" i="1"/>
  <c r="D76" i="1" s="1"/>
  <c r="F46" i="1"/>
  <c r="B76" i="1" s="1"/>
  <c r="F76" i="1" s="1"/>
  <c r="F45" i="1"/>
  <c r="H45" i="1" s="1"/>
  <c r="F43" i="1"/>
  <c r="H43" i="1" s="1"/>
  <c r="F42" i="1"/>
  <c r="H42" i="1" s="1"/>
  <c r="F41" i="1"/>
  <c r="H41" i="1" s="1"/>
  <c r="G40" i="1"/>
  <c r="F40" i="1"/>
  <c r="H40" i="1" s="1"/>
  <c r="F34" i="1"/>
  <c r="H34" i="1" s="1"/>
  <c r="G33" i="1"/>
  <c r="G35" i="1" s="1"/>
  <c r="D75" i="1" s="1"/>
  <c r="F33" i="1"/>
  <c r="H33" i="1" s="1"/>
  <c r="F29" i="1"/>
  <c r="G28" i="1"/>
  <c r="G29" i="1" s="1"/>
  <c r="D74" i="1" s="1"/>
  <c r="F28" i="1"/>
  <c r="G24" i="1"/>
  <c r="D73" i="1" s="1"/>
  <c r="F23" i="1"/>
  <c r="H23" i="1" s="1"/>
  <c r="F22" i="1"/>
  <c r="H22" i="1" s="1"/>
  <c r="E22" i="1"/>
  <c r="E21" i="1"/>
  <c r="F21" i="1" s="1"/>
  <c r="G20" i="1"/>
  <c r="F20" i="1"/>
  <c r="H20" i="1" s="1"/>
  <c r="H8" i="1"/>
  <c r="F8" i="1"/>
  <c r="G7" i="1"/>
  <c r="G9" i="1" s="1"/>
  <c r="F7" i="1"/>
  <c r="H7" i="1" s="1"/>
  <c r="H9" i="1" s="1"/>
  <c r="C7" i="1"/>
  <c r="C15" i="1" l="1"/>
  <c r="F15" i="1" s="1"/>
  <c r="H15" i="1" s="1"/>
  <c r="C14" i="1"/>
  <c r="F14" i="1" s="1"/>
  <c r="H14" i="1" s="1"/>
  <c r="C13" i="1"/>
  <c r="H46" i="1"/>
  <c r="D71" i="1"/>
  <c r="F74" i="1"/>
  <c r="F24" i="1"/>
  <c r="B73" i="1" s="1"/>
  <c r="F73" i="1" s="1"/>
  <c r="H21" i="1"/>
  <c r="H24" i="1" s="1"/>
  <c r="H35" i="1"/>
  <c r="H52" i="1"/>
  <c r="H54" i="1" s="1"/>
  <c r="F9" i="1"/>
  <c r="F35" i="1"/>
  <c r="B75" i="1" s="1"/>
  <c r="F75" i="1" s="1"/>
  <c r="H28" i="1"/>
  <c r="H29" i="1" s="1"/>
  <c r="G13" i="1" l="1"/>
  <c r="G16" i="1" s="1"/>
  <c r="F13" i="1"/>
  <c r="B71" i="1"/>
  <c r="F71" i="1" l="1"/>
  <c r="H13" i="1"/>
  <c r="H16" i="1" s="1"/>
  <c r="F16" i="1"/>
  <c r="D72" i="1"/>
  <c r="D79" i="1" s="1"/>
  <c r="D81" i="1" s="1"/>
  <c r="H59" i="1"/>
  <c r="H67" i="1" s="1"/>
  <c r="B72" i="1" l="1"/>
  <c r="H58" i="1"/>
  <c r="H66" i="1" s="1"/>
  <c r="F72" i="1" l="1"/>
  <c r="B79" i="1"/>
  <c r="B81" i="1" l="1"/>
  <c r="F81" i="1" s="1"/>
  <c r="F79" i="1"/>
</calcChain>
</file>

<file path=xl/sharedStrings.xml><?xml version="1.0" encoding="utf-8"?>
<sst xmlns="http://schemas.openxmlformats.org/spreadsheetml/2006/main" count="136" uniqueCount="99">
  <si>
    <r>
      <t>Instructions:</t>
    </r>
    <r>
      <rPr>
        <sz val="11"/>
        <color rgb="FF0070C0"/>
        <rFont val="Calibri Light"/>
        <family val="2"/>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</si>
  <si>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Applicant Organization Name
Period of Performance</t>
  </si>
  <si>
    <r>
      <t xml:space="preserve">1. Personnel
</t>
    </r>
    <r>
      <rPr>
        <sz val="11"/>
        <color indexed="8"/>
        <rFont val="Calibri Light"/>
        <family val="2"/>
      </rPr>
      <t>Description: An employee of the organization whose work is tied to the proposed project.</t>
    </r>
  </si>
  <si>
    <t>Position</t>
  </si>
  <si>
    <t>Name of Employee</t>
  </si>
  <si>
    <t>Annual Salary/ Rate</t>
  </si>
  <si>
    <t>Level of Effort (%)</t>
  </si>
  <si>
    <t>Federal Share</t>
  </si>
  <si>
    <t>Non-Federal Share</t>
  </si>
  <si>
    <r>
      <t xml:space="preserve">Total
 </t>
    </r>
    <r>
      <rPr>
        <i/>
        <sz val="11"/>
        <color indexed="8"/>
        <rFont val="Calibri Light"/>
        <family val="2"/>
      </rPr>
      <t>(Salary x LOE)</t>
    </r>
  </si>
  <si>
    <t>Ex: Program Director</t>
  </si>
  <si>
    <t>John Doe</t>
  </si>
  <si>
    <t>Ex: Project Coordinator</t>
  </si>
  <si>
    <t>TBD</t>
  </si>
  <si>
    <t>1. Personnel Sub-Total</t>
  </si>
  <si>
    <r>
      <rPr>
        <b/>
        <i/>
        <sz val="11"/>
        <color indexed="8"/>
        <rFont val="Calibri Light"/>
        <family val="2"/>
      </rPr>
      <t xml:space="preserve">Narrative Justification: </t>
    </r>
    <r>
      <rPr>
        <i/>
        <sz val="11"/>
        <color rgb="FF0070C0"/>
        <rFont val="Calibri Light"/>
        <family val="2"/>
      </rPr>
      <t xml:space="preserve">Enter a description of the Personnel funds requested and how their use will support the purpose and goals of your proposal.  Be sure to describe the role, responsibilities, and unique qualification of each position. Also, enter a description of Personnel Non-Federal Share provided (if any) and how their use will support the purpose and goals of your proposal.  Be sure to describe how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1.a in Section B Column 1 line 6a of the form.</t>
    </r>
  </si>
  <si>
    <r>
      <t xml:space="preserve">2. Fringe Benefits
</t>
    </r>
    <r>
      <rPr>
        <sz val="11"/>
        <color indexed="8"/>
        <rFont val="Calibri Light"/>
        <family val="2"/>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</si>
  <si>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</si>
  <si>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</si>
  <si>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</si>
  <si>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Total
</t>
    </r>
    <r>
      <rPr>
        <i/>
        <sz val="11"/>
        <color indexed="8"/>
        <rFont val="Calibri Light"/>
        <family val="2"/>
      </rPr>
      <t>(Wage x Rate)</t>
    </r>
  </si>
  <si>
    <t>Ex: FICA</t>
  </si>
  <si>
    <t>Ex: Workers Compensation</t>
  </si>
  <si>
    <t>Ex: Health Benefits</t>
  </si>
  <si>
    <t>2. Fringe Benefits Sub-Total</t>
  </si>
  <si>
    <r>
      <rPr>
        <b/>
        <i/>
        <sz val="11"/>
        <color indexed="8"/>
        <rFont val="Calibri Light"/>
        <family val="2"/>
      </rPr>
      <t xml:space="preserve">Narrative Justification: </t>
    </r>
    <r>
      <rPr>
        <i/>
        <sz val="11"/>
        <color rgb="FF0070C0"/>
        <rFont val="Calibri Light"/>
        <family val="2"/>
      </rPr>
      <t xml:space="preserve">Enter a description of the Fringe funds requested, how the rate was determined, and how their use will support the purpose and goals of this proposal. Also, enter a description of the Fringe Non-Federal Share provided (if any), how the rate was determined, and how their use will support the purpose and goals of the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2.a in Section B Column 1 line 6b of the form.</t>
    </r>
  </si>
  <si>
    <r>
      <t xml:space="preserve">3. Travel
</t>
    </r>
    <r>
      <rPr>
        <sz val="11"/>
        <color indexed="8"/>
        <rFont val="Calibri Light"/>
        <family val="2"/>
      </rPr>
      <t>Description: Explain need for all travel.  Must follow U.S. Government regulations. The lowest available commercial fares for coach or equivalent accommodations must be used.  Local travel policies prevail.</t>
    </r>
  </si>
  <si>
    <t>Purpose of Travel</t>
  </si>
  <si>
    <t>Item Description</t>
  </si>
  <si>
    <t>Unit of Measure</t>
  </si>
  <si>
    <t>Cost Per Unit/Rate</t>
  </si>
  <si>
    <t>Number of Units</t>
  </si>
  <si>
    <r>
      <t xml:space="preserve">Total 
</t>
    </r>
    <r>
      <rPr>
        <i/>
        <sz val="11"/>
        <color indexed="8"/>
        <rFont val="Calibri Light"/>
        <family val="2"/>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</si>
  <si>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</si>
  <si>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</si>
  <si>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</si>
  <si>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</si>
  <si>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</si>
  <si>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</si>
  <si>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</si>
  <si>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</si>
  <si>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 Travel Sub-Total</t>
  </si>
  <si>
    <r>
      <rPr>
        <b/>
        <i/>
        <sz val="11"/>
        <color indexed="8"/>
        <rFont val="Calibri Light"/>
        <family val="2"/>
      </rPr>
      <t xml:space="preserve">Narrative Justification: </t>
    </r>
    <r>
      <rPr>
        <i/>
        <sz val="11"/>
        <color rgb="FF0070C0"/>
        <rFont val="Calibri Light"/>
        <family val="2"/>
      </rPr>
      <t xml:space="preserve">Describe the Purpose of Travel and how costs were determined. Also, enter a description of the Travel Non-Federal Share (if any) provided and how their use will support the purpose and goals of this proposal. Be sure describe how the Non-Federal Share will help sustain and enhance your Federal budget request. Please adjust the formulas in Federal (column F) and Non-Federal Share (column G) to reflect accurate calculations in the Total column (column H).
</t>
    </r>
    <r>
      <rPr>
        <sz val="11"/>
        <color rgb="FF0070C0"/>
        <rFont val="Calibri Light"/>
        <family val="2"/>
      </rPr>
      <t xml:space="preserve">
</t>
    </r>
    <r>
      <rPr>
        <b/>
        <sz val="11"/>
        <color rgb="FF0070C0"/>
        <rFont val="Calibri Light"/>
        <family val="2"/>
      </rPr>
      <t>SF-424a Note: Enter the total cost of 3.a in Section B Column 1 line 6c of the form.</t>
    </r>
  </si>
  <si>
    <r>
      <t xml:space="preserve">4. Equipment
</t>
    </r>
    <r>
      <rPr>
        <sz val="11"/>
        <color indexed="8"/>
        <rFont val="Calibri Light"/>
        <family val="2"/>
      </rPr>
      <t>Description: Permanent equipment is defined as non-expendable personal property having a useful life of more than one year and an acquisition cost of $5,000 or more.</t>
    </r>
  </si>
  <si>
    <t>Cost Per Unit</t>
  </si>
  <si>
    <r>
      <t xml:space="preserve">Total
</t>
    </r>
    <r>
      <rPr>
        <i/>
        <sz val="11"/>
        <color indexed="8"/>
        <rFont val="Calibri Light"/>
        <family val="2"/>
      </rPr>
      <t>(Cost Per Unit x No. of Units)</t>
    </r>
  </si>
  <si>
    <t>None</t>
  </si>
  <si>
    <t>4. Equipment Sub-Total</t>
  </si>
  <si>
    <r>
      <rPr>
        <b/>
        <i/>
        <sz val="11"/>
        <color indexed="8"/>
        <rFont val="Calibri Light"/>
        <family val="2"/>
      </rPr>
      <t>Narrative Justification:</t>
    </r>
    <r>
      <rPr>
        <i/>
        <sz val="11"/>
        <color indexed="8"/>
        <rFont val="Calibri Light"/>
        <family val="2"/>
      </rPr>
      <t xml:space="preserve"> </t>
    </r>
    <r>
      <rPr>
        <i/>
        <sz val="11"/>
        <color rgb="FF0070C0"/>
        <rFont val="Calibri Light"/>
        <family val="2"/>
      </rPr>
      <t xml:space="preserve">Enter a description of the Equipment and how its purchase will support the purpose and goals of this proposal. Also, enter a description of the Equipment Non-Federal Share (if any) provided and how its purchase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4.a in Section B Column 1 line 6d of the form.</t>
    </r>
    <r>
      <rPr>
        <sz val="11"/>
        <color rgb="FF0070C0"/>
        <rFont val="Calibri Light"/>
        <family val="2"/>
      </rPr>
      <t xml:space="preserve"> </t>
    </r>
  </si>
  <si>
    <r>
      <t xml:space="preserve">5. Supplies
</t>
    </r>
    <r>
      <rPr>
        <sz val="11"/>
        <color indexed="8"/>
        <rFont val="Calibri Light"/>
        <family val="2"/>
      </rPr>
      <t>Description: Materials costing less than $5,000 per unit and often having one-time use.</t>
    </r>
  </si>
  <si>
    <t>Ex: General Office Supplies</t>
  </si>
  <si>
    <t>Month</t>
  </si>
  <si>
    <t>Ex: Laptop</t>
  </si>
  <si>
    <t>5. Supplies Sub-Total</t>
  </si>
  <si>
    <r>
      <rPr>
        <b/>
        <i/>
        <sz val="11"/>
        <color indexed="8"/>
        <rFont val="Calibri Light"/>
        <family val="2"/>
      </rPr>
      <t xml:space="preserve">Narrative Justification: </t>
    </r>
    <r>
      <rPr>
        <i/>
        <sz val="11"/>
        <color rgb="FF0070C0"/>
        <rFont val="Calibri Light"/>
        <family val="2"/>
      </rPr>
      <t xml:space="preserve">Enter a description of the Supplies requested and how their purchase will support the purpose and goals of this proposal. Also, enter a description of the Supplies Non-Federal Share (if any) provided and how their purchase will support the purpose and goals of this proposal.  Be sure to describe how your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5.a in Section B Column 1 line 6e of the form.</t>
    </r>
  </si>
  <si>
    <r>
      <t xml:space="preserve">6. Contractual
</t>
    </r>
    <r>
      <rPr>
        <sz val="11"/>
        <color indexed="8"/>
        <rFont val="Calibri Light"/>
        <family val="2"/>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</si>
  <si>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</si>
  <si>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</si>
  <si>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Consultants</t>
  </si>
  <si>
    <t>Ex: Jane Smith/Leadership Training Expert</t>
  </si>
  <si>
    <t>Day</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</si>
  <si>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</si>
  <si>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</si>
  <si>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</si>
  <si>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</si>
  <si>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1"/>
        <color rgb="FF0070C0"/>
        <rFont val="Calibri Light"/>
        <family val="2"/>
      </rPr>
      <t xml:space="preserve">(budget and terms TBD) </t>
    </r>
  </si>
  <si>
    <t>Award Agreement</t>
  </si>
  <si>
    <t>6. Contractual Sub-Total</t>
  </si>
  <si>
    <r>
      <t xml:space="preserve">Narrative Justification: </t>
    </r>
    <r>
      <rPr>
        <i/>
        <sz val="11"/>
        <color rgb="FF0070C0"/>
        <rFont val="Calibri Light"/>
        <family val="2"/>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Also, explain the need for each Non-Federal Share contract agreement (if any) and how their use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6.a in Section B Column 1 line 6f of the form.</t>
    </r>
  </si>
  <si>
    <t>7.  Construction: Not Allowable</t>
  </si>
  <si>
    <t>SF-424a Note: Leave this section blank in Section B Column 1 &amp; 2 line 6g of the form.</t>
  </si>
  <si>
    <r>
      <t xml:space="preserve">8. Other Direct Costs
</t>
    </r>
    <r>
      <rPr>
        <sz val="11"/>
        <color indexed="8"/>
        <rFont val="Calibri Light"/>
        <family val="2"/>
      </rPr>
      <t>Description: Expenses not covered in any of the previous budget categories.</t>
    </r>
  </si>
  <si>
    <t>Ex: Office Telephone</t>
  </si>
  <si>
    <t>Ex: Amman hotel conference room rental for training</t>
  </si>
  <si>
    <t>8.a Other Direct Costs Sub-Total</t>
  </si>
  <si>
    <r>
      <t xml:space="preserve">Narrative Justification: </t>
    </r>
    <r>
      <rPr>
        <i/>
        <sz val="11"/>
        <color rgb="FF0070C0"/>
        <rFont val="Calibri Light"/>
        <family val="2"/>
      </rPr>
      <t xml:space="preserve">Explain the need for each item and how their use will support the purpose and goals of this proposal.  Be sure to break down costs into cost/unit and explain the use of each item requested. Also, explain the need for each Non-Federal Share item (if any) and how their use will support the purpose and goals of this proposal.  Be sure to break down costs into cost/unit and explain the use of each item requested.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8.a in Section B Column 1 line 6h of the form.</t>
    </r>
  </si>
  <si>
    <t xml:space="preserve">9. Total Direct Costs </t>
  </si>
  <si>
    <r>
      <t xml:space="preserve">9.a  Federal Cost
</t>
    </r>
    <r>
      <rPr>
        <i/>
        <sz val="11"/>
        <color indexed="8"/>
        <rFont val="Calibri Light"/>
        <family val="2"/>
      </rPr>
      <t>SF-424a Note: Enter the total cost in Section B Column 1 line 6i of the form.</t>
    </r>
  </si>
  <si>
    <r>
      <t xml:space="preserve">9.b  Non-Federal Share
</t>
    </r>
    <r>
      <rPr>
        <i/>
        <sz val="11"/>
        <color indexed="8"/>
        <rFont val="Calibri Light"/>
        <family val="2"/>
      </rPr>
      <t>SF-424a Note: Enter the total cost in Section B Column 2 line 6i of the form.</t>
    </r>
  </si>
  <si>
    <t>10. Indirect Costs (Must reflect a provisional or pre-determined Negotiated Indirect Cost Rate Agreement.)</t>
  </si>
  <si>
    <r>
      <t xml:space="preserve">10.a Federal Cost
</t>
    </r>
    <r>
      <rPr>
        <i/>
        <sz val="11"/>
        <color indexed="8"/>
        <rFont val="Calibri Light"/>
        <family val="2"/>
      </rPr>
      <t>SF-424a Note: Enter the total cost of 10.a in Section B Column 1 line 6j of the form.</t>
    </r>
  </si>
  <si>
    <r>
      <t xml:space="preserve">10.b Non-Federal Share
</t>
    </r>
    <r>
      <rPr>
        <i/>
        <sz val="11"/>
        <color indexed="8"/>
        <rFont val="Calibri Light"/>
        <family val="2"/>
      </rPr>
      <t>SF-424a Note: Enter the total cost of 10.b in Section B Column 2 line 6j of the form.</t>
    </r>
  </si>
  <si>
    <t>11. Total Costs (Sum of the Total Direct and Indirect Costs)</t>
  </si>
  <si>
    <r>
      <t xml:space="preserve">11.a Federal Cost
</t>
    </r>
    <r>
      <rPr>
        <i/>
        <sz val="11"/>
        <color indexed="8"/>
        <rFont val="Calibri Light"/>
        <family val="2"/>
      </rPr>
      <t>SF-424a Note: Enter the total cost in Section B Column 1 line 6k of the form.</t>
    </r>
  </si>
  <si>
    <r>
      <t xml:space="preserve">11.b Non-Federal Share
</t>
    </r>
    <r>
      <rPr>
        <i/>
        <sz val="11"/>
        <color indexed="8"/>
        <rFont val="Calibri Light"/>
        <family val="2"/>
      </rPr>
      <t>SF-424a Note: Enter the total cost in Section B Column 2 line 6k of the form.</t>
    </r>
  </si>
  <si>
    <t>BUDGET SUMMARY</t>
  </si>
  <si>
    <t>Budget Categories</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</si>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</sst>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3" x14ac:knownFonts="1">
    <font>
      <sz val="11"/>
      <color theme="1"/>
      <name val="Calibri"/>
      <family val="2"/>
      <scheme val="minor"/>
    </font>
    <font>
      <sz val="11"/>
      <color theme="1"/>
      <name val="Calibri"/>
      <family val="2"/>
      <scheme val="minor"/>
    </font>
    <font>
      <b/>
      <sz val="11"/>
      <color rgb="FF0070C0"/>
      <name val="Calibri Light"/>
      <family val="2"/>
    </font>
    <font>
      <sz val="11"/>
      <color rgb="FF0070C0"/>
      <name val="Calibri Light"/>
      <family val="2"/>
    </font>
    <font>
      <sz val="11"/>
      <color theme="1"/>
      <name val="Calibri Light"/>
      <family val="2"/>
    </font>
    <font>
      <b/>
      <sz val="11"/>
      <color indexed="8"/>
      <name val="Calibri Light"/>
      <family val="2"/>
    </font>
    <font>
      <sz val="11"/>
      <color indexed="8"/>
      <name val="Calibri Light"/>
      <family val="2"/>
    </font>
    <font>
      <b/>
      <sz val="11"/>
      <color theme="1"/>
      <name val="Calibri Light"/>
      <family val="2"/>
    </font>
    <font>
      <i/>
      <sz val="11"/>
      <color indexed="8"/>
      <name val="Calibri Light"/>
      <family val="2"/>
    </font>
    <font>
      <b/>
      <i/>
      <sz val="11"/>
      <color indexed="8"/>
      <name val="Calibri Light"/>
      <family val="2"/>
    </font>
    <font>
      <i/>
      <sz val="11"/>
      <color rgb="FF0070C0"/>
      <name val="Calibri Light"/>
      <family val="2"/>
    </font>
    <font>
      <sz val="11"/>
      <name val="Calibri Light"/>
      <family val="2"/>
    </font>
    <font>
      <b/>
      <sz val="11"/>
      <name val="Calibri Light"/>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4" fillId="0" borderId="0" xfId="0" applyFont="1"/>
    <xf numFmtId="44" fontId="4" fillId="0" borderId="0" xfId="1" applyFont="1"/>
    <xf numFmtId="10" fontId="4" fillId="0" borderId="0" xfId="2" applyNumberFormat="1" applyFont="1"/>
    <xf numFmtId="0" fontId="5" fillId="0" borderId="0"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8" xfId="0" applyFont="1" applyFill="1" applyBorder="1" applyAlignment="1">
      <alignment horizontal="center" vertical="top" wrapText="1"/>
    </xf>
    <xf numFmtId="44" fontId="5" fillId="3" borderId="8" xfId="1" applyFont="1" applyFill="1" applyBorder="1" applyAlignment="1">
      <alignment horizontal="center" vertical="top" wrapText="1"/>
    </xf>
    <xf numFmtId="10" fontId="5" fillId="3" borderId="8" xfId="2"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0" borderId="0" xfId="0" applyFont="1" applyAlignment="1">
      <alignment horizontal="center" vertical="top"/>
    </xf>
    <xf numFmtId="0" fontId="3" fillId="0" borderId="7" xfId="0" applyFont="1" applyFill="1" applyBorder="1" applyAlignment="1">
      <alignment horizontal="left" vertical="top" wrapText="1" indent="1"/>
    </xf>
    <xf numFmtId="0" fontId="3" fillId="0" borderId="8" xfId="0" applyFont="1" applyFill="1" applyBorder="1" applyAlignment="1">
      <alignment horizontal="center" vertical="top" wrapText="1"/>
    </xf>
    <xf numFmtId="5" fontId="3" fillId="0" borderId="8" xfId="1" applyNumberFormat="1" applyFont="1" applyFill="1" applyBorder="1" applyAlignment="1">
      <alignment vertical="top" wrapText="1"/>
    </xf>
    <xf numFmtId="7" fontId="3" fillId="0" borderId="8" xfId="0" applyNumberFormat="1" applyFont="1" applyFill="1" applyBorder="1" applyAlignment="1">
      <alignment vertical="top" wrapText="1"/>
    </xf>
    <xf numFmtId="5" fontId="3" fillId="0" borderId="11" xfId="0" applyNumberFormat="1" applyFont="1" applyFill="1" applyBorder="1" applyAlignment="1">
      <alignment vertical="top" wrapText="1"/>
    </xf>
    <xf numFmtId="7" fontId="9" fillId="3" borderId="8" xfId="0" applyNumberFormat="1" applyFont="1" applyFill="1" applyBorder="1" applyAlignment="1">
      <alignment horizontal="right" vertical="top" wrapText="1"/>
    </xf>
    <xf numFmtId="5" fontId="5" fillId="3" borderId="14" xfId="0" applyNumberFormat="1" applyFont="1" applyFill="1" applyBorder="1" applyAlignment="1">
      <alignment vertical="top" wrapText="1"/>
    </xf>
    <xf numFmtId="0" fontId="7" fillId="3" borderId="14" xfId="0" applyFont="1" applyFill="1" applyBorder="1" applyAlignment="1">
      <alignment horizontal="center" vertical="top" wrapText="1"/>
    </xf>
    <xf numFmtId="0" fontId="7" fillId="0" borderId="0" xfId="0" applyFont="1" applyAlignment="1">
      <alignment horizontal="center"/>
    </xf>
    <xf numFmtId="5" fontId="3" fillId="0" borderId="14" xfId="0" applyNumberFormat="1" applyFont="1" applyFill="1" applyBorder="1" applyAlignment="1">
      <alignment vertical="top" wrapText="1"/>
    </xf>
    <xf numFmtId="0" fontId="3" fillId="0" borderId="8" xfId="0" applyFont="1" applyFill="1" applyBorder="1" applyAlignment="1">
      <alignment vertical="top" wrapText="1"/>
    </xf>
    <xf numFmtId="0" fontId="3" fillId="0" borderId="8" xfId="1" applyNumberFormat="1" applyFont="1" applyFill="1" applyBorder="1" applyAlignment="1">
      <alignment horizontal="center" vertical="top" wrapText="1"/>
    </xf>
    <xf numFmtId="44" fontId="3" fillId="0" borderId="8" xfId="1" applyFont="1" applyFill="1" applyBorder="1" applyAlignment="1">
      <alignment vertical="top" wrapText="1"/>
    </xf>
    <xf numFmtId="0" fontId="3" fillId="0" borderId="8" xfId="2" applyNumberFormat="1" applyFont="1" applyFill="1" applyBorder="1" applyAlignment="1">
      <alignment horizontal="center" vertical="top" wrapText="1"/>
    </xf>
    <xf numFmtId="5" fontId="3" fillId="0" borderId="14" xfId="0" applyNumberFormat="1" applyFont="1" applyFill="1" applyBorder="1" applyAlignment="1">
      <alignment horizontal="right" vertical="top" wrapText="1"/>
    </xf>
    <xf numFmtId="0" fontId="3" fillId="0" borderId="8" xfId="1" applyNumberFormat="1" applyFont="1" applyFill="1" applyBorder="1" applyAlignment="1">
      <alignment vertical="top" wrapText="1"/>
    </xf>
    <xf numFmtId="5" fontId="9" fillId="3" borderId="14" xfId="0" applyNumberFormat="1" applyFont="1" applyFill="1" applyBorder="1" applyAlignment="1">
      <alignment horizontal="right" vertical="top" wrapText="1"/>
    </xf>
    <xf numFmtId="0" fontId="7" fillId="0" borderId="0" xfId="0" applyFont="1"/>
    <xf numFmtId="44" fontId="5" fillId="3" borderId="7" xfId="1"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xf numFmtId="44" fontId="10" fillId="0" borderId="14" xfId="0" applyNumberFormat="1" applyFont="1" applyFill="1" applyBorder="1" applyAlignment="1">
      <alignment horizontal="right" vertical="top" wrapText="1"/>
    </xf>
    <xf numFmtId="7" fontId="3" fillId="0" borderId="14" xfId="0" applyNumberFormat="1" applyFont="1" applyFill="1" applyBorder="1" applyAlignment="1">
      <alignment horizontal="right" vertical="top" wrapText="1"/>
    </xf>
    <xf numFmtId="44" fontId="9" fillId="3" borderId="14" xfId="0" applyNumberFormat="1" applyFont="1" applyFill="1" applyBorder="1" applyAlignment="1">
      <alignment horizontal="right" vertical="top" wrapText="1"/>
    </xf>
    <xf numFmtId="0" fontId="10" fillId="0" borderId="7" xfId="0" applyFont="1" applyFill="1" applyBorder="1" applyAlignment="1">
      <alignment horizontal="left" vertical="center" wrapText="1"/>
    </xf>
    <xf numFmtId="0" fontId="3" fillId="0" borderId="8" xfId="0" applyFont="1" applyBorder="1" applyAlignment="1">
      <alignment vertical="center"/>
    </xf>
    <xf numFmtId="44" fontId="3" fillId="0" borderId="8" xfId="1" applyFont="1" applyBorder="1" applyAlignment="1">
      <alignment vertical="center"/>
    </xf>
    <xf numFmtId="7" fontId="3" fillId="0" borderId="8" xfId="0" applyNumberFormat="1" applyFont="1" applyFill="1" applyBorder="1" applyAlignment="1">
      <alignment vertical="center" wrapText="1"/>
    </xf>
    <xf numFmtId="5" fontId="3" fillId="0" borderId="14" xfId="0" applyNumberFormat="1" applyFont="1" applyFill="1" applyBorder="1" applyAlignment="1">
      <alignment horizontal="right" vertical="center" wrapText="1"/>
    </xf>
    <xf numFmtId="0" fontId="4" fillId="0" borderId="0" xfId="0" applyFont="1" applyAlignment="1">
      <alignment vertical="center"/>
    </xf>
    <xf numFmtId="0" fontId="5" fillId="3" borderId="8" xfId="0" applyFont="1" applyFill="1" applyBorder="1" applyAlignment="1">
      <alignment vertical="top" wrapText="1"/>
    </xf>
    <xf numFmtId="44" fontId="5" fillId="3" borderId="8" xfId="1"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1" xfId="0" applyFont="1" applyFill="1" applyBorder="1" applyAlignment="1">
      <alignment vertical="top" wrapText="1"/>
    </xf>
    <xf numFmtId="5" fontId="3" fillId="0" borderId="8" xfId="0" applyNumberFormat="1" applyFont="1" applyFill="1" applyBorder="1" applyAlignment="1">
      <alignment horizontal="right" vertical="top" wrapText="1"/>
    </xf>
    <xf numFmtId="5" fontId="5" fillId="3" borderId="14" xfId="0" applyNumberFormat="1" applyFont="1" applyFill="1" applyBorder="1" applyAlignment="1">
      <alignment horizontal="right" vertical="top" wrapText="1"/>
    </xf>
    <xf numFmtId="0" fontId="3" fillId="0" borderId="8" xfId="0" applyFont="1" applyFill="1" applyBorder="1" applyAlignment="1">
      <alignment horizontal="left" vertical="top" wrapText="1"/>
    </xf>
    <xf numFmtId="6" fontId="3" fillId="0" borderId="8" xfId="1" applyNumberFormat="1" applyFont="1" applyFill="1" applyBorder="1" applyAlignment="1">
      <alignment horizontal="center" vertical="top" wrapText="1"/>
    </xf>
    <xf numFmtId="164" fontId="3" fillId="0" borderId="14" xfId="1" applyNumberFormat="1" applyFont="1" applyFill="1" applyBorder="1" applyAlignment="1">
      <alignment vertical="top" wrapText="1"/>
    </xf>
    <xf numFmtId="164" fontId="5" fillId="3" borderId="14" xfId="0" applyNumberFormat="1" applyFont="1" applyFill="1" applyBorder="1" applyAlignment="1">
      <alignment horizontal="right" vertical="top" wrapText="1"/>
    </xf>
    <xf numFmtId="0" fontId="8" fillId="0" borderId="0" xfId="0" applyFont="1" applyFill="1" applyBorder="1" applyAlignment="1">
      <alignment horizontal="left" vertical="top" wrapText="1"/>
    </xf>
    <xf numFmtId="5" fontId="9" fillId="3" borderId="14" xfId="0" applyNumberFormat="1" applyFont="1" applyFill="1" applyBorder="1" applyAlignment="1">
      <alignment vertical="top" wrapText="1"/>
    </xf>
    <xf numFmtId="0" fontId="9" fillId="0" borderId="2" xfId="0" applyFont="1" applyFill="1" applyBorder="1" applyAlignment="1">
      <alignment vertical="top" wrapText="1"/>
    </xf>
    <xf numFmtId="5" fontId="9" fillId="0" borderId="2" xfId="0" applyNumberFormat="1" applyFont="1" applyFill="1" applyBorder="1" applyAlignment="1">
      <alignment vertical="top" wrapText="1"/>
    </xf>
    <xf numFmtId="0" fontId="4" fillId="0" borderId="0" xfId="0" applyFont="1" applyFill="1"/>
    <xf numFmtId="10" fontId="6" fillId="3" borderId="8" xfId="2" applyNumberFormat="1" applyFont="1" applyFill="1" applyBorder="1" applyAlignment="1">
      <alignment vertical="top" wrapText="1"/>
    </xf>
    <xf numFmtId="164" fontId="5" fillId="3" borderId="14" xfId="1" applyNumberFormat="1" applyFont="1" applyFill="1" applyBorder="1" applyAlignment="1">
      <alignment vertical="top" wrapText="1"/>
    </xf>
    <xf numFmtId="10" fontId="6" fillId="3" borderId="19" xfId="2" applyNumberFormat="1" applyFont="1" applyFill="1" applyBorder="1" applyAlignment="1">
      <alignment vertical="top" wrapText="1"/>
    </xf>
    <xf numFmtId="164" fontId="5" fillId="3" borderId="20" xfId="1" applyNumberFormat="1" applyFont="1" applyFill="1" applyBorder="1" applyAlignment="1">
      <alignment vertical="top" wrapText="1"/>
    </xf>
    <xf numFmtId="0" fontId="9" fillId="3" borderId="13" xfId="0" applyFont="1" applyFill="1" applyBorder="1" applyAlignment="1">
      <alignment vertical="top" wrapText="1"/>
    </xf>
    <xf numFmtId="0" fontId="9" fillId="3" borderId="16" xfId="0" applyFont="1" applyFill="1" applyBorder="1" applyAlignment="1">
      <alignment vertical="top" wrapText="1"/>
    </xf>
    <xf numFmtId="0" fontId="11" fillId="0" borderId="0" xfId="0" applyFont="1"/>
    <xf numFmtId="44" fontId="11" fillId="0" borderId="0" xfId="1" applyFont="1"/>
    <xf numFmtId="10" fontId="11" fillId="0" borderId="0" xfId="2" applyNumberFormat="1" applyFont="1"/>
    <xf numFmtId="0" fontId="12" fillId="0" borderId="0" xfId="0" applyFont="1" applyFill="1" applyBorder="1" applyAlignment="1">
      <alignment vertical="center"/>
    </xf>
    <xf numFmtId="0" fontId="12" fillId="3" borderId="21" xfId="0"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44" fontId="12" fillId="0" borderId="0" xfId="1" applyFont="1" applyFill="1" applyBorder="1" applyAlignment="1">
      <alignment horizontal="center" vertical="center" wrapText="1"/>
    </xf>
    <xf numFmtId="44" fontId="4" fillId="0" borderId="0" xfId="1" applyFont="1" applyFill="1" applyBorder="1"/>
    <xf numFmtId="0" fontId="4" fillId="0" borderId="7" xfId="0" applyFont="1" applyBorder="1" applyAlignment="1">
      <alignment wrapText="1"/>
    </xf>
    <xf numFmtId="6" fontId="11" fillId="0" borderId="14" xfId="2" applyNumberFormat="1" applyFont="1" applyBorder="1" applyAlignment="1"/>
    <xf numFmtId="6" fontId="11" fillId="0" borderId="0" xfId="0" applyNumberFormat="1" applyFont="1" applyFill="1" applyBorder="1" applyAlignment="1"/>
    <xf numFmtId="6" fontId="11" fillId="0" borderId="0" xfId="1" applyNumberFormat="1" applyFont="1" applyFill="1" applyBorder="1" applyAlignment="1"/>
    <xf numFmtId="165" fontId="11" fillId="0" borderId="0" xfId="1" applyNumberFormat="1" applyFont="1" applyFill="1" applyBorder="1" applyAlignment="1"/>
    <xf numFmtId="0" fontId="4" fillId="0" borderId="25" xfId="0" applyFont="1" applyBorder="1" applyAlignment="1">
      <alignment wrapText="1"/>
    </xf>
    <xf numFmtId="6" fontId="11" fillId="0" borderId="20" xfId="2" applyNumberFormat="1" applyFont="1" applyBorder="1" applyAlignment="1"/>
    <xf numFmtId="6" fontId="11" fillId="0" borderId="9" xfId="0" applyNumberFormat="1" applyFont="1" applyBorder="1" applyAlignment="1"/>
    <xf numFmtId="6" fontId="11" fillId="0" borderId="10" xfId="0" applyNumberFormat="1" applyFont="1" applyBorder="1" applyAlignment="1"/>
    <xf numFmtId="6" fontId="11" fillId="0" borderId="9" xfId="1" applyNumberFormat="1" applyFont="1" applyBorder="1" applyAlignment="1"/>
    <xf numFmtId="6" fontId="11" fillId="0" borderId="10" xfId="1" applyNumberFormat="1" applyFont="1" applyBorder="1" applyAlignment="1"/>
    <xf numFmtId="6" fontId="11" fillId="0" borderId="26" xfId="0" applyNumberFormat="1" applyFont="1" applyBorder="1" applyAlignment="1"/>
    <xf numFmtId="6" fontId="11" fillId="0" borderId="18" xfId="0" applyNumberFormat="1" applyFont="1" applyBorder="1" applyAlignment="1"/>
    <xf numFmtId="6" fontId="11" fillId="0" borderId="26" xfId="1" applyNumberFormat="1" applyFont="1" applyBorder="1" applyAlignment="1"/>
    <xf numFmtId="6" fontId="11" fillId="0" borderId="18" xfId="1" applyNumberFormat="1" applyFont="1" applyBorder="1" applyAlignment="1"/>
    <xf numFmtId="165" fontId="11" fillId="0" borderId="9" xfId="0" applyNumberFormat="1" applyFont="1" applyBorder="1" applyAlignment="1"/>
    <xf numFmtId="165" fontId="11" fillId="0" borderId="10" xfId="0" applyNumberFormat="1" applyFont="1" applyBorder="1" applyAlignment="1"/>
    <xf numFmtId="165" fontId="11" fillId="0" borderId="9" xfId="1" applyNumberFormat="1" applyFont="1" applyBorder="1" applyAlignment="1"/>
    <xf numFmtId="165" fontId="11" fillId="0" borderId="10" xfId="1" applyNumberFormat="1" applyFont="1" applyBorder="1" applyAlignment="1"/>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8" xfId="0" applyFont="1" applyFill="1" applyBorder="1" applyAlignment="1">
      <alignment horizontal="lef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9" fillId="3" borderId="12" xfId="0" applyFont="1" applyFill="1" applyBorder="1" applyAlignment="1">
      <alignment vertical="top" wrapText="1"/>
    </xf>
    <xf numFmtId="0" fontId="9" fillId="3" borderId="13" xfId="0" applyFont="1" applyFill="1" applyBorder="1" applyAlignment="1">
      <alignment vertical="top" wrapText="1"/>
    </xf>
    <xf numFmtId="0" fontId="9" fillId="3" borderId="10" xfId="0" applyFont="1" applyFill="1" applyBorder="1" applyAlignment="1">
      <alignment vertical="top"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3" borderId="18" xfId="0" applyFont="1" applyFill="1" applyBorder="1" applyAlignment="1">
      <alignment vertical="top"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44" fontId="12" fillId="3" borderId="22" xfId="1" applyFont="1" applyFill="1" applyBorder="1" applyAlignment="1">
      <alignment horizontal="center" vertical="center" wrapText="1"/>
    </xf>
    <xf numFmtId="44" fontId="12" fillId="3" borderId="23" xfId="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0" xfId="0" applyFont="1" applyFill="1" applyBorder="1" applyAlignment="1">
      <alignment horizontal="left" vertical="top" wrapText="1"/>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10" fontId="5" fillId="3" borderId="9" xfId="2" applyNumberFormat="1" applyFont="1" applyFill="1" applyBorder="1" applyAlignment="1">
      <alignment horizontal="center" vertical="top" wrapText="1"/>
    </xf>
    <xf numFmtId="10" fontId="5" fillId="3" borderId="10" xfId="2" applyNumberFormat="1" applyFont="1" applyFill="1" applyBorder="1" applyAlignment="1">
      <alignment horizontal="center" vertical="top" wrapText="1"/>
    </xf>
    <xf numFmtId="1" fontId="3" fillId="0" borderId="9" xfId="2" applyNumberFormat="1" applyFont="1" applyFill="1" applyBorder="1" applyAlignment="1">
      <alignment horizontal="center" vertical="top" wrapText="1"/>
    </xf>
    <xf numFmtId="1" fontId="3" fillId="0" borderId="10" xfId="2" applyNumberFormat="1" applyFont="1" applyFill="1" applyBorder="1" applyAlignment="1">
      <alignment horizontal="center" vertical="top" wrapText="1"/>
    </xf>
    <xf numFmtId="0" fontId="9" fillId="3" borderId="12" xfId="0" applyFont="1" applyFill="1" applyBorder="1" applyAlignment="1">
      <alignment horizontal="right" vertical="top" wrapText="1"/>
    </xf>
    <xf numFmtId="0" fontId="9" fillId="3" borderId="13" xfId="0" applyFont="1" applyFill="1" applyBorder="1" applyAlignment="1">
      <alignment horizontal="right" vertical="top" wrapText="1"/>
    </xf>
    <xf numFmtId="0" fontId="9" fillId="3" borderId="10" xfId="0" applyFont="1" applyFill="1" applyBorder="1" applyAlignment="1">
      <alignment horizontal="right" vertical="top" wrapText="1"/>
    </xf>
    <xf numFmtId="0" fontId="3" fillId="0" borderId="9" xfId="2" applyNumberFormat="1" applyFont="1" applyFill="1" applyBorder="1" applyAlignment="1">
      <alignment horizontal="center" vertical="top" wrapText="1"/>
    </xf>
    <xf numFmtId="0" fontId="3" fillId="0" borderId="10" xfId="2" applyNumberFormat="1" applyFont="1" applyFill="1" applyBorder="1" applyAlignment="1">
      <alignment horizontal="center" vertical="top" wrapText="1"/>
    </xf>
    <xf numFmtId="0" fontId="3" fillId="0" borderId="9" xfId="1" applyNumberFormat="1" applyFont="1" applyFill="1" applyBorder="1" applyAlignment="1">
      <alignment horizontal="center" vertical="top" wrapText="1"/>
    </xf>
    <xf numFmtId="0" fontId="3" fillId="0" borderId="10" xfId="1"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0" borderId="9" xfId="2" applyNumberFormat="1" applyFont="1" applyFill="1" applyBorder="1" applyAlignment="1">
      <alignment horizontal="center" vertical="center" wrapText="1"/>
    </xf>
    <xf numFmtId="0" fontId="3" fillId="0" borderId="10" xfId="2" applyNumberFormat="1" applyFont="1" applyFill="1" applyBorder="1" applyAlignment="1">
      <alignment horizontal="center" vertical="center"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10" fillId="0" borderId="12" xfId="2" applyNumberFormat="1" applyFont="1" applyFill="1" applyBorder="1" applyAlignment="1">
      <alignment horizontal="center" vertical="top" wrapText="1"/>
    </xf>
    <xf numFmtId="0" fontId="10" fillId="0" borderId="10" xfId="2" applyNumberFormat="1" applyFont="1" applyFill="1" applyBorder="1" applyAlignment="1">
      <alignment horizontal="center" vertical="top" wrapText="1"/>
    </xf>
    <xf numFmtId="0" fontId="3" fillId="0" borderId="12" xfId="0" applyFont="1" applyFill="1" applyBorder="1" applyAlignment="1">
      <alignment horizontal="left" vertical="top" wrapText="1" indent="1"/>
    </xf>
    <xf numFmtId="0" fontId="3" fillId="0" borderId="10" xfId="0" applyFont="1" applyFill="1" applyBorder="1" applyAlignment="1">
      <alignment horizontal="left" vertical="top" wrapText="1" indent="1"/>
    </xf>
    <xf numFmtId="10" fontId="3" fillId="0" borderId="9" xfId="2" applyNumberFormat="1" applyFont="1" applyFill="1" applyBorder="1" applyAlignment="1">
      <alignment horizontal="center" vertical="top" wrapText="1"/>
    </xf>
    <xf numFmtId="10" fontId="3" fillId="0" borderId="10" xfId="2" applyNumberFormat="1" applyFont="1" applyFill="1" applyBorder="1" applyAlignment="1">
      <alignment horizontal="center" vertical="top" wrapText="1"/>
    </xf>
    <xf numFmtId="0" fontId="5" fillId="3" borderId="12" xfId="0" applyFont="1" applyFill="1" applyBorder="1" applyAlignment="1">
      <alignment horizontal="left" vertical="top" wrapText="1"/>
    </xf>
    <xf numFmtId="0" fontId="5" fillId="3" borderId="1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abSelected="1" workbookViewId="0">
      <selection activeCell="A11" sqref="A11:H11"/>
    </sheetView>
  </sheetViews>
  <sheetFormatPr defaultRowHeight="15" x14ac:dyDescent="0.25"/>
  <cols>
    <col min="1" max="1" width="31" style="1" customWidth="1"/>
    <col min="2" max="2" width="76.85546875" style="1" customWidth="1"/>
    <col min="3" max="3" width="14" style="2" customWidth="1"/>
    <col min="4" max="4" width="11.42578125" style="3" customWidth="1"/>
    <col min="5" max="5" width="10.140625" style="1" customWidth="1"/>
    <col min="6" max="7" width="14.7109375" style="1" customWidth="1"/>
    <col min="8" max="8" width="25.5703125" style="2" customWidth="1"/>
    <col min="9" max="9" width="13.140625" style="1" customWidth="1"/>
    <col min="10" max="16384" width="9.140625" style="1"/>
  </cols>
  <sheetData>
    <row r="1" spans="1:8" ht="64.5" customHeight="1" thickBot="1" x14ac:dyDescent="0.3">
      <c r="A1" s="151" t="s">
        <v>0</v>
      </c>
      <c r="B1" s="152"/>
      <c r="C1" s="152"/>
      <c r="D1" s="152"/>
      <c r="E1" s="152"/>
      <c r="F1" s="152"/>
      <c r="G1" s="152"/>
      <c r="H1" s="153"/>
    </row>
    <row r="2" spans="1:8" ht="5.0999999999999996" customHeight="1" thickBot="1" x14ac:dyDescent="0.3"/>
    <row r="3" spans="1:8" ht="30" customHeight="1" thickBot="1" x14ac:dyDescent="0.3">
      <c r="A3" s="154" t="s">
        <v>1</v>
      </c>
      <c r="B3" s="155"/>
      <c r="C3" s="155"/>
      <c r="D3" s="155"/>
      <c r="E3" s="155"/>
      <c r="F3" s="155"/>
      <c r="G3" s="155"/>
      <c r="H3" s="156"/>
    </row>
    <row r="4" spans="1:8" ht="5.0999999999999996" customHeight="1" thickBot="1" x14ac:dyDescent="0.3">
      <c r="A4" s="4"/>
      <c r="B4" s="4"/>
      <c r="C4" s="4"/>
      <c r="D4" s="4"/>
      <c r="E4" s="4"/>
      <c r="F4" s="4"/>
      <c r="G4" s="4"/>
      <c r="H4" s="4"/>
    </row>
    <row r="5" spans="1:8" ht="32.25" customHeight="1" x14ac:dyDescent="0.25">
      <c r="A5" s="135" t="s">
        <v>2</v>
      </c>
      <c r="B5" s="136"/>
      <c r="C5" s="136"/>
      <c r="D5" s="136"/>
      <c r="E5" s="136"/>
      <c r="F5" s="136"/>
      <c r="G5" s="136"/>
      <c r="H5" s="137"/>
    </row>
    <row r="6" spans="1:8" s="10" customFormat="1" ht="34.5" customHeight="1" x14ac:dyDescent="0.25">
      <c r="A6" s="5" t="s">
        <v>3</v>
      </c>
      <c r="B6" s="6" t="s">
        <v>4</v>
      </c>
      <c r="C6" s="7" t="s">
        <v>5</v>
      </c>
      <c r="D6" s="118" t="s">
        <v>6</v>
      </c>
      <c r="E6" s="119"/>
      <c r="F6" s="8" t="s">
        <v>7</v>
      </c>
      <c r="G6" s="8" t="s">
        <v>8</v>
      </c>
      <c r="H6" s="9" t="s">
        <v>9</v>
      </c>
    </row>
    <row r="7" spans="1:8" ht="20.100000000000001" customHeight="1" x14ac:dyDescent="0.25">
      <c r="A7" s="11" t="s">
        <v>10</v>
      </c>
      <c r="B7" s="12" t="s">
        <v>11</v>
      </c>
      <c r="C7" s="13">
        <f>164890</f>
        <v>164890</v>
      </c>
      <c r="D7" s="147">
        <v>0.1</v>
      </c>
      <c r="E7" s="148"/>
      <c r="F7" s="14">
        <f>C7*8%</f>
        <v>13191.2</v>
      </c>
      <c r="G7" s="14">
        <f>+C7*2%</f>
        <v>3297.8</v>
      </c>
      <c r="H7" s="15">
        <f>+F7+G7</f>
        <v>16489</v>
      </c>
    </row>
    <row r="8" spans="1:8" ht="20.100000000000001" customHeight="1" x14ac:dyDescent="0.25">
      <c r="A8" s="11" t="s">
        <v>12</v>
      </c>
      <c r="B8" s="12" t="s">
        <v>13</v>
      </c>
      <c r="C8" s="13">
        <v>46276</v>
      </c>
      <c r="D8" s="147">
        <v>1</v>
      </c>
      <c r="E8" s="148"/>
      <c r="F8" s="14">
        <f>C8*80%</f>
        <v>37020.800000000003</v>
      </c>
      <c r="G8" s="14">
        <v>0</v>
      </c>
      <c r="H8" s="15">
        <f>+F8+G8</f>
        <v>37020.800000000003</v>
      </c>
    </row>
    <row r="9" spans="1:8" ht="15" customHeight="1" x14ac:dyDescent="0.25">
      <c r="A9" s="122" t="s">
        <v>14</v>
      </c>
      <c r="B9" s="123"/>
      <c r="C9" s="123"/>
      <c r="D9" s="123"/>
      <c r="E9" s="124"/>
      <c r="F9" s="16">
        <f>SUM(F7:F8)</f>
        <v>50212</v>
      </c>
      <c r="G9" s="16">
        <f>SUM(G7:G8)</f>
        <v>3297.8</v>
      </c>
      <c r="H9" s="17">
        <f>SUM(H7:H8)</f>
        <v>53509.8</v>
      </c>
    </row>
    <row r="10" spans="1:8" ht="77.25" customHeight="1" thickBot="1" x14ac:dyDescent="0.3">
      <c r="A10" s="140" t="s">
        <v>15</v>
      </c>
      <c r="B10" s="141"/>
      <c r="C10" s="141"/>
      <c r="D10" s="141"/>
      <c r="E10" s="141"/>
      <c r="F10" s="141"/>
      <c r="G10" s="141"/>
      <c r="H10" s="142"/>
    </row>
    <row r="11" spans="1:8" ht="31.5" customHeight="1" x14ac:dyDescent="0.25">
      <c r="A11" s="135" t="s">
        <v>16</v>
      </c>
      <c r="B11" s="136"/>
      <c r="C11" s="136"/>
      <c r="D11" s="136"/>
      <c r="E11" s="136"/>
      <c r="F11" s="136"/>
      <c r="G11" s="136"/>
      <c r="H11" s="137"/>
    </row>
    <row r="12" spans="1:8" s="19" customFormat="1" ht="30" x14ac:dyDescent="0.25">
      <c r="A12" s="149" t="s">
        <v>17</v>
      </c>
      <c r="B12" s="150"/>
      <c r="C12" s="7" t="s">
        <v>18</v>
      </c>
      <c r="D12" s="118" t="s">
        <v>19</v>
      </c>
      <c r="E12" s="119"/>
      <c r="F12" s="8" t="s">
        <v>7</v>
      </c>
      <c r="G12" s="8" t="s">
        <v>8</v>
      </c>
      <c r="H12" s="18" t="s">
        <v>20</v>
      </c>
    </row>
    <row r="13" spans="1:8" ht="20.100000000000001" customHeight="1" x14ac:dyDescent="0.25">
      <c r="A13" s="145" t="s">
        <v>21</v>
      </c>
      <c r="B13" s="146"/>
      <c r="C13" s="13">
        <f>$H$9</f>
        <v>53509.8</v>
      </c>
      <c r="D13" s="147">
        <v>7.6499999999999999E-2</v>
      </c>
      <c r="E13" s="148"/>
      <c r="F13" s="14">
        <f>+C13*5%</f>
        <v>2675.4900000000002</v>
      </c>
      <c r="G13" s="14">
        <f>+C13*2.65%</f>
        <v>1418.0097000000001</v>
      </c>
      <c r="H13" s="20">
        <f>+F13+G13</f>
        <v>4093.4997000000003</v>
      </c>
    </row>
    <row r="14" spans="1:8" ht="20.100000000000001" customHeight="1" x14ac:dyDescent="0.25">
      <c r="A14" s="145" t="s">
        <v>22</v>
      </c>
      <c r="B14" s="146"/>
      <c r="C14" s="13">
        <f>$H$9</f>
        <v>53509.8</v>
      </c>
      <c r="D14" s="147">
        <v>2.5000000000000001E-2</v>
      </c>
      <c r="E14" s="148"/>
      <c r="F14" s="14">
        <f>+C14*2%</f>
        <v>1070.1960000000001</v>
      </c>
      <c r="G14" s="14">
        <v>0</v>
      </c>
      <c r="H14" s="20">
        <f t="shared" ref="H14:H15" si="0">+F14+G14</f>
        <v>1070.1960000000001</v>
      </c>
    </row>
    <row r="15" spans="1:8" ht="20.100000000000001" customHeight="1" x14ac:dyDescent="0.25">
      <c r="A15" s="145" t="s">
        <v>23</v>
      </c>
      <c r="B15" s="146"/>
      <c r="C15" s="13">
        <f>$H$9</f>
        <v>53509.8</v>
      </c>
      <c r="D15" s="147">
        <v>2.5000000000000001E-2</v>
      </c>
      <c r="E15" s="148"/>
      <c r="F15" s="14">
        <f>+C15*2%</f>
        <v>1070.1960000000001</v>
      </c>
      <c r="G15" s="14">
        <v>0</v>
      </c>
      <c r="H15" s="20">
        <f t="shared" si="0"/>
        <v>1070.1960000000001</v>
      </c>
    </row>
    <row r="16" spans="1:8" ht="15" customHeight="1" x14ac:dyDescent="0.25">
      <c r="A16" s="122" t="s">
        <v>24</v>
      </c>
      <c r="B16" s="123"/>
      <c r="C16" s="123"/>
      <c r="D16" s="123"/>
      <c r="E16" s="124"/>
      <c r="F16" s="16">
        <f>SUM(F13:F15)</f>
        <v>4815.8820000000005</v>
      </c>
      <c r="G16" s="16">
        <f>SUM(G13:G15)</f>
        <v>1418.0097000000001</v>
      </c>
      <c r="H16" s="17">
        <f>SUM(H13:H15)</f>
        <v>6233.8917000000001</v>
      </c>
    </row>
    <row r="17" spans="1:8" ht="78.75" customHeight="1" thickBot="1" x14ac:dyDescent="0.3">
      <c r="A17" s="140" t="s">
        <v>25</v>
      </c>
      <c r="B17" s="141"/>
      <c r="C17" s="141"/>
      <c r="D17" s="141"/>
      <c r="E17" s="141"/>
      <c r="F17" s="141"/>
      <c r="G17" s="141"/>
      <c r="H17" s="142"/>
    </row>
    <row r="18" spans="1:8" ht="30" customHeight="1" x14ac:dyDescent="0.25">
      <c r="A18" s="135" t="s">
        <v>26</v>
      </c>
      <c r="B18" s="136"/>
      <c r="C18" s="136"/>
      <c r="D18" s="136"/>
      <c r="E18" s="136"/>
      <c r="F18" s="136"/>
      <c r="G18" s="136"/>
      <c r="H18" s="137"/>
    </row>
    <row r="19" spans="1:8" s="19" customFormat="1" ht="45" x14ac:dyDescent="0.25">
      <c r="A19" s="5" t="s">
        <v>27</v>
      </c>
      <c r="B19" s="7" t="s">
        <v>28</v>
      </c>
      <c r="C19" s="7" t="s">
        <v>29</v>
      </c>
      <c r="D19" s="7" t="s">
        <v>30</v>
      </c>
      <c r="E19" s="8" t="s">
        <v>31</v>
      </c>
      <c r="F19" s="8" t="s">
        <v>7</v>
      </c>
      <c r="G19" s="8" t="s">
        <v>8</v>
      </c>
      <c r="H19" s="18" t="s">
        <v>32</v>
      </c>
    </row>
    <row r="20" spans="1:8" ht="20.100000000000001" customHeight="1" x14ac:dyDescent="0.25">
      <c r="A20" s="11" t="s">
        <v>33</v>
      </c>
      <c r="B20" s="21" t="s">
        <v>34</v>
      </c>
      <c r="C20" s="22" t="s">
        <v>35</v>
      </c>
      <c r="D20" s="23">
        <v>500</v>
      </c>
      <c r="E20" s="24">
        <v>20</v>
      </c>
      <c r="F20" s="14">
        <f>+D20*18</f>
        <v>9000</v>
      </c>
      <c r="G20" s="14">
        <f>+D20*2</f>
        <v>1000</v>
      </c>
      <c r="H20" s="25">
        <f>+F20+G20</f>
        <v>10000</v>
      </c>
    </row>
    <row r="21" spans="1:8" ht="20.100000000000001" customHeight="1" x14ac:dyDescent="0.25">
      <c r="A21" s="11"/>
      <c r="B21" s="26" t="s">
        <v>36</v>
      </c>
      <c r="C21" s="22" t="s">
        <v>37</v>
      </c>
      <c r="D21" s="23">
        <v>183</v>
      </c>
      <c r="E21" s="24">
        <f>20*3</f>
        <v>60</v>
      </c>
      <c r="F21" s="14">
        <f>+D21*E21</f>
        <v>10980</v>
      </c>
      <c r="G21" s="14">
        <v>0</v>
      </c>
      <c r="H21" s="25">
        <f t="shared" ref="H21:H23" si="1">+F21+G21</f>
        <v>10980</v>
      </c>
    </row>
    <row r="22" spans="1:8" ht="20.100000000000001" customHeight="1" x14ac:dyDescent="0.25">
      <c r="A22" s="11"/>
      <c r="B22" s="26" t="s">
        <v>38</v>
      </c>
      <c r="C22" s="22" t="s">
        <v>37</v>
      </c>
      <c r="D22" s="23">
        <v>127</v>
      </c>
      <c r="E22" s="24">
        <f>20*3</f>
        <v>60</v>
      </c>
      <c r="F22" s="14">
        <f t="shared" ref="F22:F23" si="2">+D22*E22</f>
        <v>7620</v>
      </c>
      <c r="G22" s="14">
        <v>0</v>
      </c>
      <c r="H22" s="25">
        <f t="shared" si="1"/>
        <v>7620</v>
      </c>
    </row>
    <row r="23" spans="1:8" ht="20.100000000000001" customHeight="1" x14ac:dyDescent="0.25">
      <c r="A23" s="11" t="s">
        <v>39</v>
      </c>
      <c r="B23" s="21" t="s">
        <v>40</v>
      </c>
      <c r="C23" s="22" t="s">
        <v>37</v>
      </c>
      <c r="D23" s="23">
        <v>500</v>
      </c>
      <c r="E23" s="24">
        <v>3</v>
      </c>
      <c r="F23" s="14">
        <f t="shared" si="2"/>
        <v>1500</v>
      </c>
      <c r="G23" s="14">
        <v>0</v>
      </c>
      <c r="H23" s="25">
        <f t="shared" si="1"/>
        <v>1500</v>
      </c>
    </row>
    <row r="24" spans="1:8" s="28" customFormat="1" ht="15" customHeight="1" x14ac:dyDescent="0.25">
      <c r="A24" s="122" t="s">
        <v>41</v>
      </c>
      <c r="B24" s="123"/>
      <c r="C24" s="123"/>
      <c r="D24" s="123"/>
      <c r="E24" s="124"/>
      <c r="F24" s="16">
        <f>SUM(F20:F23)</f>
        <v>29100</v>
      </c>
      <c r="G24" s="16">
        <f>SUM(G20:G23)</f>
        <v>1000</v>
      </c>
      <c r="H24" s="27">
        <f>SUM(H20:H23)</f>
        <v>30100</v>
      </c>
    </row>
    <row r="25" spans="1:8" ht="78.75" customHeight="1" thickBot="1" x14ac:dyDescent="0.3">
      <c r="A25" s="140" t="s">
        <v>42</v>
      </c>
      <c r="B25" s="141"/>
      <c r="C25" s="141"/>
      <c r="D25" s="141"/>
      <c r="E25" s="141"/>
      <c r="F25" s="141"/>
      <c r="G25" s="141"/>
      <c r="H25" s="142"/>
    </row>
    <row r="26" spans="1:8" ht="30" customHeight="1" x14ac:dyDescent="0.25">
      <c r="A26" s="135" t="s">
        <v>43</v>
      </c>
      <c r="B26" s="136"/>
      <c r="C26" s="136"/>
      <c r="D26" s="136"/>
      <c r="E26" s="136"/>
      <c r="F26" s="136"/>
      <c r="G26" s="136"/>
      <c r="H26" s="137"/>
    </row>
    <row r="27" spans="1:8" s="19" customFormat="1" ht="45" x14ac:dyDescent="0.25">
      <c r="A27" s="29" t="s">
        <v>28</v>
      </c>
      <c r="B27" s="8" t="s">
        <v>29</v>
      </c>
      <c r="C27" s="8" t="s">
        <v>44</v>
      </c>
      <c r="D27" s="118" t="s">
        <v>31</v>
      </c>
      <c r="E27" s="119"/>
      <c r="F27" s="8" t="s">
        <v>7</v>
      </c>
      <c r="G27" s="8" t="s">
        <v>8</v>
      </c>
      <c r="H27" s="18" t="s">
        <v>45</v>
      </c>
    </row>
    <row r="28" spans="1:8" ht="20.100000000000001" customHeight="1" x14ac:dyDescent="0.25">
      <c r="A28" s="30" t="s">
        <v>46</v>
      </c>
      <c r="B28" s="31"/>
      <c r="C28" s="32">
        <v>5100</v>
      </c>
      <c r="D28" s="143">
        <v>2</v>
      </c>
      <c r="E28" s="144"/>
      <c r="F28" s="14">
        <f>+C28*1</f>
        <v>5100</v>
      </c>
      <c r="G28" s="14">
        <f>+C28*1</f>
        <v>5100</v>
      </c>
      <c r="H28" s="33">
        <f>+F28+G28</f>
        <v>10200</v>
      </c>
    </row>
    <row r="29" spans="1:8" ht="15" customHeight="1" x14ac:dyDescent="0.25">
      <c r="A29" s="122" t="s">
        <v>47</v>
      </c>
      <c r="B29" s="123"/>
      <c r="C29" s="123"/>
      <c r="D29" s="123"/>
      <c r="E29" s="124"/>
      <c r="F29" s="16">
        <f>SUM(F28)</f>
        <v>5100</v>
      </c>
      <c r="G29" s="16">
        <f>SUM(G28)</f>
        <v>5100</v>
      </c>
      <c r="H29" s="34">
        <f>SUM(H28)</f>
        <v>10200</v>
      </c>
    </row>
    <row r="30" spans="1:8" ht="79.5" customHeight="1" thickBot="1" x14ac:dyDescent="0.3">
      <c r="A30" s="129" t="s">
        <v>48</v>
      </c>
      <c r="B30" s="130"/>
      <c r="C30" s="130"/>
      <c r="D30" s="130"/>
      <c r="E30" s="130"/>
      <c r="F30" s="130"/>
      <c r="G30" s="130"/>
      <c r="H30" s="131"/>
    </row>
    <row r="31" spans="1:8" ht="32.25" customHeight="1" x14ac:dyDescent="0.25">
      <c r="A31" s="135" t="s">
        <v>49</v>
      </c>
      <c r="B31" s="136"/>
      <c r="C31" s="136"/>
      <c r="D31" s="136"/>
      <c r="E31" s="136"/>
      <c r="F31" s="136"/>
      <c r="G31" s="136"/>
      <c r="H31" s="137"/>
    </row>
    <row r="32" spans="1:8" s="19" customFormat="1" ht="45" x14ac:dyDescent="0.25">
      <c r="A32" s="29" t="s">
        <v>28</v>
      </c>
      <c r="B32" s="8" t="s">
        <v>29</v>
      </c>
      <c r="C32" s="8" t="s">
        <v>44</v>
      </c>
      <c r="D32" s="118" t="s">
        <v>31</v>
      </c>
      <c r="E32" s="119"/>
      <c r="F32" s="8" t="s">
        <v>7</v>
      </c>
      <c r="G32" s="8" t="s">
        <v>8</v>
      </c>
      <c r="H32" s="18" t="s">
        <v>45</v>
      </c>
    </row>
    <row r="33" spans="1:8" s="40" customFormat="1" ht="20.100000000000001" customHeight="1" x14ac:dyDescent="0.25">
      <c r="A33" s="35" t="s">
        <v>50</v>
      </c>
      <c r="B33" s="36" t="s">
        <v>51</v>
      </c>
      <c r="C33" s="37">
        <v>50</v>
      </c>
      <c r="D33" s="138">
        <v>12</v>
      </c>
      <c r="E33" s="139"/>
      <c r="F33" s="38">
        <f>+C33*10</f>
        <v>500</v>
      </c>
      <c r="G33" s="38">
        <f>+C33*2</f>
        <v>100</v>
      </c>
      <c r="H33" s="39">
        <f>+F33+G33</f>
        <v>600</v>
      </c>
    </row>
    <row r="34" spans="1:8" s="40" customFormat="1" ht="20.100000000000001" customHeight="1" x14ac:dyDescent="0.25">
      <c r="A34" s="35" t="s">
        <v>52</v>
      </c>
      <c r="B34" s="36"/>
      <c r="C34" s="37">
        <v>900</v>
      </c>
      <c r="D34" s="138">
        <v>1</v>
      </c>
      <c r="E34" s="139"/>
      <c r="F34" s="38">
        <f>+C34*D34</f>
        <v>900</v>
      </c>
      <c r="G34" s="38">
        <v>0</v>
      </c>
      <c r="H34" s="39">
        <f>+F34+G34</f>
        <v>900</v>
      </c>
    </row>
    <row r="35" spans="1:8" ht="15" customHeight="1" x14ac:dyDescent="0.25">
      <c r="A35" s="122" t="s">
        <v>53</v>
      </c>
      <c r="B35" s="123"/>
      <c r="C35" s="123"/>
      <c r="D35" s="123"/>
      <c r="E35" s="124"/>
      <c r="F35" s="16">
        <f>SUM(F33:F34)</f>
        <v>1400</v>
      </c>
      <c r="G35" s="16">
        <f>SUM(G33:G34)</f>
        <v>100</v>
      </c>
      <c r="H35" s="27">
        <f>SUM(H33:H34)</f>
        <v>1500</v>
      </c>
    </row>
    <row r="36" spans="1:8" ht="78.75" customHeight="1" thickBot="1" x14ac:dyDescent="0.3">
      <c r="A36" s="129" t="s">
        <v>54</v>
      </c>
      <c r="B36" s="130"/>
      <c r="C36" s="130"/>
      <c r="D36" s="130"/>
      <c r="E36" s="130"/>
      <c r="F36" s="130"/>
      <c r="G36" s="130"/>
      <c r="H36" s="131"/>
    </row>
    <row r="37" spans="1:8" ht="48.75" customHeight="1" x14ac:dyDescent="0.25">
      <c r="A37" s="135" t="s">
        <v>55</v>
      </c>
      <c r="B37" s="136"/>
      <c r="C37" s="136"/>
      <c r="D37" s="136"/>
      <c r="E37" s="136"/>
      <c r="F37" s="136"/>
      <c r="G37" s="136"/>
      <c r="H37" s="137"/>
    </row>
    <row r="38" spans="1:8" ht="45" customHeight="1" x14ac:dyDescent="0.25">
      <c r="A38" s="5" t="s">
        <v>56</v>
      </c>
      <c r="B38" s="41" t="s">
        <v>29</v>
      </c>
      <c r="C38" s="42" t="s">
        <v>57</v>
      </c>
      <c r="D38" s="118" t="s">
        <v>31</v>
      </c>
      <c r="E38" s="119"/>
      <c r="F38" s="8" t="s">
        <v>7</v>
      </c>
      <c r="G38" s="8" t="s">
        <v>8</v>
      </c>
      <c r="H38" s="18" t="s">
        <v>45</v>
      </c>
    </row>
    <row r="39" spans="1:8" ht="15" customHeight="1" x14ac:dyDescent="0.25">
      <c r="A39" s="43" t="s">
        <v>58</v>
      </c>
      <c r="B39" s="44"/>
      <c r="C39" s="44"/>
      <c r="D39" s="44"/>
      <c r="E39" s="44"/>
      <c r="F39" s="44"/>
      <c r="G39" s="44"/>
      <c r="H39" s="45"/>
    </row>
    <row r="40" spans="1:8" ht="20.100000000000001" customHeight="1" x14ac:dyDescent="0.25">
      <c r="A40" s="11" t="s">
        <v>59</v>
      </c>
      <c r="B40" s="21" t="s">
        <v>60</v>
      </c>
      <c r="C40" s="46">
        <v>350</v>
      </c>
      <c r="D40" s="125">
        <v>12</v>
      </c>
      <c r="E40" s="126"/>
      <c r="F40" s="38">
        <f>+C40*10</f>
        <v>3500</v>
      </c>
      <c r="G40" s="38">
        <f>+C40*2</f>
        <v>700</v>
      </c>
      <c r="H40" s="25">
        <f>+F40+G40</f>
        <v>4200</v>
      </c>
    </row>
    <row r="41" spans="1:8" ht="20.100000000000001" customHeight="1" x14ac:dyDescent="0.25">
      <c r="A41" s="11" t="s">
        <v>61</v>
      </c>
      <c r="B41" s="26" t="s">
        <v>35</v>
      </c>
      <c r="C41" s="46">
        <v>1200</v>
      </c>
      <c r="D41" s="125">
        <v>1</v>
      </c>
      <c r="E41" s="126"/>
      <c r="F41" s="38">
        <f>+C41*D41</f>
        <v>1200</v>
      </c>
      <c r="G41" s="38">
        <v>0</v>
      </c>
      <c r="H41" s="25">
        <f t="shared" ref="H41:H45" si="3">+F41+G41</f>
        <v>1200</v>
      </c>
    </row>
    <row r="42" spans="1:8" ht="20.100000000000001" customHeight="1" x14ac:dyDescent="0.25">
      <c r="A42" s="11" t="s">
        <v>62</v>
      </c>
      <c r="B42" s="26" t="s">
        <v>60</v>
      </c>
      <c r="C42" s="46">
        <v>275</v>
      </c>
      <c r="D42" s="125">
        <v>12</v>
      </c>
      <c r="E42" s="126"/>
      <c r="F42" s="38">
        <f t="shared" ref="F42:F45" si="4">+C42*D42</f>
        <v>3300</v>
      </c>
      <c r="G42" s="38">
        <v>0</v>
      </c>
      <c r="H42" s="25">
        <f t="shared" si="3"/>
        <v>3300</v>
      </c>
    </row>
    <row r="43" spans="1:8" ht="20.100000000000001" customHeight="1" x14ac:dyDescent="0.25">
      <c r="A43" s="11" t="s">
        <v>63</v>
      </c>
      <c r="B43" s="26" t="s">
        <v>35</v>
      </c>
      <c r="C43" s="46">
        <v>1200</v>
      </c>
      <c r="D43" s="125">
        <v>1</v>
      </c>
      <c r="E43" s="126"/>
      <c r="F43" s="38">
        <f t="shared" si="4"/>
        <v>1200</v>
      </c>
      <c r="G43" s="38">
        <v>0</v>
      </c>
      <c r="H43" s="25">
        <f t="shared" si="3"/>
        <v>1200</v>
      </c>
    </row>
    <row r="44" spans="1:8" ht="15" customHeight="1" x14ac:dyDescent="0.25">
      <c r="A44" s="43" t="s">
        <v>64</v>
      </c>
      <c r="B44" s="44"/>
      <c r="C44" s="44"/>
      <c r="D44" s="44"/>
      <c r="E44" s="44"/>
      <c r="F44" s="44"/>
      <c r="G44" s="44"/>
      <c r="H44" s="45"/>
    </row>
    <row r="45" spans="1:8" ht="20.100000000000001" customHeight="1" x14ac:dyDescent="0.25">
      <c r="A45" s="11" t="s">
        <v>65</v>
      </c>
      <c r="B45" s="26" t="s">
        <v>66</v>
      </c>
      <c r="C45" s="46">
        <v>10000</v>
      </c>
      <c r="D45" s="127">
        <v>1</v>
      </c>
      <c r="E45" s="128"/>
      <c r="F45" s="38">
        <f t="shared" si="4"/>
        <v>10000</v>
      </c>
      <c r="G45" s="38">
        <v>0</v>
      </c>
      <c r="H45" s="25">
        <f t="shared" si="3"/>
        <v>10000</v>
      </c>
    </row>
    <row r="46" spans="1:8" ht="15" customHeight="1" x14ac:dyDescent="0.25">
      <c r="A46" s="122" t="s">
        <v>67</v>
      </c>
      <c r="B46" s="123"/>
      <c r="C46" s="123"/>
      <c r="D46" s="123"/>
      <c r="E46" s="124"/>
      <c r="F46" s="16">
        <f>SUM(F40:F45)</f>
        <v>19200</v>
      </c>
      <c r="G46" s="16">
        <f>SUM(G40:G45)</f>
        <v>700</v>
      </c>
      <c r="H46" s="47">
        <f>SUM(H40:H45)</f>
        <v>19900</v>
      </c>
    </row>
    <row r="47" spans="1:8" ht="93" customHeight="1" thickBot="1" x14ac:dyDescent="0.3">
      <c r="A47" s="129" t="s">
        <v>68</v>
      </c>
      <c r="B47" s="130"/>
      <c r="C47" s="130"/>
      <c r="D47" s="130"/>
      <c r="E47" s="130"/>
      <c r="F47" s="130"/>
      <c r="G47" s="130"/>
      <c r="H47" s="131"/>
    </row>
    <row r="48" spans="1:8" s="40" customFormat="1" ht="20.25" customHeight="1" x14ac:dyDescent="0.25">
      <c r="A48" s="132" t="s">
        <v>69</v>
      </c>
      <c r="B48" s="133"/>
      <c r="C48" s="133"/>
      <c r="D48" s="133"/>
      <c r="E48" s="133"/>
      <c r="F48" s="133"/>
      <c r="G48" s="133"/>
      <c r="H48" s="134"/>
    </row>
    <row r="49" spans="1:8" ht="15" customHeight="1" thickBot="1" x14ac:dyDescent="0.3">
      <c r="A49" s="115" t="s">
        <v>70</v>
      </c>
      <c r="B49" s="116"/>
      <c r="C49" s="116"/>
      <c r="D49" s="116"/>
      <c r="E49" s="116"/>
      <c r="F49" s="116"/>
      <c r="G49" s="116"/>
      <c r="H49" s="117"/>
    </row>
    <row r="50" spans="1:8" ht="31.5" customHeight="1" x14ac:dyDescent="0.25">
      <c r="A50" s="93" t="s">
        <v>71</v>
      </c>
      <c r="B50" s="94"/>
      <c r="C50" s="94"/>
      <c r="D50" s="94"/>
      <c r="E50" s="94"/>
      <c r="F50" s="94"/>
      <c r="G50" s="94"/>
      <c r="H50" s="95"/>
    </row>
    <row r="51" spans="1:8" ht="45" customHeight="1" x14ac:dyDescent="0.25">
      <c r="A51" s="29" t="s">
        <v>28</v>
      </c>
      <c r="B51" s="8" t="s">
        <v>29</v>
      </c>
      <c r="C51" s="8" t="s">
        <v>44</v>
      </c>
      <c r="D51" s="118" t="s">
        <v>31</v>
      </c>
      <c r="E51" s="119"/>
      <c r="F51" s="8" t="s">
        <v>7</v>
      </c>
      <c r="G51" s="8" t="s">
        <v>8</v>
      </c>
      <c r="H51" s="18" t="s">
        <v>45</v>
      </c>
    </row>
    <row r="52" spans="1:8" ht="20.100000000000001" customHeight="1" x14ac:dyDescent="0.25">
      <c r="A52" s="11" t="s">
        <v>72</v>
      </c>
      <c r="B52" s="48" t="s">
        <v>51</v>
      </c>
      <c r="C52" s="49">
        <v>100</v>
      </c>
      <c r="D52" s="120">
        <v>12</v>
      </c>
      <c r="E52" s="121"/>
      <c r="F52" s="38">
        <f>+C52*10</f>
        <v>1000</v>
      </c>
      <c r="G52" s="38">
        <f>+C52*2</f>
        <v>200</v>
      </c>
      <c r="H52" s="50">
        <f>+F52+G52</f>
        <v>1200</v>
      </c>
    </row>
    <row r="53" spans="1:8" ht="20.100000000000001" customHeight="1" x14ac:dyDescent="0.25">
      <c r="A53" s="11" t="s">
        <v>73</v>
      </c>
      <c r="B53" s="48" t="s">
        <v>60</v>
      </c>
      <c r="C53" s="49">
        <v>800</v>
      </c>
      <c r="D53" s="120">
        <v>3</v>
      </c>
      <c r="E53" s="121"/>
      <c r="F53" s="38">
        <f>+C53*D53</f>
        <v>2400</v>
      </c>
      <c r="G53" s="38">
        <v>0</v>
      </c>
      <c r="H53" s="50">
        <f>+F53+G53</f>
        <v>2400</v>
      </c>
    </row>
    <row r="54" spans="1:8" ht="15" customHeight="1" x14ac:dyDescent="0.25">
      <c r="A54" s="122" t="s">
        <v>74</v>
      </c>
      <c r="B54" s="123"/>
      <c r="C54" s="123"/>
      <c r="D54" s="123"/>
      <c r="E54" s="124"/>
      <c r="F54" s="16">
        <f>SUM(F52:F53)</f>
        <v>3400</v>
      </c>
      <c r="G54" s="16">
        <f>SUM(G52:G53)</f>
        <v>200</v>
      </c>
      <c r="H54" s="51">
        <f>SUM(H52:H53)</f>
        <v>3600</v>
      </c>
    </row>
    <row r="55" spans="1:8" ht="93.75" customHeight="1" thickBot="1" x14ac:dyDescent="0.3">
      <c r="A55" s="109" t="s">
        <v>75</v>
      </c>
      <c r="B55" s="110"/>
      <c r="C55" s="110"/>
      <c r="D55" s="110"/>
      <c r="E55" s="110"/>
      <c r="F55" s="110"/>
      <c r="G55" s="110"/>
      <c r="H55" s="111"/>
    </row>
    <row r="56" spans="1:8" ht="5.0999999999999996" customHeight="1" thickBot="1" x14ac:dyDescent="0.3">
      <c r="A56" s="52"/>
      <c r="B56" s="52"/>
      <c r="C56" s="52"/>
      <c r="D56" s="52"/>
      <c r="E56" s="52"/>
      <c r="F56" s="52"/>
      <c r="G56" s="52"/>
      <c r="H56" s="52"/>
    </row>
    <row r="57" spans="1:8" ht="20.100000000000001" customHeight="1" x14ac:dyDescent="0.25">
      <c r="A57" s="93" t="s">
        <v>76</v>
      </c>
      <c r="B57" s="94"/>
      <c r="C57" s="94"/>
      <c r="D57" s="94"/>
      <c r="E57" s="94"/>
      <c r="F57" s="94"/>
      <c r="G57" s="94"/>
      <c r="H57" s="95"/>
    </row>
    <row r="58" spans="1:8" ht="32.25" customHeight="1" x14ac:dyDescent="0.25">
      <c r="A58" s="112" t="s">
        <v>77</v>
      </c>
      <c r="B58" s="113"/>
      <c r="C58" s="113"/>
      <c r="D58" s="113"/>
      <c r="E58" s="113"/>
      <c r="F58" s="113"/>
      <c r="G58" s="114"/>
      <c r="H58" s="53">
        <f>+F9+F16+F24+F29+F35+F46+F54</f>
        <v>113227.882</v>
      </c>
    </row>
    <row r="59" spans="1:8" ht="32.25" customHeight="1" thickBot="1" x14ac:dyDescent="0.3">
      <c r="A59" s="90" t="s">
        <v>78</v>
      </c>
      <c r="B59" s="91"/>
      <c r="C59" s="91"/>
      <c r="D59" s="91"/>
      <c r="E59" s="91"/>
      <c r="F59" s="91"/>
      <c r="G59" s="92"/>
      <c r="H59" s="53">
        <f>+G9+G16+G24+G29+G35+G46+G54</f>
        <v>11815.8097</v>
      </c>
    </row>
    <row r="60" spans="1:8" s="56" customFormat="1" ht="5.0999999999999996" customHeight="1" thickBot="1" x14ac:dyDescent="0.3">
      <c r="A60" s="54"/>
      <c r="B60" s="54"/>
      <c r="C60" s="54"/>
      <c r="D60" s="54"/>
      <c r="E60" s="54"/>
      <c r="F60" s="54"/>
      <c r="G60" s="54"/>
      <c r="H60" s="55"/>
    </row>
    <row r="61" spans="1:8" ht="20.100000000000001" customHeight="1" x14ac:dyDescent="0.25">
      <c r="A61" s="93" t="s">
        <v>79</v>
      </c>
      <c r="B61" s="94"/>
      <c r="C61" s="94"/>
      <c r="D61" s="94"/>
      <c r="E61" s="94"/>
      <c r="F61" s="94"/>
      <c r="G61" s="94"/>
      <c r="H61" s="95"/>
    </row>
    <row r="62" spans="1:8" ht="31.5" customHeight="1" x14ac:dyDescent="0.25">
      <c r="A62" s="112" t="s">
        <v>80</v>
      </c>
      <c r="B62" s="113"/>
      <c r="C62" s="113"/>
      <c r="D62" s="113"/>
      <c r="E62" s="113"/>
      <c r="F62" s="114"/>
      <c r="G62" s="57">
        <v>0</v>
      </c>
      <c r="H62" s="58">
        <v>0</v>
      </c>
    </row>
    <row r="63" spans="1:8" ht="31.5" customHeight="1" thickBot="1" x14ac:dyDescent="0.3">
      <c r="A63" s="90" t="s">
        <v>81</v>
      </c>
      <c r="B63" s="91"/>
      <c r="C63" s="91"/>
      <c r="D63" s="91"/>
      <c r="E63" s="91"/>
      <c r="F63" s="92"/>
      <c r="G63" s="59">
        <v>0</v>
      </c>
      <c r="H63" s="60">
        <v>0</v>
      </c>
    </row>
    <row r="64" spans="1:8" s="56" customFormat="1" ht="5.0999999999999996" customHeight="1" thickBot="1" x14ac:dyDescent="0.3">
      <c r="A64" s="54"/>
      <c r="B64" s="54"/>
      <c r="C64" s="54"/>
      <c r="D64" s="54"/>
      <c r="E64" s="54"/>
      <c r="F64" s="54"/>
      <c r="G64" s="54"/>
      <c r="H64" s="55"/>
    </row>
    <row r="65" spans="1:8" ht="20.100000000000001" customHeight="1" x14ac:dyDescent="0.25">
      <c r="A65" s="93" t="s">
        <v>82</v>
      </c>
      <c r="B65" s="94"/>
      <c r="C65" s="94"/>
      <c r="D65" s="94"/>
      <c r="E65" s="94"/>
      <c r="F65" s="94"/>
      <c r="G65" s="94"/>
      <c r="H65" s="95"/>
    </row>
    <row r="66" spans="1:8" ht="31.5" customHeight="1" x14ac:dyDescent="0.25">
      <c r="A66" s="96" t="s">
        <v>83</v>
      </c>
      <c r="B66" s="97"/>
      <c r="C66" s="97"/>
      <c r="D66" s="97"/>
      <c r="E66" s="98"/>
      <c r="F66" s="61"/>
      <c r="G66" s="61"/>
      <c r="H66" s="58">
        <f>SUM(H58,H62)</f>
        <v>113227.882</v>
      </c>
    </row>
    <row r="67" spans="1:8" ht="31.5" customHeight="1" thickBot="1" x14ac:dyDescent="0.3">
      <c r="A67" s="99" t="s">
        <v>84</v>
      </c>
      <c r="B67" s="100"/>
      <c r="C67" s="100"/>
      <c r="D67" s="100"/>
      <c r="E67" s="101"/>
      <c r="F67" s="62"/>
      <c r="G67" s="62"/>
      <c r="H67" s="60">
        <f>SUM(H59,H63)</f>
        <v>11815.8097</v>
      </c>
    </row>
    <row r="68" spans="1:8" ht="5.0999999999999996" customHeight="1" thickBot="1" x14ac:dyDescent="0.3">
      <c r="A68" s="63"/>
      <c r="B68" s="63"/>
      <c r="C68" s="64"/>
      <c r="D68" s="65"/>
      <c r="E68" s="63"/>
      <c r="F68" s="63"/>
      <c r="G68" s="63"/>
      <c r="H68" s="64"/>
    </row>
    <row r="69" spans="1:8" s="40" customFormat="1" ht="20.100000000000001" customHeight="1" thickBot="1" x14ac:dyDescent="0.3">
      <c r="A69" s="102" t="s">
        <v>85</v>
      </c>
      <c r="B69" s="103"/>
      <c r="C69" s="103"/>
      <c r="D69" s="103"/>
      <c r="E69" s="103"/>
      <c r="F69" s="104"/>
      <c r="G69" s="66"/>
      <c r="H69" s="66"/>
    </row>
    <row r="70" spans="1:8" ht="26.25" customHeight="1" x14ac:dyDescent="0.25">
      <c r="A70" s="67" t="s">
        <v>86</v>
      </c>
      <c r="B70" s="105" t="s">
        <v>7</v>
      </c>
      <c r="C70" s="106"/>
      <c r="D70" s="107" t="s">
        <v>8</v>
      </c>
      <c r="E70" s="108"/>
      <c r="F70" s="68" t="s">
        <v>87</v>
      </c>
      <c r="G70" s="69"/>
      <c r="H70" s="70"/>
    </row>
    <row r="71" spans="1:8" ht="20.100000000000001" customHeight="1" x14ac:dyDescent="0.25">
      <c r="A71" s="71" t="s">
        <v>88</v>
      </c>
      <c r="B71" s="78">
        <f>F9</f>
        <v>50212</v>
      </c>
      <c r="C71" s="79"/>
      <c r="D71" s="78">
        <f>+G9</f>
        <v>3297.8</v>
      </c>
      <c r="E71" s="79"/>
      <c r="F71" s="72">
        <f>+B71+D71</f>
        <v>53509.8</v>
      </c>
      <c r="G71" s="73"/>
      <c r="H71" s="70"/>
    </row>
    <row r="72" spans="1:8" ht="20.100000000000001" customHeight="1" x14ac:dyDescent="0.25">
      <c r="A72" s="71" t="s">
        <v>89</v>
      </c>
      <c r="B72" s="78">
        <f>F16</f>
        <v>4815.8820000000005</v>
      </c>
      <c r="C72" s="79"/>
      <c r="D72" s="80">
        <f>+G16</f>
        <v>1418.0097000000001</v>
      </c>
      <c r="E72" s="81"/>
      <c r="F72" s="72">
        <f t="shared" ref="F72:F80" si="5">+B72+D72</f>
        <v>6233.8917000000001</v>
      </c>
      <c r="G72" s="74"/>
      <c r="H72" s="70"/>
    </row>
    <row r="73" spans="1:8" ht="20.100000000000001" customHeight="1" x14ac:dyDescent="0.25">
      <c r="A73" s="71" t="s">
        <v>90</v>
      </c>
      <c r="B73" s="78">
        <f>+F24</f>
        <v>29100</v>
      </c>
      <c r="C73" s="79"/>
      <c r="D73" s="80">
        <f>+G24</f>
        <v>1000</v>
      </c>
      <c r="E73" s="81"/>
      <c r="F73" s="72">
        <f t="shared" si="5"/>
        <v>30100</v>
      </c>
      <c r="G73" s="74"/>
      <c r="H73" s="70"/>
    </row>
    <row r="74" spans="1:8" ht="20.100000000000001" customHeight="1" x14ac:dyDescent="0.25">
      <c r="A74" s="71" t="s">
        <v>91</v>
      </c>
      <c r="B74" s="86">
        <f>+F29</f>
        <v>5100</v>
      </c>
      <c r="C74" s="87"/>
      <c r="D74" s="88">
        <f>+G29</f>
        <v>5100</v>
      </c>
      <c r="E74" s="89"/>
      <c r="F74" s="72">
        <f t="shared" si="5"/>
        <v>10200</v>
      </c>
      <c r="G74" s="75"/>
      <c r="H74" s="70"/>
    </row>
    <row r="75" spans="1:8" ht="20.100000000000001" customHeight="1" x14ac:dyDescent="0.25">
      <c r="A75" s="71" t="s">
        <v>92</v>
      </c>
      <c r="B75" s="78">
        <f>+F35</f>
        <v>1400</v>
      </c>
      <c r="C75" s="79"/>
      <c r="D75" s="80">
        <f>+G35</f>
        <v>100</v>
      </c>
      <c r="E75" s="81"/>
      <c r="F75" s="72">
        <f t="shared" si="5"/>
        <v>1500</v>
      </c>
      <c r="G75" s="74"/>
      <c r="H75" s="70"/>
    </row>
    <row r="76" spans="1:8" ht="20.100000000000001" customHeight="1" x14ac:dyDescent="0.25">
      <c r="A76" s="71" t="s">
        <v>93</v>
      </c>
      <c r="B76" s="78">
        <f>+F46</f>
        <v>19200</v>
      </c>
      <c r="C76" s="79"/>
      <c r="D76" s="80">
        <f>+G46</f>
        <v>700</v>
      </c>
      <c r="E76" s="81"/>
      <c r="F76" s="72">
        <f t="shared" si="5"/>
        <v>19900</v>
      </c>
      <c r="G76" s="74"/>
      <c r="H76" s="70"/>
    </row>
    <row r="77" spans="1:8" ht="20.100000000000001" customHeight="1" x14ac:dyDescent="0.25">
      <c r="A77" s="71" t="s">
        <v>94</v>
      </c>
      <c r="B77" s="78">
        <f>0</f>
        <v>0</v>
      </c>
      <c r="C77" s="79"/>
      <c r="D77" s="80">
        <f>0</f>
        <v>0</v>
      </c>
      <c r="E77" s="81"/>
      <c r="F77" s="72">
        <f t="shared" si="5"/>
        <v>0</v>
      </c>
      <c r="G77" s="74"/>
      <c r="H77" s="70"/>
    </row>
    <row r="78" spans="1:8" ht="20.100000000000001" customHeight="1" x14ac:dyDescent="0.25">
      <c r="A78" s="71" t="s">
        <v>95</v>
      </c>
      <c r="B78" s="78">
        <f>+F54</f>
        <v>3400</v>
      </c>
      <c r="C78" s="79"/>
      <c r="D78" s="80">
        <f>+G54</f>
        <v>200</v>
      </c>
      <c r="E78" s="81"/>
      <c r="F78" s="72">
        <f t="shared" si="5"/>
        <v>3600</v>
      </c>
      <c r="G78" s="74"/>
      <c r="H78" s="70"/>
    </row>
    <row r="79" spans="1:8" ht="20.100000000000001" customHeight="1" x14ac:dyDescent="0.25">
      <c r="A79" s="71" t="s">
        <v>96</v>
      </c>
      <c r="B79" s="78">
        <f>SUM(B71:C78)</f>
        <v>113227.882</v>
      </c>
      <c r="C79" s="79"/>
      <c r="D79" s="80">
        <f>SUM(D71:E78)</f>
        <v>11815.8097</v>
      </c>
      <c r="E79" s="81"/>
      <c r="F79" s="72">
        <f t="shared" si="5"/>
        <v>125043.6917</v>
      </c>
      <c r="G79" s="74"/>
      <c r="H79" s="70"/>
    </row>
    <row r="80" spans="1:8" ht="44.25" customHeight="1" x14ac:dyDescent="0.25">
      <c r="A80" s="71" t="s">
        <v>97</v>
      </c>
      <c r="B80" s="78">
        <f>H62</f>
        <v>0</v>
      </c>
      <c r="C80" s="79"/>
      <c r="D80" s="80">
        <f>+H63</f>
        <v>0</v>
      </c>
      <c r="E80" s="81"/>
      <c r="F80" s="72">
        <f t="shared" si="5"/>
        <v>0</v>
      </c>
      <c r="G80" s="74"/>
      <c r="H80" s="70"/>
    </row>
    <row r="81" spans="1:8" ht="20.100000000000001" customHeight="1" thickBot="1" x14ac:dyDescent="0.3">
      <c r="A81" s="76" t="s">
        <v>98</v>
      </c>
      <c r="B81" s="82">
        <f>B79+B80</f>
        <v>113227.882</v>
      </c>
      <c r="C81" s="83"/>
      <c r="D81" s="84">
        <f>D79+D80</f>
        <v>11815.8097</v>
      </c>
      <c r="E81" s="85"/>
      <c r="F81" s="77">
        <f>+B81+D81</f>
        <v>125043.6917</v>
      </c>
      <c r="G81" s="74"/>
      <c r="H81" s="70"/>
    </row>
    <row r="82" spans="1:8" ht="20.100000000000001" customHeight="1" x14ac:dyDescent="0.25"/>
  </sheetData>
  <mergeCells count="84">
    <mergeCell ref="A13:B13"/>
    <mergeCell ref="D13:E13"/>
    <mergeCell ref="A1:H1"/>
    <mergeCell ref="A3:H3"/>
    <mergeCell ref="A5:H5"/>
    <mergeCell ref="D6:E6"/>
    <mergeCell ref="D7:E7"/>
    <mergeCell ref="D8:E8"/>
    <mergeCell ref="A9:E9"/>
    <mergeCell ref="A10:H10"/>
    <mergeCell ref="A11:H11"/>
    <mergeCell ref="A12:B12"/>
    <mergeCell ref="D12:E12"/>
    <mergeCell ref="D28:E28"/>
    <mergeCell ref="A14:B14"/>
    <mergeCell ref="D14:E14"/>
    <mergeCell ref="A15:B15"/>
    <mergeCell ref="D15:E15"/>
    <mergeCell ref="A16:E16"/>
    <mergeCell ref="A17:H17"/>
    <mergeCell ref="A18:H18"/>
    <mergeCell ref="A24:E24"/>
    <mergeCell ref="A25:H25"/>
    <mergeCell ref="A26:H26"/>
    <mergeCell ref="D27:E27"/>
    <mergeCell ref="D41:E41"/>
    <mergeCell ref="A29:E29"/>
    <mergeCell ref="A30:H30"/>
    <mergeCell ref="A31:H31"/>
    <mergeCell ref="D32:E32"/>
    <mergeCell ref="D33:E33"/>
    <mergeCell ref="D34:E34"/>
    <mergeCell ref="A35:E35"/>
    <mergeCell ref="A36:H36"/>
    <mergeCell ref="A37:H37"/>
    <mergeCell ref="D38:E38"/>
    <mergeCell ref="D40:E40"/>
    <mergeCell ref="A54:E54"/>
    <mergeCell ref="D42:E42"/>
    <mergeCell ref="D43:E43"/>
    <mergeCell ref="D45:E45"/>
    <mergeCell ref="A46:E46"/>
    <mergeCell ref="A47:H47"/>
    <mergeCell ref="A48:H48"/>
    <mergeCell ref="A49:H49"/>
    <mergeCell ref="A50:H50"/>
    <mergeCell ref="D51:E51"/>
    <mergeCell ref="D52:E52"/>
    <mergeCell ref="D53:E53"/>
    <mergeCell ref="B70:C70"/>
    <mergeCell ref="D70:E70"/>
    <mergeCell ref="A55:H55"/>
    <mergeCell ref="A57:H57"/>
    <mergeCell ref="A58:G58"/>
    <mergeCell ref="A59:G59"/>
    <mergeCell ref="A61:H61"/>
    <mergeCell ref="A62:F62"/>
    <mergeCell ref="A63:F63"/>
    <mergeCell ref="A65:H65"/>
    <mergeCell ref="A66:E66"/>
    <mergeCell ref="A67:E67"/>
    <mergeCell ref="A69:F69"/>
    <mergeCell ref="B71:C71"/>
    <mergeCell ref="D71:E71"/>
    <mergeCell ref="B72:C72"/>
    <mergeCell ref="D72:E72"/>
    <mergeCell ref="B73:C73"/>
    <mergeCell ref="D73:E73"/>
    <mergeCell ref="B74:C74"/>
    <mergeCell ref="D74:E74"/>
    <mergeCell ref="B75:C75"/>
    <mergeCell ref="D75:E75"/>
    <mergeCell ref="B76:C76"/>
    <mergeCell ref="D76:E76"/>
    <mergeCell ref="B80:C80"/>
    <mergeCell ref="D80:E80"/>
    <mergeCell ref="B81:C81"/>
    <mergeCell ref="D81:E81"/>
    <mergeCell ref="B77:C77"/>
    <mergeCell ref="D77:E77"/>
    <mergeCell ref="B78:C78"/>
    <mergeCell ref="D78:E78"/>
    <mergeCell ref="B79:C79"/>
    <mergeCell ref="D79:E7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Narrative Template</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Arman</dc:creator>
  <cp:lastModifiedBy>Francis, Arman</cp:lastModifiedBy>
  <dcterms:created xsi:type="dcterms:W3CDTF">2019-02-06T10:35:09Z</dcterms:created>
  <dcterms:modified xsi:type="dcterms:W3CDTF">2019-02-06T10:37:14Z</dcterms:modified>
</cp:coreProperties>
</file>