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9425" windowHeight="6780" tabRatio="782"/>
  </bookViews>
  <sheets>
    <sheet name="MAIN DETAILED BUDGET" sheetId="19" r:id="rId1"/>
    <sheet name="LCP" sheetId="36" state="hidden" r:id="rId2"/>
    <sheet name="TRAININGS &amp; WORKSHOPS" sheetId="26" state="hidden" r:id="rId3"/>
    <sheet name="TRAINING TEMPLATE 2" sheetId="27" state="hidden" r:id="rId4"/>
    <sheet name="COST-SHARE TEMPLATE " sheetId="29" state="hidden" r:id="rId5"/>
    <sheet name="SECURITY DETAILED BUDGET" sheetId="35" state="hidden" r:id="rId6"/>
  </sheets>
  <externalReferences>
    <externalReference r:id="rId7"/>
  </externalReferences>
  <definedNames>
    <definedName name="__2_0__123Grap" localSheetId="5" hidden="1">#REF!</definedName>
    <definedName name="__inf1">#REF!</definedName>
    <definedName name="_1_0__123Grap" localSheetId="0" hidden="1">#REF!</definedName>
    <definedName name="_2_0__123Grap" localSheetId="4" hidden="1">#REF!</definedName>
    <definedName name="_2_0__123Grap" localSheetId="5" hidden="1">#REF!</definedName>
    <definedName name="_2_0__123Grap" hidden="1">#REF!</definedName>
    <definedName name="_3_0__123Grap" localSheetId="3" hidden="1">#REF!</definedName>
    <definedName name="_3CONS">#N/A</definedName>
    <definedName name="_4_0__123Grap" hidden="1">#REF!</definedName>
    <definedName name="_4LAB">#N/A</definedName>
    <definedName name="_5CONS">#N/A</definedName>
    <definedName name="_5ODC">#N/A</definedName>
    <definedName name="_6LAB">#N/A</definedName>
    <definedName name="_6STAFF">#N/A</definedName>
    <definedName name="_7ODC">#N/A</definedName>
    <definedName name="_8STAFF">#N/A</definedName>
    <definedName name="_inf1">#REF!</definedName>
    <definedName name="_sal1">'MAIN DETAILED BUDGET'!$G$19</definedName>
    <definedName name="_sal2">'MAIN DETAILED BUDGET'!$I$19</definedName>
    <definedName name="_sal3">'MAIN DETAILED BUDGET'!$K$19</definedName>
    <definedName name="_sal4">'MAIN DETAILED BUDGET'!#REF!</definedName>
    <definedName name="_sal5">'MAIN DETAILED BUDGET'!$M$19</definedName>
    <definedName name="_YR4" localSheetId="5">#REF!</definedName>
    <definedName name="_YR4">#REF!</definedName>
    <definedName name="a">#REF!</definedName>
    <definedName name="adminav">#REF!</definedName>
    <definedName name="AGCOSTS" localSheetId="4">#REF!</definedName>
    <definedName name="AGCOSTS">#REF!</definedName>
    <definedName name="allow1">'MAIN DETAILED BUDGET'!$G$53</definedName>
    <definedName name="allow2">'MAIN DETAILED BUDGET'!$I$53</definedName>
    <definedName name="allow3">'MAIN DETAILED BUDGET'!$K$53</definedName>
    <definedName name="allow4">'MAIN DETAILED BUDGET'!#REF!</definedName>
    <definedName name="allow5">'MAIN DETAILED BUDGET'!$M$53</definedName>
    <definedName name="ANAL" localSheetId="4">#REF!</definedName>
    <definedName name="ANAL">#REF!</definedName>
    <definedName name="asf" localSheetId="4">#REF!</definedName>
    <definedName name="asf">#REF!</definedName>
    <definedName name="assocmult">#REF!</definedName>
    <definedName name="AverageSTTASalYr1" localSheetId="4">#REF!</definedName>
    <definedName name="AverageSTTASalYr1">#REF!</definedName>
    <definedName name="awardfee" localSheetId="4">#REF!</definedName>
    <definedName name="awardfee" localSheetId="5">#REF!</definedName>
    <definedName name="awardfee" localSheetId="3">#REF!</definedName>
    <definedName name="awardfee">#REF!</definedName>
    <definedName name="basefee" localSheetId="4">#REF!</definedName>
    <definedName name="basefee">#REF!</definedName>
    <definedName name="big" localSheetId="4">#REF!</definedName>
    <definedName name="big">#REF!</definedName>
    <definedName name="budget" localSheetId="4">#REF!</definedName>
    <definedName name="budget" localSheetId="5">#REF!</definedName>
    <definedName name="budget" localSheetId="3">#REF!</definedName>
    <definedName name="budget">#REF!</definedName>
    <definedName name="ccnmult" localSheetId="4">#REF!</definedName>
    <definedName name="ccnmult">#REF!</definedName>
    <definedName name="clin1base" localSheetId="4">#REF!</definedName>
    <definedName name="clin1base">#REF!</definedName>
    <definedName name="clin1oy1" localSheetId="4">#REF!</definedName>
    <definedName name="clin1oy1">#REF!</definedName>
    <definedName name="clin1oy2" localSheetId="4">#REF!</definedName>
    <definedName name="clin1oy2">#REF!</definedName>
    <definedName name="clin1oy3" localSheetId="4">#REF!</definedName>
    <definedName name="clin1oy3">#REF!</definedName>
    <definedName name="clin1oy4" localSheetId="4">#REF!</definedName>
    <definedName name="clin1oy4">#REF!</definedName>
    <definedName name="clin2base" localSheetId="4">#REF!</definedName>
    <definedName name="clin2base">#REF!</definedName>
    <definedName name="clin2oy1" localSheetId="4">#REF!</definedName>
    <definedName name="clin2oy1">#REF!</definedName>
    <definedName name="clin2oy2" localSheetId="4">#REF!</definedName>
    <definedName name="clin2oy2">#REF!</definedName>
    <definedName name="clin2oy3" localSheetId="4">#REF!</definedName>
    <definedName name="clin2oy3">#REF!</definedName>
    <definedName name="clin2oy4" localSheetId="4">#REF!</definedName>
    <definedName name="clin2oy4">#REF!</definedName>
    <definedName name="clin3base" localSheetId="4">#REF!</definedName>
    <definedName name="clin3base">#REF!</definedName>
    <definedName name="clin3oy1" localSheetId="4">#REF!</definedName>
    <definedName name="clin3oy1">#REF!</definedName>
    <definedName name="clin3oy2" localSheetId="4">#REF!</definedName>
    <definedName name="clin3oy2">#REF!</definedName>
    <definedName name="clin3oy3" localSheetId="4">#REF!</definedName>
    <definedName name="clin3oy3">#REF!</definedName>
    <definedName name="clin3oy4" localSheetId="4">#REF!</definedName>
    <definedName name="clin3oy4">#REF!</definedName>
    <definedName name="cmrp">#REF!</definedName>
    <definedName name="CompA" localSheetId="0">'MAIN DETAILED BUDGET'!#REF!</definedName>
    <definedName name="CompA" localSheetId="5">'SECURITY DETAILED BUDGET'!#REF!</definedName>
    <definedName name="CompA" localSheetId="3">'TRAINING TEMPLATE 2'!#REF!</definedName>
    <definedName name="CompA">#REF!</definedName>
    <definedName name="CompAFinMgr">#REF!</definedName>
    <definedName name="CompAProjOff">#REF!</definedName>
    <definedName name="CompASecAdv">#REF!</definedName>
    <definedName name="CompASrAdv">#REF!</definedName>
    <definedName name="CompASrProjAst">#REF!</definedName>
    <definedName name="confperdiem" localSheetId="4">#REF!</definedName>
    <definedName name="confperdiem" localSheetId="5">#REF!</definedName>
    <definedName name="confperdiem" localSheetId="3">#REF!</definedName>
    <definedName name="confperdiem">#REF!</definedName>
    <definedName name="consltfringe" localSheetId="5">'MAIN DETAILED BUDGET'!#REF!</definedName>
    <definedName name="consltfringe">'MAIN DETAILED BUDGET'!#REF!</definedName>
    <definedName name="CONST" localSheetId="4">#REF!</definedName>
    <definedName name="CONST" localSheetId="5">#REF!</definedName>
    <definedName name="CONST" localSheetId="3">#REF!</definedName>
    <definedName name="CONST">#REF!</definedName>
    <definedName name="consult1">'MAIN DETAILED BUDGET'!#REF!</definedName>
    <definedName name="consultmult" localSheetId="4">#REF!</definedName>
    <definedName name="consultmult">#REF!</definedName>
    <definedName name="copav">#REF!</definedName>
    <definedName name="copyr1">#REF!</definedName>
    <definedName name="copyr2">#REF!</definedName>
    <definedName name="copyr3">#REF!</definedName>
    <definedName name="countryinf" localSheetId="5">#REF!</definedName>
    <definedName name="countryinf" localSheetId="3">#REF!</definedName>
    <definedName name="countryinf">#REF!</definedName>
    <definedName name="DATA" localSheetId="4">#REF!</definedName>
    <definedName name="DATA">#REF!</definedName>
    <definedName name="dayspertrip" localSheetId="4">#REF!</definedName>
    <definedName name="dayspertrip">#REF!</definedName>
    <definedName name="DBA" localSheetId="4">#REF!</definedName>
    <definedName name="DBA">#REF!</definedName>
    <definedName name="DETAIL" localSheetId="4">#REF!</definedName>
    <definedName name="DETAIL">#REF!</definedName>
    <definedName name="dircost">'MAIN DETAILED BUDGET'!#REF!</definedName>
    <definedName name="dircost2">'MAIN DETAILED BUDGET'!#REF!</definedName>
    <definedName name="dircost3">'MAIN DETAILED BUDGET'!#REF!</definedName>
    <definedName name="dircost4">'MAIN DETAILED BUDGET'!#REF!</definedName>
    <definedName name="dircost5">'MAIN DETAILED BUDGET'!#REF!</definedName>
    <definedName name="dpt" localSheetId="4">#REF!</definedName>
    <definedName name="dpt">#REF!</definedName>
    <definedName name="ef">#REF!</definedName>
    <definedName name="EXC">#REF!</definedName>
    <definedName name="expatsttadays" localSheetId="4">#REF!</definedName>
    <definedName name="expatsttadays" localSheetId="5">#REF!</definedName>
    <definedName name="expatsttadays">#REF!</definedName>
    <definedName name="fee" localSheetId="4">#REF!</definedName>
    <definedName name="fee">#REF!</definedName>
    <definedName name="FFRINGE">#REF!</definedName>
    <definedName name="field_fringe" localSheetId="4">#REF!</definedName>
    <definedName name="field_fringe">#REF!</definedName>
    <definedName name="fieldfringe" localSheetId="4">#REF!</definedName>
    <definedName name="fieldfringe">#REF!</definedName>
    <definedName name="fieldmult" localSheetId="4">#REF!</definedName>
    <definedName name="fieldmult">#REF!</definedName>
    <definedName name="fringe1">'MAIN DETAILED BUDGET'!$G$30</definedName>
    <definedName name="fringe2">'MAIN DETAILED BUDGET'!$I$30</definedName>
    <definedName name="fringe3">'MAIN DETAILED BUDGET'!$K$30</definedName>
    <definedName name="fringe4">'MAIN DETAILED BUDGET'!#REF!</definedName>
    <definedName name="fringe5">'MAIN DETAILED BUDGET'!$M$30</definedName>
    <definedName name="g_a" localSheetId="4">#REF!</definedName>
    <definedName name="g_a">#REF!</definedName>
    <definedName name="hours_m">166.67</definedName>
    <definedName name="hours_y">1833</definedName>
    <definedName name="hrp">#REF!</definedName>
    <definedName name="HTML_CodePage" hidden="1">1252</definedName>
    <definedName name="HTML_Control" localSheetId="4" hidden="1">{"'Vietnam'!$E$21:$W$45","'Vietnam'!$E$21:$W$45"}</definedName>
    <definedName name="HTML_Control" localSheetId="5" hidden="1">{"'Vietnam'!$E$21:$W$45","'Vietnam'!$E$21:$W$45"}</definedName>
    <definedName name="HTML_Control" localSheetId="3" hidden="1">{"'Vietnam'!$E$21:$W$45","'Vietnam'!$E$21:$W$45"}</definedName>
    <definedName name="HTML_Control" localSheetId="2" hidden="1">{"'Vietnam'!$E$21:$W$45","'Vietnam'!$E$21:$W$45"}</definedName>
    <definedName name="HTML_Control" hidden="1">{"'Vietnam'!$E$21:$W$45","'Vietnam'!$E$21:$W$45"}</definedName>
    <definedName name="HTML_Description" hidden="1">""</definedName>
    <definedName name="HTML_Email" hidden="1">""</definedName>
    <definedName name="HTML_Header" hidden="1">"Vietnam"</definedName>
    <definedName name="HTML_LastUpdate" hidden="1">"5/15/00"</definedName>
    <definedName name="HTML_LineAfter" hidden="1">FALSE</definedName>
    <definedName name="HTML_LineBefore" hidden="1">FALSE</definedName>
    <definedName name="HTML_Name" hidden="1">"Unisys"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"Collaboration_Checklist_V2"</definedName>
    <definedName name="HTML1_1" hidden="1">"'[AN$.XLS]LAN Inst'!$A$1:$L$97"</definedName>
    <definedName name="HTML1_10" hidden="1">""</definedName>
    <definedName name="HTML1_11" hidden="1">1</definedName>
    <definedName name="HTML1_12" hidden="1">"O:\ANDERSON\SHARE\TECHTEAM\LAN_OSRC\FINAL\AN$.htm"</definedName>
    <definedName name="HTML1_2" hidden="1">1</definedName>
    <definedName name="HTML1_3" hidden="1">"AN$"</definedName>
    <definedName name="HTML1_4" hidden="1">"LAN Inst"</definedName>
    <definedName name="HTML1_5" hidden="1">""</definedName>
    <definedName name="HTML1_6" hidden="1">-4146</definedName>
    <definedName name="HTML1_7" hidden="1">-4146</definedName>
    <definedName name="HTML1_8" hidden="1">"7/31/96"</definedName>
    <definedName name="HTML1_9" hidden="1">"Jonathan Schembor/Andersen Con."</definedName>
    <definedName name="HTML2_1" hidden="1">"'[AN$.XLS]50 Node'!$A$1:$T$26"</definedName>
    <definedName name="HTML2_10" hidden="1">""</definedName>
    <definedName name="HTML2_11" hidden="1">1</definedName>
    <definedName name="HTML2_12" hidden="1">"O:\ANDERSON\SHARE\TECHTEAM\LAN_OSRC\FINAL\an1.htm"</definedName>
    <definedName name="HTML2_2" hidden="1">1</definedName>
    <definedName name="HTML2_3" hidden="1">"AN$"</definedName>
    <definedName name="HTML2_4" hidden="1">"50 Node"</definedName>
    <definedName name="HTML2_5" hidden="1">""</definedName>
    <definedName name="HTML2_6" hidden="1">-4146</definedName>
    <definedName name="HTML2_7" hidden="1">-4146</definedName>
    <definedName name="HTML2_8" hidden="1">"7/31/96"</definedName>
    <definedName name="HTML2_9" hidden="1">"Jonathan Schembor/Andersen Con."</definedName>
    <definedName name="HTML3_1" hidden="1">"'[AN$.XLS]Maint'!$A$1:$Q$25"</definedName>
    <definedName name="HTML3_10" hidden="1">""</definedName>
    <definedName name="HTML3_11" hidden="1">1</definedName>
    <definedName name="HTML3_12" hidden="1">"O:\ANDERSON\SHARE\TECHTEAM\LAN_OSRC\FINAL\an2.htm"</definedName>
    <definedName name="HTML3_2" hidden="1">1</definedName>
    <definedName name="HTML3_3" hidden="1">"AN$"</definedName>
    <definedName name="HTML3_4" hidden="1">"Maint"</definedName>
    <definedName name="HTML3_5" hidden="1">""</definedName>
    <definedName name="HTML3_6" hidden="1">-4146</definedName>
    <definedName name="HTML3_7" hidden="1">-4146</definedName>
    <definedName name="HTML3_8" hidden="1">"7/31/96"</definedName>
    <definedName name="HTML3_9" hidden="1">"Jonathan Schembor/Andersen Con."</definedName>
    <definedName name="HTML4_1" hidden="1">"'[AN$.XLS]Support'!$A$1:$M$31"</definedName>
    <definedName name="HTML4_10" hidden="1">""</definedName>
    <definedName name="HTML4_11" hidden="1">1</definedName>
    <definedName name="HTML4_12" hidden="1">"O:\ANDERSON\SHARE\TECHTEAM\LAN_OSRC\FINAL\an3.htm"</definedName>
    <definedName name="HTML4_2" hidden="1">1</definedName>
    <definedName name="HTML4_3" hidden="1">"AN$"</definedName>
    <definedName name="HTML4_4" hidden="1">"Support"</definedName>
    <definedName name="HTML4_5" hidden="1">""</definedName>
    <definedName name="HTML4_6" hidden="1">-4146</definedName>
    <definedName name="HTML4_7" hidden="1">-4146</definedName>
    <definedName name="HTML4_8" hidden="1">"7/31/96"</definedName>
    <definedName name="HTML4_9" hidden="1">"Jonathan Schembor/Andersen Con."</definedName>
    <definedName name="HTML5_1" hidden="1">"'[AN$.XLS]1st Pass'!$A$1:$J$17"</definedName>
    <definedName name="HTML5_10" hidden="1">""</definedName>
    <definedName name="HTML5_11" hidden="1">1</definedName>
    <definedName name="HTML5_12" hidden="1">"O:\ANDERSON\SHARE\TECHTEAM\LAN_OSRC\FINAL\an4.htm"</definedName>
    <definedName name="HTML5_2" hidden="1">1</definedName>
    <definedName name="HTML5_3" hidden="1">"AN$"</definedName>
    <definedName name="HTML5_4" hidden="1">"1st Pass"</definedName>
    <definedName name="HTML5_5" hidden="1">""</definedName>
    <definedName name="HTML5_6" hidden="1">-4146</definedName>
    <definedName name="HTML5_7" hidden="1">-4146</definedName>
    <definedName name="HTML5_8" hidden="1">"7/31/96"</definedName>
    <definedName name="HTML5_9" hidden="1">"Jonathan Schembor/Andersen Con."</definedName>
    <definedName name="HTMLCount" hidden="1">5</definedName>
    <definedName name="Idba" localSheetId="4">#REF!</definedName>
    <definedName name="Idba">#REF!</definedName>
    <definedName name="Ifee" localSheetId="4">#REF!</definedName>
    <definedName name="Ifee">#REF!</definedName>
    <definedName name="IFOH" localSheetId="4">#REF!</definedName>
    <definedName name="IFOH">#REF!</definedName>
    <definedName name="IFRINGE">#REF!</definedName>
    <definedName name="IIEclin1" localSheetId="4">#REF!</definedName>
    <definedName name="IIEclin1">#REF!</definedName>
    <definedName name="iieclin2" localSheetId="4">#REF!</definedName>
    <definedName name="iieclin2">#REF!</definedName>
    <definedName name="iieclin3" localSheetId="4">#REF!</definedName>
    <definedName name="iieclin3">#REF!</definedName>
    <definedName name="inf" localSheetId="0">#REF!</definedName>
    <definedName name="inf" localSheetId="5">#REF!</definedName>
    <definedName name="inf" localSheetId="3">#REF!</definedName>
    <definedName name="inf">#REF!</definedName>
    <definedName name="inflation" localSheetId="4">#REF!</definedName>
    <definedName name="inflation">#REF!</definedName>
    <definedName name="inflationodc" localSheetId="4">#REF!</definedName>
    <definedName name="inflationodc" localSheetId="2">#REF!</definedName>
    <definedName name="inflationodc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39553.699224537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F" localSheetId="4">#REF!</definedName>
    <definedName name="ISF">#REF!</definedName>
    <definedName name="ITEON">#N/A</definedName>
    <definedName name="IWOH" localSheetId="4">#REF!</definedName>
    <definedName name="IWOH">#REF!</definedName>
    <definedName name="kampalaperdiem">#REF!</definedName>
    <definedName name="LABOR">#N/A</definedName>
    <definedName name="Localclin1" localSheetId="4">#REF!</definedName>
    <definedName name="Localclin1">#REF!</definedName>
    <definedName name="localclin2" localSheetId="4">#REF!</definedName>
    <definedName name="localclin2">#REF!</definedName>
    <definedName name="localclin3" localSheetId="4">#REF!</definedName>
    <definedName name="localclin3">#REF!</definedName>
    <definedName name="localperdiem" localSheetId="4">#REF!</definedName>
    <definedName name="localperdiem" localSheetId="5">#REF!</definedName>
    <definedName name="localperdiem" localSheetId="3">#REF!</definedName>
    <definedName name="localperdiem">#REF!</definedName>
    <definedName name="localsalincrease" localSheetId="4">#REF!</definedName>
    <definedName name="localsalincrease">#REF!</definedName>
    <definedName name="lrp">#REF!</definedName>
    <definedName name="mac_lg_UI_List" localSheetId="4">#REF!</definedName>
    <definedName name="mac_lg_UI_List">#REF!</definedName>
    <definedName name="maliinflation" localSheetId="4">#REF!</definedName>
    <definedName name="maliinflation">#REF!</definedName>
    <definedName name="materialburden">#REF!</definedName>
    <definedName name="med" localSheetId="4">#REF!</definedName>
    <definedName name="med">#REF!</definedName>
    <definedName name="mfee" localSheetId="5">#REF!</definedName>
    <definedName name="mfee">#REF!</definedName>
    <definedName name="MGMT">#N/A</definedName>
    <definedName name="mie" localSheetId="4">#REF!</definedName>
    <definedName name="mie">#REF!</definedName>
    <definedName name="months" localSheetId="4">#REF!</definedName>
    <definedName name="months">#REF!</definedName>
    <definedName name="msicoreclin1" localSheetId="4">#REF!</definedName>
    <definedName name="msicoreclin1">#REF!</definedName>
    <definedName name="msicoreclin2" localSheetId="4">#REF!</definedName>
    <definedName name="msicoreclin2">#REF!</definedName>
    <definedName name="msicoreclin3" localSheetId="4">#REF!</definedName>
    <definedName name="msicoreclin3">#REF!</definedName>
    <definedName name="msitaclin1" localSheetId="4">#REF!</definedName>
    <definedName name="msitaclin1">#REF!</definedName>
    <definedName name="msitaclin2" localSheetId="4">#REF!</definedName>
    <definedName name="msitaclin2">#REF!</definedName>
    <definedName name="msitaclin3" localSheetId="4">#REF!</definedName>
    <definedName name="msitaclin3">#REF!</definedName>
    <definedName name="multiplier">#REF!</definedName>
    <definedName name="Nigerianpd">#REF!</definedName>
    <definedName name="ODCS">#N/A</definedName>
    <definedName name="OH" localSheetId="4">#REF!</definedName>
    <definedName name="OH">#REF!</definedName>
    <definedName name="otherperdiem">#REF!</definedName>
    <definedName name="overhead" localSheetId="4">#REF!</definedName>
    <definedName name="overhead">#REF!</definedName>
    <definedName name="overtotal">'MAIN DETAILED BUDGET'!$G$69</definedName>
    <definedName name="overtotal2">'MAIN DETAILED BUDGET'!$I$69</definedName>
    <definedName name="overtotal3">'MAIN DETAILED BUDGET'!$K$69</definedName>
    <definedName name="overtotal4">'MAIN DETAILED BUDGET'!#REF!</definedName>
    <definedName name="overtotal5">'MAIN DETAILED BUDGET'!$M$69</definedName>
    <definedName name="paackages">#REF!</definedName>
    <definedName name="participants">#REF!</definedName>
    <definedName name="PD" localSheetId="4">#REF!</definedName>
    <definedName name="PD">#REF!</definedName>
    <definedName name="Percentile">#REF!</definedName>
    <definedName name="percentyr1" localSheetId="4">#REF!</definedName>
    <definedName name="percentyr1" localSheetId="5">#REF!</definedName>
    <definedName name="percentyr1">#REF!</definedName>
    <definedName name="percentyr2" localSheetId="4">#REF!</definedName>
    <definedName name="percentyr2" localSheetId="5">#REF!</definedName>
    <definedName name="percentyr2">#REF!</definedName>
    <definedName name="percentyr3" localSheetId="4">#REF!</definedName>
    <definedName name="percentyr3" localSheetId="5">#REF!</definedName>
    <definedName name="percentyr3">#REF!</definedName>
    <definedName name="perdiem" localSheetId="4">#REF!</definedName>
    <definedName name="perdiem" localSheetId="5">#REF!</definedName>
    <definedName name="perdiem">#REF!</definedName>
    <definedName name="pmperdiem" localSheetId="4">#REF!</definedName>
    <definedName name="pmperdiem" localSheetId="5">#REF!</definedName>
    <definedName name="pmperdiem" localSheetId="3">#REF!</definedName>
    <definedName name="pmperdiem">#REF!</definedName>
    <definedName name="_xlnm.Print_Area" localSheetId="4">'COST-SHARE TEMPLATE '!$B$2:$F$20</definedName>
    <definedName name="_xlnm.Print_Area" localSheetId="0">'MAIN DETAILED BUDGET'!$B$3:$O$75</definedName>
    <definedName name="_xlnm.Print_Area" localSheetId="5">'SECURITY DETAILED BUDGET'!$B$6:$Q$67</definedName>
    <definedName name="_xlnm.Print_Area" localSheetId="3">'TRAINING TEMPLATE 2'!$B$6:$Q$78</definedName>
    <definedName name="_xlnm.Print_Area" localSheetId="2">'TRAININGS &amp; WORKSHOPS'!$B$2:$R$27</definedName>
    <definedName name="_xlnm.Print_Area">#REF!</definedName>
    <definedName name="Print_Area_MI" localSheetId="4">#REF!</definedName>
    <definedName name="Print_Area_MI">#REF!</definedName>
    <definedName name="_xlnm.Print_Titles" localSheetId="0">'MAIN DETAILED BUDGET'!$B:$E,'MAIN DETAILED BUDGET'!$3:$6</definedName>
    <definedName name="_xlnm.Print_Titles" localSheetId="5">'SECURITY DETAILED BUDGET'!$B:$E,'SECURITY DETAILED BUDGET'!$6:$9</definedName>
    <definedName name="_xlnm.Print_Titles" localSheetId="3">'TRAINING TEMPLATE 2'!$B:$E,'TRAINING TEMPLATE 2'!$6:$9</definedName>
    <definedName name="Print_Titles_MI" localSheetId="4">#REF!</definedName>
    <definedName name="Print_Titles_MI">#REF!</definedName>
    <definedName name="ratecos">#REF!</definedName>
    <definedName name="rsa_inflation" localSheetId="4">#REF!</definedName>
    <definedName name="rsa_inflation" localSheetId="5">#REF!</definedName>
    <definedName name="rsa_inflation" localSheetId="3">#REF!</definedName>
    <definedName name="rsa_inflation">#REF!</definedName>
    <definedName name="SAL">#REF!</definedName>
    <definedName name="salinc" localSheetId="5">#REF!</definedName>
    <definedName name="salinc" localSheetId="3">#REF!</definedName>
    <definedName name="salinc">#REF!</definedName>
    <definedName name="SB" localSheetId="4">#REF!</definedName>
    <definedName name="SB">#REF!</definedName>
    <definedName name="SF" localSheetId="4">#REF!</definedName>
    <definedName name="SF">#REF!</definedName>
    <definedName name="SFRINGE">#REF!</definedName>
    <definedName name="small" localSheetId="4">#REF!</definedName>
    <definedName name="small">#REF!</definedName>
    <definedName name="srsalincrease">#REF!</definedName>
    <definedName name="staff_fringe" localSheetId="4">#REF!</definedName>
    <definedName name="staff_fringe">#REF!</definedName>
    <definedName name="stafffringe" localSheetId="4">#REF!</definedName>
    <definedName name="stafffringe">#REF!</definedName>
    <definedName name="staffmult">#REF!</definedName>
    <definedName name="staffperdiem" localSheetId="4">#REF!</definedName>
    <definedName name="staffperdiem" localSheetId="5">#REF!</definedName>
    <definedName name="staffperdiem" localSheetId="3">#REF!</definedName>
    <definedName name="staffperdiem">#REF!</definedName>
    <definedName name="startdate" localSheetId="4">#REF!</definedName>
    <definedName name="startdate">#REF!</definedName>
    <definedName name="sttaav">#REF!</definedName>
    <definedName name="sttaperdiem">#REF!</definedName>
    <definedName name="sttaperdiembam" localSheetId="4">#REF!</definedName>
    <definedName name="sttaperdiembam" localSheetId="5">#REF!</definedName>
    <definedName name="sttaperdiembam" localSheetId="3">#REF!</definedName>
    <definedName name="sttaperdiembam">#REF!</definedName>
    <definedName name="sttaperdiemother" localSheetId="4">#REF!</definedName>
    <definedName name="sttaperdiemother" localSheetId="5">#REF!</definedName>
    <definedName name="sttaperdiemother" localSheetId="3">#REF!</definedName>
    <definedName name="sttaperdiemother">#REF!</definedName>
    <definedName name="sttayr1">#REF!</definedName>
    <definedName name="sttayr2">#REF!</definedName>
    <definedName name="sttayr3">#REF!</definedName>
    <definedName name="subcontractor" localSheetId="4">#REF!</definedName>
    <definedName name="subcontractor">#REF!</definedName>
    <definedName name="subfee" localSheetId="4">#REF!</definedName>
    <definedName name="subfee" localSheetId="5">#REF!</definedName>
    <definedName name="subfee" localSheetId="3">#REF!</definedName>
    <definedName name="subfee">#REF!</definedName>
    <definedName name="subk" localSheetId="4">#REF!</definedName>
    <definedName name="subk" localSheetId="5">#REF!</definedName>
    <definedName name="subk" localSheetId="3">#REF!</definedName>
    <definedName name="subk" localSheetId="2">#REF!</definedName>
    <definedName name="subk">'MAIN DETAILED BUDGET'!#REF!</definedName>
    <definedName name="subk2">'MAIN DETAILED BUDGET'!#REF!</definedName>
    <definedName name="subk3">'MAIN DETAILED BUDGET'!#REF!</definedName>
    <definedName name="subk4">'MAIN DETAILED BUDGET'!#REF!</definedName>
    <definedName name="subk5">'MAIN DETAILED BUDGET'!#REF!</definedName>
    <definedName name="subkhandling">#REF!</definedName>
    <definedName name="subkincrease" localSheetId="4">#REF!</definedName>
    <definedName name="subkincrease">#REF!</definedName>
    <definedName name="subksalincrease">#REF!</definedName>
    <definedName name="Subktotal">'MAIN DETAILED BUDGET'!#REF!</definedName>
    <definedName name="subktotal2">'MAIN DETAILED BUDGET'!#REF!</definedName>
    <definedName name="subktotal3">'MAIN DETAILED BUDGET'!#REF!</definedName>
    <definedName name="subktotal4">'MAIN DETAILED BUDGET'!#REF!</definedName>
    <definedName name="subktotal5">'MAIN DETAILED BUDGET'!#REF!</definedName>
    <definedName name="SUMMARY" localSheetId="4">#REF!</definedName>
    <definedName name="SUMMARY">#REF!</definedName>
    <definedName name="taav">#REF!</definedName>
    <definedName name="tayr1">#REF!</definedName>
    <definedName name="tayr2">#REF!</definedName>
    <definedName name="tayr3">#REF!</definedName>
    <definedName name="TRAVEL" localSheetId="4">#REF!</definedName>
    <definedName name="TRAVEL">#REF!</definedName>
    <definedName name="trip" localSheetId="4">#REF!</definedName>
    <definedName name="trip">#REF!</definedName>
    <definedName name="Tulaneclin1" localSheetId="4">#REF!</definedName>
    <definedName name="Tulaneclin1">#REF!</definedName>
    <definedName name="tulaneclin2" localSheetId="4">#REF!</definedName>
    <definedName name="tulaneclin2">#REF!</definedName>
    <definedName name="tulaneclin3" localSheetId="4">#REF!</definedName>
    <definedName name="tulaneclin3">#REF!</definedName>
    <definedName name="UNITS" localSheetId="4">#REF!</definedName>
    <definedName name="UNITS">#REF!</definedName>
    <definedName name="urp">#REF!</definedName>
    <definedName name="usinf" localSheetId="5">#REF!</definedName>
    <definedName name="usinf" localSheetId="3">#REF!</definedName>
    <definedName name="usinf">#REF!</definedName>
    <definedName name="usnmult">#REF!</definedName>
    <definedName name="wrn.All._.Grant._.Forms." localSheetId="4" hidden="1">{"Form DD",#N/A,FALSE,"DD";"EE",#N/A,FALSE,"EE";"Indirects",#N/A,FALSE,"DD"}</definedName>
    <definedName name="wrn.All._.Grant._.Forms." localSheetId="5" hidden="1">{"Form DD",#N/A,FALSE,"DD";"EE",#N/A,FALSE,"EE";"Indirects",#N/A,FALSE,"DD"}</definedName>
    <definedName name="wrn.All._.Grant._.Forms." localSheetId="3" hidden="1">{"Form DD",#N/A,FALSE,"DD";"EE",#N/A,FALSE,"EE";"Indirects",#N/A,FALSE,"DD"}</definedName>
    <definedName name="wrn.All._.Grant._.Forms." localSheetId="2" hidden="1">{"Form DD",#N/A,FALSE,"DD";"EE",#N/A,FALSE,"EE";"Indirects",#N/A,FALSE,"DD"}</definedName>
    <definedName name="wrn.All._.Grant._.Forms." hidden="1">{"Form DD",#N/A,FALSE,"DD";"EE",#N/A,FALSE,"EE";"Indirects",#N/A,FALSE,"DD"}</definedName>
    <definedName name="wrn.Long._.Report." localSheetId="4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5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3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2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4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5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3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2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Short._.Report." localSheetId="4" hidden="1">{#N/A,#N/A,TRUE,"Cover";#N/A,#N/A,TRUE,"Header (eu)";#N/A,#N/A,TRUE,"Region Charts";#N/A,#N/A,TRUE,"T&amp;O By Region";#N/A,#N/A,TRUE,"AD Report"}</definedName>
    <definedName name="wrn.Short._.Report." localSheetId="5" hidden="1">{#N/A,#N/A,TRUE,"Cover";#N/A,#N/A,TRUE,"Header (eu)";#N/A,#N/A,TRUE,"Region Charts";#N/A,#N/A,TRUE,"T&amp;O By Region";#N/A,#N/A,TRUE,"AD Report"}</definedName>
    <definedName name="wrn.Short._.Report." localSheetId="3" hidden="1">{#N/A,#N/A,TRUE,"Cover";#N/A,#N/A,TRUE,"Header (eu)";#N/A,#N/A,TRUE,"Region Charts";#N/A,#N/A,TRUE,"T&amp;O By Region";#N/A,#N/A,TRUE,"AD Report"}</definedName>
    <definedName name="wrn.Short._.Report." localSheetId="2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ummary._.1._.Year." localSheetId="4" hidden="1">{"One Year",#N/A,FALSE,"Summary"}</definedName>
    <definedName name="wrn.Summary._.1._.Year." localSheetId="5" hidden="1">{"One Year",#N/A,FALSE,"Summary"}</definedName>
    <definedName name="wrn.Summary._.1._.Year." localSheetId="3" hidden="1">{"One Year",#N/A,FALSE,"Summary"}</definedName>
    <definedName name="wrn.Summary._.1._.Year." localSheetId="2" hidden="1">{"One Year",#N/A,FALSE,"Summary"}</definedName>
    <definedName name="wrn.Summary._.1._.Year." hidden="1">{"One Year",#N/A,FALSE,"Summary"}</definedName>
    <definedName name="xyz" localSheetId="5">#REF!</definedName>
    <definedName name="xyz">#REF!</definedName>
    <definedName name="Yr1Consult" localSheetId="5">'SECURITY DETAILED BUDGET'!#REF!</definedName>
    <definedName name="Yr1Consult" localSheetId="3">'TRAINING TEMPLATE 2'!#REF!</definedName>
    <definedName name="Yr1Consult">'MAIN DETAILED BUDGET'!#REF!</definedName>
    <definedName name="Yr1FI" localSheetId="5">'SECURITY DETAILED BUDGET'!#REF!</definedName>
    <definedName name="Yr1FI" localSheetId="3">'TRAINING TEMPLATE 2'!#REF!</definedName>
    <definedName name="Yr1FI">'MAIN DETAILED BUDGET'!#REF!</definedName>
    <definedName name="Yr1NoInfl" localSheetId="5">'SECURITY DETAILED BUDGET'!#REF!</definedName>
    <definedName name="Yr1NoInfl" localSheetId="3">'TRAINING TEMPLATE 2'!#REF!</definedName>
    <definedName name="Yr1NoInfl">'MAIN DETAILED BUDGET'!#REF!</definedName>
    <definedName name="Yr1ODC" localSheetId="5">'SECURITY DETAILED BUDGET'!$F$3</definedName>
    <definedName name="Yr1ODC" localSheetId="3">'TRAINING TEMPLATE 2'!$F$3</definedName>
    <definedName name="Yr1ODC">'MAIN DETAILED BUDGET'!#REF!</definedName>
    <definedName name="Yr1Sal" localSheetId="0">'MAIN DETAILED BUDGET'!#REF!</definedName>
    <definedName name="Yr1Sal" localSheetId="5">'SECURITY DETAILED BUDGET'!#REF!</definedName>
    <definedName name="Yr1Sal" localSheetId="3">'TRAINING TEMPLATE 2'!#REF!</definedName>
    <definedName name="Yr1Sal">#REF!</definedName>
    <definedName name="Yr1Travel" localSheetId="5">'SECURITY DETAILED BUDGET'!#REF!</definedName>
    <definedName name="Yr1Travel" localSheetId="3">'TRAINING TEMPLATE 2'!#REF!</definedName>
    <definedName name="Yr1Travel">'MAIN DETAILED BUDGET'!#REF!</definedName>
    <definedName name="Yr2Consult" localSheetId="0">'MAIN DETAILED BUDGET'!#REF!</definedName>
    <definedName name="Yr2Consult" localSheetId="5">'SECURITY DETAILED BUDGET'!#REF!</definedName>
    <definedName name="Yr2Consult" localSheetId="3">'TRAINING TEMPLATE 2'!#REF!</definedName>
    <definedName name="Yr2Consult">#REF!</definedName>
    <definedName name="Yr2FI" localSheetId="0">'MAIN DETAILED BUDGET'!#REF!</definedName>
    <definedName name="Yr2FI" localSheetId="5">'SECURITY DETAILED BUDGET'!#REF!</definedName>
    <definedName name="Yr2FI" localSheetId="3">'TRAINING TEMPLATE 2'!#REF!</definedName>
    <definedName name="Yr2FI">#REF!</definedName>
    <definedName name="Yr2ODC" localSheetId="0">'MAIN DETAILED BUDGET'!#REF!</definedName>
    <definedName name="Yr2ODC" localSheetId="5">'SECURITY DETAILED BUDGET'!$H$3</definedName>
    <definedName name="Yr2ODC" localSheetId="3">'TRAINING TEMPLATE 2'!$H$3</definedName>
    <definedName name="Yr2ODC">#REF!</definedName>
    <definedName name="Yr2Sal" localSheetId="0">'MAIN DETAILED BUDGET'!#REF!</definedName>
    <definedName name="Yr2Sal" localSheetId="5">'SECURITY DETAILED BUDGET'!#REF!</definedName>
    <definedName name="Yr2Sal" localSheetId="3">'TRAINING TEMPLATE 2'!#REF!</definedName>
    <definedName name="Yr2Sal">#REF!</definedName>
    <definedName name="Yr2Travel" localSheetId="0">'MAIN DETAILED BUDGET'!#REF!</definedName>
    <definedName name="Yr2Travel" localSheetId="5">'SECURITY DETAILED BUDGET'!#REF!</definedName>
    <definedName name="Yr2Travel" localSheetId="3">'TRAINING TEMPLATE 2'!#REF!</definedName>
    <definedName name="Yr2Travel">#REF!</definedName>
    <definedName name="Yr3Consult" localSheetId="0">'MAIN DETAILED BUDGET'!#REF!</definedName>
    <definedName name="Yr3Consult" localSheetId="5">'SECURITY DETAILED BUDGET'!#REF!</definedName>
    <definedName name="Yr3Consult" localSheetId="3">'TRAINING TEMPLATE 2'!#REF!</definedName>
    <definedName name="Yr3Consult">#REF!</definedName>
    <definedName name="Yr3FI" localSheetId="0">'MAIN DETAILED BUDGET'!#REF!</definedName>
    <definedName name="Yr3FI" localSheetId="5">'SECURITY DETAILED BUDGET'!#REF!</definedName>
    <definedName name="Yr3FI" localSheetId="3">'TRAINING TEMPLATE 2'!#REF!</definedName>
    <definedName name="Yr3FI">#REF!</definedName>
    <definedName name="Yr3ODC" localSheetId="0">'MAIN DETAILED BUDGET'!#REF!</definedName>
    <definedName name="Yr3ODC" localSheetId="5">'SECURITY DETAILED BUDGET'!$J$3</definedName>
    <definedName name="Yr3ODC" localSheetId="3">'TRAINING TEMPLATE 2'!$J$3</definedName>
    <definedName name="Yr3ODC">#REF!</definedName>
    <definedName name="Yr3Sal" localSheetId="0">'MAIN DETAILED BUDGET'!#REF!</definedName>
    <definedName name="Yr3Sal" localSheetId="5">'SECURITY DETAILED BUDGET'!#REF!</definedName>
    <definedName name="Yr3Sal" localSheetId="3">'TRAINING TEMPLATE 2'!#REF!</definedName>
    <definedName name="Yr3Sal">#REF!</definedName>
    <definedName name="Yr3Travel" localSheetId="0">'MAIN DETAILED BUDGET'!#REF!</definedName>
    <definedName name="Yr3Travel" localSheetId="5">'SECURITY DETAILED BUDGET'!#REF!</definedName>
    <definedName name="Yr3Travel" localSheetId="3">'TRAINING TEMPLATE 2'!#REF!</definedName>
    <definedName name="Yr3Travel">#REF!</definedName>
    <definedName name="Yr4Consult" localSheetId="0">'MAIN DETAILED BUDGET'!#REF!</definedName>
    <definedName name="Yr4Consult" localSheetId="5">'SECURITY DETAILED BUDGET'!#REF!</definedName>
    <definedName name="Yr4Consult" localSheetId="3">'TRAINING TEMPLATE 2'!#REF!</definedName>
    <definedName name="Yr4Consult">#REF!</definedName>
    <definedName name="Yr4FI" localSheetId="0">'MAIN DETAILED BUDGET'!#REF!</definedName>
    <definedName name="Yr4FI" localSheetId="5">'SECURITY DETAILED BUDGET'!#REF!</definedName>
    <definedName name="Yr4FI" localSheetId="3">'TRAINING TEMPLATE 2'!#REF!</definedName>
    <definedName name="Yr4FI">#REF!</definedName>
    <definedName name="Yr4ODC" localSheetId="0">'MAIN DETAILED BUDGET'!#REF!</definedName>
    <definedName name="Yr4ODC" localSheetId="5">'SECURITY DETAILED BUDGET'!$L$3</definedName>
    <definedName name="Yr4ODC" localSheetId="3">'TRAINING TEMPLATE 2'!$L$3</definedName>
    <definedName name="Yr4ODC">#REF!</definedName>
    <definedName name="Yr4Sal" localSheetId="0">'MAIN DETAILED BUDGET'!#REF!</definedName>
    <definedName name="Yr4Sal" localSheetId="5">'SECURITY DETAILED BUDGET'!#REF!</definedName>
    <definedName name="Yr4Sal" localSheetId="3">'TRAINING TEMPLATE 2'!#REF!</definedName>
    <definedName name="Yr4Sal">#REF!</definedName>
    <definedName name="Yr4Travel" localSheetId="0">'MAIN DETAILED BUDGET'!#REF!</definedName>
    <definedName name="Yr4Travel" localSheetId="5">'SECURITY DETAILED BUDGET'!#REF!</definedName>
    <definedName name="Yr4Travel" localSheetId="3">'TRAINING TEMPLATE 2'!#REF!</definedName>
    <definedName name="Yr4Travel">#REF!</definedName>
    <definedName name="Yr5Consult" localSheetId="0">'MAIN DETAILED BUDGET'!#REF!</definedName>
    <definedName name="Yr5Consult" localSheetId="5">'SECURITY DETAILED BUDGET'!#REF!</definedName>
    <definedName name="Yr5Consult" localSheetId="3">'TRAINING TEMPLATE 2'!#REF!</definedName>
    <definedName name="Yr5Consult">#REF!</definedName>
    <definedName name="Yr5FI" localSheetId="0">'MAIN DETAILED BUDGET'!#REF!</definedName>
    <definedName name="Yr5FI" localSheetId="5">'SECURITY DETAILED BUDGET'!#REF!</definedName>
    <definedName name="Yr5FI" localSheetId="3">'TRAINING TEMPLATE 2'!#REF!</definedName>
    <definedName name="Yr5FI">#REF!</definedName>
    <definedName name="Yr5ODC" localSheetId="0">'MAIN DETAILED BUDGET'!#REF!</definedName>
    <definedName name="Yr5ODC" localSheetId="5">'SECURITY DETAILED BUDGET'!$N$3</definedName>
    <definedName name="Yr5ODC" localSheetId="3">'TRAINING TEMPLATE 2'!$N$3</definedName>
    <definedName name="Yr5ODC">#REF!</definedName>
    <definedName name="Yr5Sal" localSheetId="0">'MAIN DETAILED BUDGET'!#REF!</definedName>
    <definedName name="Yr5Sal" localSheetId="5">'SECURITY DETAILED BUDGET'!#REF!</definedName>
    <definedName name="Yr5Sal" localSheetId="3">'TRAINING TEMPLATE 2'!#REF!</definedName>
    <definedName name="Yr5Sal">#REF!</definedName>
    <definedName name="Yr5Travel" localSheetId="0">'MAIN DETAILED BUDGET'!#REF!</definedName>
    <definedName name="Yr5Travel" localSheetId="5">'SECURITY DETAILED BUDGET'!#REF!</definedName>
    <definedName name="Yr5Travel" localSheetId="3">'TRAINING TEMPLATE 2'!#REF!</definedName>
    <definedName name="Yr5Travel">#REF!</definedName>
  </definedNames>
  <calcPr calcId="145621"/>
</workbook>
</file>

<file path=xl/calcChain.xml><?xml version="1.0" encoding="utf-8"?>
<calcChain xmlns="http://schemas.openxmlformats.org/spreadsheetml/2006/main">
  <c r="G17" i="19" l="1"/>
  <c r="I17" i="19"/>
  <c r="J17" i="19"/>
  <c r="M17" i="19"/>
  <c r="N17" i="19" l="1"/>
  <c r="P13" i="19" l="1"/>
  <c r="P14" i="19"/>
  <c r="P15" i="19"/>
  <c r="P16" i="19"/>
  <c r="N58" i="19" l="1"/>
  <c r="G58" i="19"/>
  <c r="P54" i="19" l="1"/>
  <c r="P55" i="19"/>
  <c r="P56" i="19"/>
  <c r="N65" i="19"/>
  <c r="P18" i="19"/>
  <c r="P12" i="19"/>
  <c r="N11" i="19"/>
  <c r="G11" i="19"/>
  <c r="F3" i="19"/>
  <c r="H25" i="19" l="1"/>
  <c r="F24" i="19"/>
  <c r="G19" i="19" l="1"/>
  <c r="J25" i="19"/>
  <c r="P66" i="19"/>
  <c r="P67" i="19"/>
  <c r="P68" i="19"/>
  <c r="P70" i="19"/>
  <c r="P72" i="19"/>
  <c r="P74" i="19"/>
  <c r="P75" i="19"/>
  <c r="B27" i="36" l="1"/>
  <c r="B26" i="36"/>
  <c r="C24" i="36"/>
  <c r="C27" i="36" s="1"/>
  <c r="B19" i="36"/>
  <c r="B18" i="36"/>
  <c r="C16" i="36"/>
  <c r="C18" i="36" s="1"/>
  <c r="B11" i="36"/>
  <c r="B10" i="36"/>
  <c r="C8" i="36"/>
  <c r="C11" i="36" s="1"/>
  <c r="N38" i="19"/>
  <c r="G25" i="19"/>
  <c r="G61" i="19"/>
  <c r="R22" i="35"/>
  <c r="R24" i="35"/>
  <c r="R25" i="35"/>
  <c r="R26" i="35"/>
  <c r="R27" i="35"/>
  <c r="R29" i="35"/>
  <c r="R30" i="35"/>
  <c r="R32" i="35"/>
  <c r="R33" i="35"/>
  <c r="R35" i="35"/>
  <c r="R36" i="35"/>
  <c r="R38" i="35"/>
  <c r="R40" i="35"/>
  <c r="R41" i="35"/>
  <c r="R42" i="35"/>
  <c r="R48" i="35"/>
  <c r="R50" i="35"/>
  <c r="R51" i="35"/>
  <c r="R52" i="35"/>
  <c r="R64" i="35"/>
  <c r="R66" i="35"/>
  <c r="P67" i="27"/>
  <c r="P54" i="27"/>
  <c r="P41" i="27"/>
  <c r="P28" i="27"/>
  <c r="P15" i="27"/>
  <c r="P20" i="19"/>
  <c r="P21" i="19"/>
  <c r="P22" i="19"/>
  <c r="P23" i="19"/>
  <c r="P27" i="19"/>
  <c r="P29" i="19"/>
  <c r="P31" i="19"/>
  <c r="P32" i="19"/>
  <c r="P33" i="19"/>
  <c r="P34" i="19"/>
  <c r="P35" i="19"/>
  <c r="P37" i="19"/>
  <c r="P42" i="19"/>
  <c r="P43" i="19"/>
  <c r="P45" i="19"/>
  <c r="P48" i="19"/>
  <c r="P49" i="19"/>
  <c r="P51" i="19"/>
  <c r="P52" i="19"/>
  <c r="P63" i="19"/>
  <c r="P64" i="19"/>
  <c r="N39" i="19"/>
  <c r="G39" i="19"/>
  <c r="P63" i="35"/>
  <c r="P62" i="35"/>
  <c r="P61" i="35"/>
  <c r="P60" i="35"/>
  <c r="P59" i="35"/>
  <c r="P37" i="35"/>
  <c r="P21" i="35"/>
  <c r="P58" i="35"/>
  <c r="P57" i="35"/>
  <c r="P56" i="35"/>
  <c r="P55" i="35"/>
  <c r="P54" i="35"/>
  <c r="P53" i="35"/>
  <c r="P47" i="35"/>
  <c r="P46" i="35"/>
  <c r="P45" i="35"/>
  <c r="P44" i="35"/>
  <c r="P43" i="35"/>
  <c r="P34" i="35"/>
  <c r="P31" i="35"/>
  <c r="P28" i="35"/>
  <c r="P20" i="35"/>
  <c r="P19" i="35"/>
  <c r="P18" i="35"/>
  <c r="P17" i="35"/>
  <c r="P16" i="35"/>
  <c r="P15" i="35"/>
  <c r="P14" i="35"/>
  <c r="P13" i="35"/>
  <c r="U3" i="35"/>
  <c r="V3" i="35" s="1"/>
  <c r="F3" i="35"/>
  <c r="G54" i="35" s="1"/>
  <c r="F9" i="29"/>
  <c r="F10" i="29"/>
  <c r="F11" i="29"/>
  <c r="F12" i="29"/>
  <c r="F13" i="29"/>
  <c r="F14" i="29"/>
  <c r="F15" i="29"/>
  <c r="F16" i="29"/>
  <c r="F17" i="29"/>
  <c r="F18" i="29"/>
  <c r="F8" i="29"/>
  <c r="R77" i="27"/>
  <c r="R75" i="27"/>
  <c r="P68" i="27"/>
  <c r="P66" i="27"/>
  <c r="R65" i="27"/>
  <c r="R64" i="27"/>
  <c r="O63" i="27"/>
  <c r="M63" i="27"/>
  <c r="K63" i="27"/>
  <c r="I63" i="27"/>
  <c r="G63" i="27"/>
  <c r="R62" i="27"/>
  <c r="P53" i="27"/>
  <c r="R52" i="27"/>
  <c r="R51" i="27"/>
  <c r="R49" i="27"/>
  <c r="P40" i="27"/>
  <c r="R39" i="27"/>
  <c r="R38" i="27"/>
  <c r="R36" i="27"/>
  <c r="P29" i="27"/>
  <c r="P27" i="27"/>
  <c r="R26" i="27"/>
  <c r="R25" i="27"/>
  <c r="R23" i="27"/>
  <c r="P14" i="27"/>
  <c r="U3" i="27"/>
  <c r="V3" i="27" s="1"/>
  <c r="F3" i="27"/>
  <c r="G20" i="27" s="1"/>
  <c r="P17" i="27"/>
  <c r="P16" i="27"/>
  <c r="P43" i="27"/>
  <c r="G70" i="27"/>
  <c r="G69" i="27"/>
  <c r="G43" i="27"/>
  <c r="G46" i="27"/>
  <c r="G17" i="27"/>
  <c r="P42" i="27"/>
  <c r="P56" i="27"/>
  <c r="P55" i="27"/>
  <c r="Q18" i="26"/>
  <c r="L18" i="26"/>
  <c r="Q15" i="26"/>
  <c r="N15" i="26"/>
  <c r="L15" i="26"/>
  <c r="Q12" i="26"/>
  <c r="N12" i="26"/>
  <c r="L12" i="26"/>
  <c r="I12" i="26"/>
  <c r="F12" i="26"/>
  <c r="I18" i="26"/>
  <c r="N18" i="26"/>
  <c r="F18" i="26"/>
  <c r="L24" i="26"/>
  <c r="L21" i="26"/>
  <c r="Q24" i="26"/>
  <c r="Q21" i="26"/>
  <c r="F15" i="26"/>
  <c r="I15" i="26"/>
  <c r="B35" i="19"/>
  <c r="D69" i="19"/>
  <c r="B4" i="26"/>
  <c r="N36" i="19"/>
  <c r="G60" i="19"/>
  <c r="G59" i="19"/>
  <c r="G57" i="19"/>
  <c r="G36" i="19"/>
  <c r="N61" i="19"/>
  <c r="N60" i="19"/>
  <c r="F21" i="26"/>
  <c r="F24" i="26"/>
  <c r="N21" i="26"/>
  <c r="N24" i="26"/>
  <c r="I24" i="26"/>
  <c r="I21" i="26"/>
  <c r="N57" i="19"/>
  <c r="P57" i="27"/>
  <c r="P30" i="27"/>
  <c r="P18" i="27"/>
  <c r="P69" i="27"/>
  <c r="P44" i="27"/>
  <c r="N59" i="19"/>
  <c r="P70" i="27"/>
  <c r="P19" i="27"/>
  <c r="P58" i="27"/>
  <c r="P45" i="27"/>
  <c r="P31" i="27"/>
  <c r="P46" i="27"/>
  <c r="P59" i="27"/>
  <c r="P71" i="27"/>
  <c r="P32" i="27"/>
  <c r="P20" i="27"/>
  <c r="P72" i="27"/>
  <c r="P60" i="27"/>
  <c r="P21" i="27"/>
  <c r="P33" i="27"/>
  <c r="P47" i="27"/>
  <c r="P22" i="27"/>
  <c r="P48" i="27"/>
  <c r="P34" i="27"/>
  <c r="P61" i="27"/>
  <c r="P73" i="27"/>
  <c r="P74" i="27"/>
  <c r="P35" i="27"/>
  <c r="Q46" i="35"/>
  <c r="R46" i="35" s="1"/>
  <c r="G20" i="35"/>
  <c r="G28" i="35"/>
  <c r="G63" i="35"/>
  <c r="G55" i="35"/>
  <c r="G41" i="27"/>
  <c r="G21" i="35"/>
  <c r="G13" i="35"/>
  <c r="G47" i="35"/>
  <c r="G58" i="35"/>
  <c r="I58" i="19" l="1"/>
  <c r="G62" i="35"/>
  <c r="G37" i="35"/>
  <c r="G17" i="35"/>
  <c r="G59" i="35"/>
  <c r="G43" i="35"/>
  <c r="G16" i="35"/>
  <c r="G56" i="35"/>
  <c r="G53" i="35"/>
  <c r="G31" i="35"/>
  <c r="G19" i="35"/>
  <c r="G28" i="27"/>
  <c r="G61" i="35"/>
  <c r="G34" i="35"/>
  <c r="G18" i="35"/>
  <c r="R18" i="26"/>
  <c r="G29" i="27"/>
  <c r="G58" i="27"/>
  <c r="G60" i="35"/>
  <c r="G44" i="35"/>
  <c r="G15" i="35"/>
  <c r="H3" i="35"/>
  <c r="I55" i="35" s="1"/>
  <c r="G57" i="35"/>
  <c r="G45" i="35"/>
  <c r="G14" i="35"/>
  <c r="H3" i="27"/>
  <c r="I15" i="27" s="1"/>
  <c r="G34" i="27"/>
  <c r="G55" i="27"/>
  <c r="B12" i="36"/>
  <c r="B20" i="36"/>
  <c r="I16" i="27"/>
  <c r="I27" i="26"/>
  <c r="N27" i="26"/>
  <c r="R12" i="26"/>
  <c r="G22" i="27"/>
  <c r="G40" i="27"/>
  <c r="G48" i="27"/>
  <c r="G31" i="27"/>
  <c r="G45" i="27"/>
  <c r="G57" i="27"/>
  <c r="G71" i="27"/>
  <c r="G60" i="27"/>
  <c r="G72" i="27"/>
  <c r="G18" i="27"/>
  <c r="I11" i="19"/>
  <c r="I19" i="27"/>
  <c r="B6" i="27"/>
  <c r="D24" i="36"/>
  <c r="D26" i="36" s="1"/>
  <c r="F27" i="26"/>
  <c r="D8" i="36"/>
  <c r="D10" i="36" s="1"/>
  <c r="B28" i="36"/>
  <c r="B3" i="26"/>
  <c r="G38" i="19"/>
  <c r="G40" i="19" s="1"/>
  <c r="C10" i="36"/>
  <c r="C12" i="36" s="1"/>
  <c r="C19" i="36"/>
  <c r="C20" i="36" s="1"/>
  <c r="C26" i="36"/>
  <c r="C28" i="36" s="1"/>
  <c r="D16" i="36"/>
  <c r="E24" i="36"/>
  <c r="G23" i="35"/>
  <c r="Q27" i="26"/>
  <c r="F20" i="29"/>
  <c r="R24" i="26"/>
  <c r="R21" i="26"/>
  <c r="L27" i="26"/>
  <c r="I46" i="27"/>
  <c r="I57" i="27"/>
  <c r="I14" i="27"/>
  <c r="I57" i="35"/>
  <c r="I59" i="27"/>
  <c r="I42" i="27"/>
  <c r="I22" i="27"/>
  <c r="R15" i="26"/>
  <c r="B2" i="29"/>
  <c r="I21" i="27"/>
  <c r="I55" i="27"/>
  <c r="I67" i="27"/>
  <c r="I34" i="27"/>
  <c r="I74" i="27"/>
  <c r="G54" i="27"/>
  <c r="G19" i="27"/>
  <c r="G32" i="27"/>
  <c r="G44" i="27"/>
  <c r="G27" i="27"/>
  <c r="G35" i="27"/>
  <c r="G53" i="27"/>
  <c r="G61" i="27"/>
  <c r="G56" i="27"/>
  <c r="G68" i="27"/>
  <c r="G14" i="27"/>
  <c r="G67" i="27"/>
  <c r="I25" i="19"/>
  <c r="K25" i="19"/>
  <c r="B8" i="27"/>
  <c r="B8" i="35"/>
  <c r="I70" i="27"/>
  <c r="I17" i="27"/>
  <c r="I72" i="27"/>
  <c r="I20" i="27"/>
  <c r="G15" i="27"/>
  <c r="G30" i="27"/>
  <c r="G42" i="27"/>
  <c r="G21" i="27"/>
  <c r="G33" i="27"/>
  <c r="G47" i="27"/>
  <c r="G59" i="27"/>
  <c r="G73" i="27"/>
  <c r="G66" i="27"/>
  <c r="G74" i="27"/>
  <c r="G16" i="27"/>
  <c r="I15" i="35"/>
  <c r="I18" i="35"/>
  <c r="I31" i="35"/>
  <c r="I61" i="35"/>
  <c r="I43" i="35"/>
  <c r="I37" i="35"/>
  <c r="I56" i="35"/>
  <c r="I19" i="35"/>
  <c r="G39" i="35"/>
  <c r="I34" i="35"/>
  <c r="G49" i="35"/>
  <c r="I53" i="35"/>
  <c r="G65" i="35"/>
  <c r="I63" i="35"/>
  <c r="J3" i="35"/>
  <c r="B6" i="35"/>
  <c r="B4" i="29"/>
  <c r="I44" i="27"/>
  <c r="I53" i="27"/>
  <c r="J3" i="27"/>
  <c r="I47" i="27"/>
  <c r="I33" i="27"/>
  <c r="I27" i="27"/>
  <c r="I36" i="19"/>
  <c r="B7" i="27"/>
  <c r="I59" i="19"/>
  <c r="B3" i="29"/>
  <c r="B7" i="35"/>
  <c r="I61" i="19"/>
  <c r="I60" i="19"/>
  <c r="I57" i="19"/>
  <c r="I38" i="19"/>
  <c r="I39" i="19"/>
  <c r="K58" i="19" l="1"/>
  <c r="E8" i="36"/>
  <c r="E11" i="36" s="1"/>
  <c r="I61" i="27"/>
  <c r="I43" i="27"/>
  <c r="I29" i="27"/>
  <c r="I37" i="27" s="1"/>
  <c r="I28" i="35"/>
  <c r="I16" i="35"/>
  <c r="I60" i="35"/>
  <c r="I59" i="35"/>
  <c r="I17" i="35"/>
  <c r="I47" i="35"/>
  <c r="I69" i="27"/>
  <c r="I54" i="27"/>
  <c r="I71" i="27"/>
  <c r="I45" i="27"/>
  <c r="I66" i="27"/>
  <c r="I31" i="27"/>
  <c r="I32" i="27"/>
  <c r="I56" i="27"/>
  <c r="I14" i="35"/>
  <c r="I35" i="27"/>
  <c r="I58" i="27"/>
  <c r="I54" i="35"/>
  <c r="I58" i="35"/>
  <c r="I21" i="35"/>
  <c r="I44" i="35"/>
  <c r="I13" i="35"/>
  <c r="I20" i="35"/>
  <c r="I62" i="35"/>
  <c r="I48" i="27"/>
  <c r="I41" i="27"/>
  <c r="I28" i="27"/>
  <c r="I18" i="27"/>
  <c r="I24" i="27" s="1"/>
  <c r="I73" i="27"/>
  <c r="I30" i="27"/>
  <c r="I60" i="27"/>
  <c r="I45" i="35"/>
  <c r="D11" i="36"/>
  <c r="D12" i="36" s="1"/>
  <c r="I40" i="27"/>
  <c r="I50" i="27" s="1"/>
  <c r="I68" i="27"/>
  <c r="R27" i="26"/>
  <c r="D27" i="36"/>
  <c r="D28" i="36" s="1"/>
  <c r="K65" i="19"/>
  <c r="K11" i="19"/>
  <c r="D19" i="36"/>
  <c r="D18" i="36"/>
  <c r="E16" i="36"/>
  <c r="E27" i="36"/>
  <c r="E26" i="36"/>
  <c r="F24" i="36"/>
  <c r="G37" i="27"/>
  <c r="K38" i="19"/>
  <c r="G24" i="27"/>
  <c r="K36" i="19"/>
  <c r="I76" i="27"/>
  <c r="G76" i="27"/>
  <c r="G50" i="27"/>
  <c r="F26" i="19"/>
  <c r="K61" i="19"/>
  <c r="K57" i="19"/>
  <c r="K59" i="19"/>
  <c r="I39" i="35"/>
  <c r="K68" i="27"/>
  <c r="K35" i="27"/>
  <c r="K17" i="27"/>
  <c r="K69" i="27"/>
  <c r="K46" i="27"/>
  <c r="K67" i="27"/>
  <c r="K71" i="27"/>
  <c r="K48" i="27"/>
  <c r="K74" i="27"/>
  <c r="K59" i="27"/>
  <c r="K42" i="27"/>
  <c r="K41" i="27"/>
  <c r="K53" i="27"/>
  <c r="K32" i="27"/>
  <c r="K58" i="27"/>
  <c r="K29" i="27"/>
  <c r="K16" i="27"/>
  <c r="K60" i="27"/>
  <c r="K31" i="27"/>
  <c r="K18" i="27"/>
  <c r="K73" i="27"/>
  <c r="K21" i="27"/>
  <c r="L3" i="27"/>
  <c r="K28" i="27"/>
  <c r="K27" i="27"/>
  <c r="K55" i="27"/>
  <c r="K15" i="27"/>
  <c r="K40" i="27"/>
  <c r="K47" i="27"/>
  <c r="K61" i="27"/>
  <c r="K70" i="27"/>
  <c r="K19" i="27"/>
  <c r="K45" i="27"/>
  <c r="K20" i="27"/>
  <c r="K56" i="27"/>
  <c r="K14" i="27"/>
  <c r="K34" i="27"/>
  <c r="K57" i="27"/>
  <c r="K66" i="27"/>
  <c r="K30" i="27"/>
  <c r="K54" i="27"/>
  <c r="K44" i="27"/>
  <c r="K43" i="27"/>
  <c r="K72" i="27"/>
  <c r="K22" i="27"/>
  <c r="K33" i="27"/>
  <c r="K13" i="35"/>
  <c r="K20" i="35"/>
  <c r="K53" i="35"/>
  <c r="K15" i="35"/>
  <c r="K59" i="35"/>
  <c r="K58" i="35"/>
  <c r="K31" i="35"/>
  <c r="L3" i="35"/>
  <c r="K55" i="35"/>
  <c r="K43" i="35"/>
  <c r="K19" i="35"/>
  <c r="K63" i="35"/>
  <c r="K62" i="35"/>
  <c r="K17" i="35"/>
  <c r="K57" i="35"/>
  <c r="K16" i="35"/>
  <c r="K37" i="35"/>
  <c r="K54" i="35"/>
  <c r="K14" i="35"/>
  <c r="K56" i="35"/>
  <c r="K45" i="35"/>
  <c r="K61" i="35"/>
  <c r="K18" i="35"/>
  <c r="K60" i="35"/>
  <c r="K34" i="35"/>
  <c r="K44" i="35"/>
  <c r="K28" i="35"/>
  <c r="K47" i="35"/>
  <c r="K21" i="35"/>
  <c r="I46" i="19"/>
  <c r="G67" i="35"/>
  <c r="K39" i="19"/>
  <c r="K60" i="19"/>
  <c r="I40" i="19"/>
  <c r="H24" i="19" l="1"/>
  <c r="H26" i="19" s="1"/>
  <c r="I65" i="35"/>
  <c r="I49" i="35"/>
  <c r="I23" i="35"/>
  <c r="F8" i="36"/>
  <c r="F11" i="36" s="1"/>
  <c r="E10" i="36"/>
  <c r="G50" i="19"/>
  <c r="I50" i="19"/>
  <c r="E12" i="36"/>
  <c r="D20" i="36"/>
  <c r="J24" i="19"/>
  <c r="G62" i="19"/>
  <c r="G78" i="27"/>
  <c r="G53" i="19"/>
  <c r="G8" i="36"/>
  <c r="E28" i="36"/>
  <c r="E18" i="36"/>
  <c r="F16" i="36"/>
  <c r="E19" i="36"/>
  <c r="F26" i="36"/>
  <c r="G24" i="36"/>
  <c r="F27" i="36"/>
  <c r="K50" i="19"/>
  <c r="K40" i="19"/>
  <c r="G46" i="19"/>
  <c r="G47" i="19" s="1"/>
  <c r="G24" i="19"/>
  <c r="K39" i="35"/>
  <c r="I41" i="19"/>
  <c r="I47" i="19"/>
  <c r="K76" i="27"/>
  <c r="M15" i="27"/>
  <c r="M58" i="27"/>
  <c r="M31" i="27"/>
  <c r="M61" i="27"/>
  <c r="M42" i="27"/>
  <c r="M18" i="27"/>
  <c r="M59" i="27"/>
  <c r="M40" i="27"/>
  <c r="M16" i="27"/>
  <c r="M72" i="27"/>
  <c r="M47" i="27"/>
  <c r="M28" i="27"/>
  <c r="M67" i="27"/>
  <c r="M70" i="27"/>
  <c r="M45" i="27"/>
  <c r="M41" i="27"/>
  <c r="M56" i="27"/>
  <c r="M29" i="27"/>
  <c r="M73" i="27"/>
  <c r="M48" i="27"/>
  <c r="M27" i="27"/>
  <c r="M57" i="27"/>
  <c r="M34" i="27"/>
  <c r="M14" i="27"/>
  <c r="M44" i="27"/>
  <c r="M53" i="27"/>
  <c r="M19" i="27"/>
  <c r="M22" i="27"/>
  <c r="M60" i="27"/>
  <c r="M55" i="27"/>
  <c r="N3" i="27"/>
  <c r="M43" i="27"/>
  <c r="M66" i="27"/>
  <c r="M71" i="27"/>
  <c r="M21" i="27"/>
  <c r="M69" i="27"/>
  <c r="M20" i="27"/>
  <c r="M30" i="27"/>
  <c r="M74" i="27"/>
  <c r="M17" i="27"/>
  <c r="M33" i="27"/>
  <c r="M32" i="27"/>
  <c r="M68" i="27"/>
  <c r="M54" i="27"/>
  <c r="M35" i="27"/>
  <c r="M46" i="27"/>
  <c r="M55" i="35"/>
  <c r="M43" i="35"/>
  <c r="M13" i="35"/>
  <c r="M47" i="35"/>
  <c r="M34" i="35"/>
  <c r="M20" i="35"/>
  <c r="M53" i="35"/>
  <c r="M15" i="35"/>
  <c r="M28" i="35"/>
  <c r="M54" i="35"/>
  <c r="M37" i="35"/>
  <c r="M21" i="35"/>
  <c r="M56" i="35"/>
  <c r="M44" i="35"/>
  <c r="M62" i="35"/>
  <c r="M63" i="35"/>
  <c r="M16" i="35"/>
  <c r="M17" i="35"/>
  <c r="M14" i="35"/>
  <c r="M60" i="35"/>
  <c r="M57" i="35"/>
  <c r="N3" i="35"/>
  <c r="M18" i="35"/>
  <c r="M45" i="35"/>
  <c r="M61" i="35"/>
  <c r="M19" i="35"/>
  <c r="M58" i="35"/>
  <c r="M59" i="35"/>
  <c r="M31" i="35"/>
  <c r="K24" i="27"/>
  <c r="K50" i="27"/>
  <c r="I67" i="35"/>
  <c r="K23" i="35"/>
  <c r="K49" i="35"/>
  <c r="I78" i="27"/>
  <c r="K65" i="35"/>
  <c r="K46" i="19"/>
  <c r="K37" i="27"/>
  <c r="I24" i="19" l="1"/>
  <c r="I26" i="19"/>
  <c r="M58" i="19"/>
  <c r="O58" i="19" s="1"/>
  <c r="F10" i="36"/>
  <c r="I53" i="19"/>
  <c r="M65" i="19"/>
  <c r="O65" i="19" s="1"/>
  <c r="M11" i="19"/>
  <c r="G26" i="19"/>
  <c r="G28" i="19" s="1"/>
  <c r="G30" i="19" s="1"/>
  <c r="K41" i="19"/>
  <c r="M36" i="19"/>
  <c r="O36" i="19" s="1"/>
  <c r="M39" i="19"/>
  <c r="O39" i="19" s="1"/>
  <c r="M38" i="19"/>
  <c r="O38" i="19" s="1"/>
  <c r="P38" i="19" s="1"/>
  <c r="F28" i="36"/>
  <c r="F19" i="36"/>
  <c r="F18" i="36"/>
  <c r="G16" i="36"/>
  <c r="G11" i="36"/>
  <c r="G10" i="36"/>
  <c r="H8" i="36"/>
  <c r="G27" i="36"/>
  <c r="G26" i="36"/>
  <c r="H24" i="36"/>
  <c r="E20" i="36"/>
  <c r="F12" i="36"/>
  <c r="K67" i="35"/>
  <c r="G41" i="19"/>
  <c r="J26" i="19"/>
  <c r="K47" i="19"/>
  <c r="K78" i="27"/>
  <c r="M39" i="35"/>
  <c r="M37" i="27"/>
  <c r="O43" i="35"/>
  <c r="O37" i="35"/>
  <c r="Q37" i="35" s="1"/>
  <c r="R37" i="35" s="1"/>
  <c r="O16" i="35"/>
  <c r="Q16" i="35" s="1"/>
  <c r="R16" i="35" s="1"/>
  <c r="O45" i="35"/>
  <c r="Q45" i="35" s="1"/>
  <c r="O58" i="35"/>
  <c r="O57" i="35"/>
  <c r="Q57" i="35" s="1"/>
  <c r="O55" i="35"/>
  <c r="Q55" i="35" s="1"/>
  <c r="O28" i="35"/>
  <c r="O15" i="35"/>
  <c r="O13" i="35"/>
  <c r="O44" i="35"/>
  <c r="O18" i="35"/>
  <c r="O19" i="35"/>
  <c r="Q19" i="35" s="1"/>
  <c r="O20" i="35"/>
  <c r="O56" i="35"/>
  <c r="Q56" i="35" s="1"/>
  <c r="R56" i="35" s="1"/>
  <c r="O59" i="35"/>
  <c r="Q59" i="35" s="1"/>
  <c r="O62" i="35"/>
  <c r="O31" i="35"/>
  <c r="Q31" i="35" s="1"/>
  <c r="O47" i="35"/>
  <c r="Q47" i="35" s="1"/>
  <c r="O60" i="35"/>
  <c r="Q60" i="35" s="1"/>
  <c r="R60" i="35" s="1"/>
  <c r="O63" i="35"/>
  <c r="O53" i="35"/>
  <c r="O21" i="35"/>
  <c r="Q21" i="35" s="1"/>
  <c r="O14" i="35"/>
  <c r="O17" i="35"/>
  <c r="Q17" i="35" s="1"/>
  <c r="O34" i="35"/>
  <c r="Q34" i="35" s="1"/>
  <c r="O54" i="35"/>
  <c r="Q54" i="35" s="1"/>
  <c r="O61" i="35"/>
  <c r="Q62" i="35"/>
  <c r="R62" i="35" s="1"/>
  <c r="M65" i="35"/>
  <c r="M23" i="35"/>
  <c r="O67" i="27"/>
  <c r="O16" i="27"/>
  <c r="O61" i="27"/>
  <c r="Q61" i="27" s="1"/>
  <c r="R61" i="27" s="1"/>
  <c r="O14" i="27"/>
  <c r="Q14" i="27" s="1"/>
  <c r="O56" i="27"/>
  <c r="Q56" i="27" s="1"/>
  <c r="O46" i="27"/>
  <c r="O29" i="27"/>
  <c r="Q29" i="27" s="1"/>
  <c r="O32" i="27"/>
  <c r="Q32" i="27" s="1"/>
  <c r="R32" i="27" s="1"/>
  <c r="O17" i="27"/>
  <c r="O59" i="27"/>
  <c r="O48" i="27"/>
  <c r="Q48" i="27" s="1"/>
  <c r="O31" i="27"/>
  <c r="O42" i="27"/>
  <c r="Q42" i="27" s="1"/>
  <c r="O71" i="27"/>
  <c r="Q71" i="27" s="1"/>
  <c r="O33" i="27"/>
  <c r="Q33" i="27" s="1"/>
  <c r="O40" i="27"/>
  <c r="O69" i="27"/>
  <c r="Q69" i="27" s="1"/>
  <c r="O20" i="27"/>
  <c r="Q20" i="27" s="1"/>
  <c r="R20" i="27" s="1"/>
  <c r="O35" i="27"/>
  <c r="Q35" i="27" s="1"/>
  <c r="R35" i="27" s="1"/>
  <c r="O72" i="27"/>
  <c r="Q72" i="27" s="1"/>
  <c r="O57" i="27"/>
  <c r="O74" i="27"/>
  <c r="O43" i="27"/>
  <c r="Q43" i="27" s="1"/>
  <c r="R43" i="27" s="1"/>
  <c r="O45" i="27"/>
  <c r="O68" i="27"/>
  <c r="O34" i="27"/>
  <c r="O27" i="27"/>
  <c r="Q27" i="27" s="1"/>
  <c r="O53" i="27"/>
  <c r="Q53" i="27" s="1"/>
  <c r="O70" i="27"/>
  <c r="Q70" i="27" s="1"/>
  <c r="O41" i="27"/>
  <c r="Q41" i="27" s="1"/>
  <c r="R41" i="27" s="1"/>
  <c r="O18" i="27"/>
  <c r="O22" i="27"/>
  <c r="Q22" i="27" s="1"/>
  <c r="O66" i="27"/>
  <c r="Q66" i="27" s="1"/>
  <c r="O15" i="27"/>
  <c r="O30" i="27"/>
  <c r="O47" i="27"/>
  <c r="Q47" i="27" s="1"/>
  <c r="O58" i="27"/>
  <c r="Q58" i="27" s="1"/>
  <c r="O28" i="27"/>
  <c r="O19" i="27"/>
  <c r="O54" i="27"/>
  <c r="O55" i="27"/>
  <c r="O21" i="27"/>
  <c r="Q21" i="27" s="1"/>
  <c r="O44" i="27"/>
  <c r="Q44" i="27" s="1"/>
  <c r="O60" i="27"/>
  <c r="O73" i="27"/>
  <c r="M24" i="27"/>
  <c r="M50" i="27"/>
  <c r="M76" i="27"/>
  <c r="M49" i="35"/>
  <c r="M59" i="19"/>
  <c r="O59" i="19" s="1"/>
  <c r="P59" i="19" s="1"/>
  <c r="M60" i="19"/>
  <c r="O60" i="19" s="1"/>
  <c r="P60" i="19" s="1"/>
  <c r="M61" i="19"/>
  <c r="O61" i="19" s="1"/>
  <c r="P61" i="19" s="1"/>
  <c r="M57" i="19"/>
  <c r="I28" i="19"/>
  <c r="K19" i="19" l="1"/>
  <c r="I19" i="19"/>
  <c r="P58" i="19"/>
  <c r="I62" i="19"/>
  <c r="K53" i="19"/>
  <c r="P65" i="19"/>
  <c r="O11" i="19"/>
  <c r="P17" i="19"/>
  <c r="P39" i="19"/>
  <c r="P36" i="19"/>
  <c r="M40" i="19"/>
  <c r="G28" i="36"/>
  <c r="F20" i="36"/>
  <c r="R19" i="35"/>
  <c r="K24" i="19"/>
  <c r="K26" i="19" s="1"/>
  <c r="H26" i="36"/>
  <c r="I24" i="36"/>
  <c r="H27" i="36"/>
  <c r="G12" i="36"/>
  <c r="G18" i="36"/>
  <c r="H16" i="36"/>
  <c r="G19" i="36"/>
  <c r="H10" i="36"/>
  <c r="I8" i="36"/>
  <c r="H11" i="36"/>
  <c r="R48" i="27"/>
  <c r="R47" i="35"/>
  <c r="K62" i="19"/>
  <c r="R27" i="27"/>
  <c r="R69" i="27"/>
  <c r="R70" i="27"/>
  <c r="R59" i="35"/>
  <c r="Q63" i="35"/>
  <c r="R63" i="35" s="1"/>
  <c r="R44" i="27"/>
  <c r="R34" i="35"/>
  <c r="R31" i="35"/>
  <c r="R33" i="27"/>
  <c r="Q17" i="27"/>
  <c r="R17" i="27" s="1"/>
  <c r="R21" i="35"/>
  <c r="Q15" i="35"/>
  <c r="R15" i="35" s="1"/>
  <c r="Q45" i="27"/>
  <c r="R45" i="27" s="1"/>
  <c r="O50" i="27"/>
  <c r="Q40" i="27"/>
  <c r="Q31" i="27"/>
  <c r="R31" i="27" s="1"/>
  <c r="O24" i="27"/>
  <c r="R14" i="27"/>
  <c r="O65" i="35"/>
  <c r="Q20" i="35"/>
  <c r="R20" i="35" s="1"/>
  <c r="O23" i="35"/>
  <c r="Q13" i="35"/>
  <c r="Q73" i="27"/>
  <c r="R73" i="27" s="1"/>
  <c r="Q55" i="27"/>
  <c r="R55" i="27" s="1"/>
  <c r="Q68" i="27"/>
  <c r="R68" i="27" s="1"/>
  <c r="Q57" i="27"/>
  <c r="R57" i="27" s="1"/>
  <c r="Q34" i="27"/>
  <c r="R34" i="27" s="1"/>
  <c r="Q74" i="27"/>
  <c r="Q59" i="27"/>
  <c r="R59" i="27" s="1"/>
  <c r="Q46" i="27"/>
  <c r="R46" i="27" s="1"/>
  <c r="Q16" i="27"/>
  <c r="R16" i="27" s="1"/>
  <c r="Q61" i="35"/>
  <c r="R61" i="35" s="1"/>
  <c r="Q14" i="35"/>
  <c r="R14" i="35" s="1"/>
  <c r="Q18" i="35"/>
  <c r="R18" i="35" s="1"/>
  <c r="O39" i="35"/>
  <c r="Q28" i="35"/>
  <c r="Q39" i="35" s="1"/>
  <c r="Q19" i="27"/>
  <c r="R19" i="27" s="1"/>
  <c r="Q30" i="27"/>
  <c r="R30" i="27" s="1"/>
  <c r="Q18" i="27"/>
  <c r="R18" i="27" s="1"/>
  <c r="Q58" i="35"/>
  <c r="R58" i="35" s="1"/>
  <c r="O49" i="35"/>
  <c r="Q43" i="35"/>
  <c r="R43" i="35" s="1"/>
  <c r="R53" i="27"/>
  <c r="Q54" i="27"/>
  <c r="R54" i="27" s="1"/>
  <c r="R47" i="27"/>
  <c r="M78" i="27"/>
  <c r="R40" i="27"/>
  <c r="R58" i="27"/>
  <c r="O76" i="27"/>
  <c r="R56" i="27"/>
  <c r="R72" i="27"/>
  <c r="Q67" i="27"/>
  <c r="R67" i="27" s="1"/>
  <c r="Q44" i="35"/>
  <c r="R44" i="35" s="1"/>
  <c r="R57" i="35"/>
  <c r="R22" i="27"/>
  <c r="R66" i="27"/>
  <c r="Q53" i="35"/>
  <c r="R53" i="35" s="1"/>
  <c r="R45" i="35"/>
  <c r="R55" i="35"/>
  <c r="R42" i="27"/>
  <c r="Q60" i="27"/>
  <c r="R60" i="27" s="1"/>
  <c r="Q28" i="27"/>
  <c r="R28" i="27" s="1"/>
  <c r="O37" i="27"/>
  <c r="R29" i="27"/>
  <c r="M67" i="35"/>
  <c r="R17" i="35"/>
  <c r="R21" i="27"/>
  <c r="R71" i="27"/>
  <c r="Q15" i="27"/>
  <c r="R54" i="35"/>
  <c r="M46" i="19"/>
  <c r="M50" i="19"/>
  <c r="M44" i="19"/>
  <c r="O57" i="19"/>
  <c r="P57" i="19" s="1"/>
  <c r="O40" i="19"/>
  <c r="P44" i="19" l="1"/>
  <c r="O46" i="19"/>
  <c r="P46" i="19" s="1"/>
  <c r="P11" i="19"/>
  <c r="F69" i="19"/>
  <c r="G69" i="19" s="1"/>
  <c r="L24" i="19"/>
  <c r="M24" i="19" s="1"/>
  <c r="L26" i="19" s="1"/>
  <c r="M26" i="19" s="1"/>
  <c r="P40" i="19"/>
  <c r="M41" i="19"/>
  <c r="K28" i="19"/>
  <c r="H12" i="36"/>
  <c r="H19" i="36"/>
  <c r="H18" i="36"/>
  <c r="I16" i="36"/>
  <c r="I27" i="36"/>
  <c r="I26" i="36"/>
  <c r="J24" i="36"/>
  <c r="I11" i="36"/>
  <c r="I10" i="36"/>
  <c r="J8" i="36"/>
  <c r="G20" i="36"/>
  <c r="H28" i="36"/>
  <c r="R39" i="35"/>
  <c r="Q24" i="27"/>
  <c r="R24" i="27" s="1"/>
  <c r="R28" i="35"/>
  <c r="Q76" i="27"/>
  <c r="R76" i="27" s="1"/>
  <c r="M47" i="19"/>
  <c r="Q37" i="27"/>
  <c r="R37" i="27" s="1"/>
  <c r="O78" i="27"/>
  <c r="R15" i="27"/>
  <c r="O67" i="35"/>
  <c r="Q23" i="35"/>
  <c r="R23" i="35" s="1"/>
  <c r="R13" i="35"/>
  <c r="Q63" i="27"/>
  <c r="R63" i="27" s="1"/>
  <c r="R74" i="27"/>
  <c r="Q65" i="35"/>
  <c r="R65" i="35" s="1"/>
  <c r="Q49" i="35"/>
  <c r="R49" i="35" s="1"/>
  <c r="Q50" i="27"/>
  <c r="R50" i="27" s="1"/>
  <c r="O50" i="19"/>
  <c r="I30" i="19"/>
  <c r="I28" i="36" l="1"/>
  <c r="G71" i="19"/>
  <c r="O47" i="19"/>
  <c r="K30" i="19"/>
  <c r="M53" i="19"/>
  <c r="O41" i="19"/>
  <c r="L25" i="19"/>
  <c r="M25" i="19" s="1"/>
  <c r="O26" i="19"/>
  <c r="P26" i="19" s="1"/>
  <c r="J10" i="36"/>
  <c r="K8" i="36"/>
  <c r="L8" i="36" s="1"/>
  <c r="J11" i="36"/>
  <c r="I18" i="36"/>
  <c r="J16" i="36"/>
  <c r="I19" i="36"/>
  <c r="I12" i="36"/>
  <c r="J26" i="36"/>
  <c r="K24" i="36"/>
  <c r="J27" i="36"/>
  <c r="H20" i="36"/>
  <c r="Q78" i="27"/>
  <c r="R78" i="27" s="1"/>
  <c r="O24" i="19"/>
  <c r="P24" i="19" s="1"/>
  <c r="Q67" i="35"/>
  <c r="R67" i="35" s="1"/>
  <c r="P50" i="19"/>
  <c r="P47" i="19" l="1"/>
  <c r="J69" i="19"/>
  <c r="K69" i="19" s="1"/>
  <c r="P41" i="19"/>
  <c r="M28" i="19"/>
  <c r="G73" i="19"/>
  <c r="J28" i="36"/>
  <c r="I20" i="36"/>
  <c r="K11" i="36"/>
  <c r="K10" i="36"/>
  <c r="K27" i="36"/>
  <c r="K26" i="36"/>
  <c r="L24" i="36"/>
  <c r="J19" i="36"/>
  <c r="J18" i="36"/>
  <c r="K16" i="36"/>
  <c r="J12" i="36"/>
  <c r="O25" i="19"/>
  <c r="H69" i="19"/>
  <c r="M19" i="19" l="1"/>
  <c r="K71" i="19"/>
  <c r="O53" i="19"/>
  <c r="M62" i="19"/>
  <c r="K12" i="36"/>
  <c r="J20" i="36"/>
  <c r="L26" i="36"/>
  <c r="M24" i="36"/>
  <c r="L27" i="36"/>
  <c r="K18" i="36"/>
  <c r="L16" i="36"/>
  <c r="K19" i="36"/>
  <c r="K28" i="36"/>
  <c r="L10" i="36"/>
  <c r="M8" i="36"/>
  <c r="L11" i="36"/>
  <c r="I69" i="19"/>
  <c r="P25" i="19"/>
  <c r="O19" i="19" l="1"/>
  <c r="M30" i="19"/>
  <c r="L69" i="19" s="1"/>
  <c r="M69" i="19" s="1"/>
  <c r="K73" i="19"/>
  <c r="P53" i="19"/>
  <c r="O62" i="19"/>
  <c r="O28" i="19"/>
  <c r="O69" i="19"/>
  <c r="P69" i="19" s="1"/>
  <c r="N69" i="19"/>
  <c r="L12" i="36"/>
  <c r="K20" i="36"/>
  <c r="M27" i="36"/>
  <c r="M26" i="36"/>
  <c r="N24" i="36"/>
  <c r="M11" i="36"/>
  <c r="M10" i="36"/>
  <c r="N8" i="36"/>
  <c r="L19" i="36"/>
  <c r="L18" i="36"/>
  <c r="M16" i="36"/>
  <c r="L28" i="36"/>
  <c r="P19" i="19" l="1"/>
  <c r="L20" i="36"/>
  <c r="M28" i="36"/>
  <c r="M71" i="19"/>
  <c r="P62" i="19"/>
  <c r="P28" i="19"/>
  <c r="N10" i="36"/>
  <c r="O8" i="36"/>
  <c r="N11" i="36"/>
  <c r="M18" i="36"/>
  <c r="N16" i="36"/>
  <c r="M19" i="36"/>
  <c r="M12" i="36"/>
  <c r="N26" i="36"/>
  <c r="O24" i="36"/>
  <c r="N27" i="36"/>
  <c r="O30" i="19" l="1"/>
  <c r="N28" i="36"/>
  <c r="M20" i="36"/>
  <c r="O11" i="36"/>
  <c r="O10" i="36"/>
  <c r="P8" i="36"/>
  <c r="O27" i="36"/>
  <c r="O26" i="36"/>
  <c r="P24" i="36"/>
  <c r="N19" i="36"/>
  <c r="N18" i="36"/>
  <c r="N20" i="36" s="1"/>
  <c r="O16" i="36"/>
  <c r="N12" i="36"/>
  <c r="I71" i="19"/>
  <c r="M73" i="19"/>
  <c r="P30" i="19" l="1"/>
  <c r="O12" i="36"/>
  <c r="O71" i="19"/>
  <c r="P26" i="36"/>
  <c r="P27" i="36"/>
  <c r="O18" i="36"/>
  <c r="P16" i="36"/>
  <c r="O19" i="36"/>
  <c r="O28" i="36"/>
  <c r="P10" i="36"/>
  <c r="P11" i="36"/>
  <c r="I73" i="19"/>
  <c r="P71" i="19" l="1"/>
  <c r="P12" i="36"/>
  <c r="O73" i="19"/>
  <c r="P19" i="36"/>
  <c r="P18" i="36"/>
  <c r="O20" i="36"/>
  <c r="P28" i="36"/>
  <c r="P73" i="19" l="1"/>
  <c r="P20" i="36"/>
</calcChain>
</file>

<file path=xl/sharedStrings.xml><?xml version="1.0" encoding="utf-8"?>
<sst xmlns="http://schemas.openxmlformats.org/spreadsheetml/2006/main" count="364" uniqueCount="193">
  <si>
    <t>Rate</t>
  </si>
  <si>
    <t>Units</t>
  </si>
  <si>
    <t>/day</t>
  </si>
  <si>
    <t>TOTAL FRINGE BENEFITS</t>
  </si>
  <si>
    <t>TOTAL OTHER DIRECT COSTS</t>
  </si>
  <si>
    <t>TOTAL INDIRECT COSTS</t>
  </si>
  <si>
    <t>/month</t>
  </si>
  <si>
    <t>Year 1</t>
  </si>
  <si>
    <t>Year 2</t>
  </si>
  <si>
    <t>Year 3</t>
  </si>
  <si>
    <t>Year 4</t>
  </si>
  <si>
    <t>Year 5</t>
  </si>
  <si>
    <t>TOTAL ALLOWANCES</t>
  </si>
  <si>
    <t>TOTAL SALARIES &amp; WAGES</t>
  </si>
  <si>
    <t>TOTAL TRAVEL &amp; TRANSPORTATION</t>
  </si>
  <si>
    <t>/unit</t>
  </si>
  <si>
    <t xml:space="preserve">Math Check </t>
  </si>
  <si>
    <t>TOTAL ESTIMATED COST</t>
  </si>
  <si>
    <t>/salary</t>
  </si>
  <si>
    <t>/year</t>
  </si>
  <si>
    <t>Total</t>
  </si>
  <si>
    <t>TOTAL EQUIPMENT AND SUPPLIES</t>
  </si>
  <si>
    <t>Overhead</t>
  </si>
  <si>
    <t>Inflation Assumptions</t>
  </si>
  <si>
    <t xml:space="preserve">13th Month </t>
  </si>
  <si>
    <t>TOTAL TRAININGS, ACTIVITIES &amp; WORKSHOPS</t>
  </si>
  <si>
    <t>/employee</t>
  </si>
  <si>
    <t>Salaries &amp; Wages</t>
  </si>
  <si>
    <t>Subtotal</t>
  </si>
  <si>
    <t>Country Cooperating Nationals</t>
  </si>
  <si>
    <t>Travel, Transportation &amp; Per Diem</t>
  </si>
  <si>
    <t>Equipment and Supplies</t>
  </si>
  <si>
    <t>Trainings, Activities &amp; Workshops</t>
  </si>
  <si>
    <t>Allowances</t>
  </si>
  <si>
    <t xml:space="preserve">Other Direct Costs </t>
  </si>
  <si>
    <t>Country: Cooperating Country Office</t>
  </si>
  <si>
    <t>Indirect Costs</t>
  </si>
  <si>
    <t>Amount</t>
  </si>
  <si>
    <t>TOTAL</t>
  </si>
  <si>
    <t xml:space="preserve">Country: Cooperating Country Nationals </t>
  </si>
  <si>
    <t>Airfare (To/From Post)</t>
  </si>
  <si>
    <t>Subgrantees &amp; Grants</t>
  </si>
  <si>
    <t>Health Insurance</t>
  </si>
  <si>
    <t>SCHEDULE A - TRAINING/MEETINGS/WORKSHOPS</t>
  </si>
  <si>
    <t>Trainings</t>
  </si>
  <si>
    <t>Transportation</t>
  </si>
  <si>
    <t>Hotel &amp; Incidentals</t>
  </si>
  <si>
    <t>Food</t>
  </si>
  <si>
    <t>Materials</t>
  </si>
  <si>
    <t>Rental</t>
  </si>
  <si>
    <t>Participants</t>
  </si>
  <si>
    <t>Participants Travelling</t>
  </si>
  <si>
    <t>Unit Price</t>
  </si>
  <si>
    <t>Days</t>
  </si>
  <si>
    <t>No. of Days</t>
  </si>
  <si>
    <t>per workshop</t>
  </si>
  <si>
    <t>per participant</t>
  </si>
  <si>
    <t>per part/per day</t>
  </si>
  <si>
    <t>per day</t>
  </si>
  <si>
    <t>Training 1</t>
  </si>
  <si>
    <t>2-Day Workshop</t>
  </si>
  <si>
    <t>Training 2</t>
  </si>
  <si>
    <t>1-day onsite</t>
  </si>
  <si>
    <t>`</t>
  </si>
  <si>
    <t>Training 3</t>
  </si>
  <si>
    <t>3-Day Workshop</t>
  </si>
  <si>
    <t>Training 4</t>
  </si>
  <si>
    <t>Training 5</t>
  </si>
  <si>
    <t>TOTAL TRAINING</t>
  </si>
  <si>
    <t>Job Cost Allocation 2008</t>
  </si>
  <si>
    <t>ODCs/Trainings/Activities</t>
  </si>
  <si>
    <t>Expendable Supplies</t>
  </si>
  <si>
    <t>Project Total</t>
  </si>
  <si>
    <t>Frequency</t>
  </si>
  <si>
    <t>Cost</t>
  </si>
  <si>
    <t>Per Diem (Lodging, Incidentals Expenses)</t>
  </si>
  <si>
    <t>Per Diem for Local/Consultant/HQ Staff</t>
  </si>
  <si>
    <t>Rent of Venue &amp; Audiovisual Equipment</t>
  </si>
  <si>
    <t>Training Meals/Refreshments (if applicable)</t>
  </si>
  <si>
    <t>Training Supplies (Notepads, pens, boards)</t>
  </si>
  <si>
    <t xml:space="preserve">Ground Transportation (in-town) </t>
  </si>
  <si>
    <t>Ground/Airfare Transportation (out-of-town)</t>
  </si>
  <si>
    <t>Reproduction of Manuals</t>
  </si>
  <si>
    <t>Reproduction of CHW Reporting Tools</t>
  </si>
  <si>
    <t>Reproduction of Referral Tools</t>
  </si>
  <si>
    <t>Translators</t>
  </si>
  <si>
    <t>Trainings, Workshops, Activities</t>
  </si>
  <si>
    <t>Title of Activity</t>
  </si>
  <si>
    <t>Total Estimated</t>
  </si>
  <si>
    <t>Life of the Project - Cost Share Plan</t>
  </si>
  <si>
    <t>Type of Cost Share</t>
  </si>
  <si>
    <t>Source</t>
  </si>
  <si>
    <t>Cost per unit</t>
  </si>
  <si>
    <t>Total Amount</t>
  </si>
  <si>
    <t>in US$</t>
  </si>
  <si>
    <t>Total Estimated Cost-Share</t>
  </si>
  <si>
    <t>Unit</t>
  </si>
  <si>
    <t>Equipment</t>
  </si>
  <si>
    <t>HF Radios</t>
  </si>
  <si>
    <t xml:space="preserve">VHF Radios </t>
  </si>
  <si>
    <t>Antennae and Installation</t>
  </si>
  <si>
    <t>Satellite Phones</t>
  </si>
  <si>
    <t>Satellite Phones Operations (monthly)</t>
  </si>
  <si>
    <t xml:space="preserve">Security Supplies (tools, fire extinguishers, </t>
  </si>
  <si>
    <t>first aid kits, jerry cans, winter equipment)</t>
  </si>
  <si>
    <t>Equipment for guards and access control</t>
  </si>
  <si>
    <t>Winter Equipment for drivers</t>
  </si>
  <si>
    <t>Subtotal Equipment</t>
  </si>
  <si>
    <t>Training</t>
  </si>
  <si>
    <t xml:space="preserve">Drivers (safe driving, evasive driving, communication, </t>
  </si>
  <si>
    <t>equipment training, first aid)</t>
  </si>
  <si>
    <t>Safety &amp; Security Focal Persons (security management,</t>
  </si>
  <si>
    <t>incident reporting, first aid)</t>
  </si>
  <si>
    <t>Guards (guard training, post specific instructions,</t>
  </si>
  <si>
    <t>communication equipment, first aid)</t>
  </si>
  <si>
    <t>Programming staff(landmine/UXO awareness, communications</t>
  </si>
  <si>
    <t>equipment, first aid, fire-fighting, personal security)</t>
  </si>
  <si>
    <t>Subtotal Training</t>
  </si>
  <si>
    <t>Personnel</t>
  </si>
  <si>
    <t>Radio Operator</t>
  </si>
  <si>
    <t>Safety &amp; Security Focal Point</t>
  </si>
  <si>
    <t>Guards</t>
  </si>
  <si>
    <t>Global Safety &amp; Security Team Support</t>
  </si>
  <si>
    <t>Subtotal Personnel</t>
  </si>
  <si>
    <t>Walls</t>
  </si>
  <si>
    <t>Hardened Doors</t>
  </si>
  <si>
    <t>Safe Haven (bunker, enforcements)</t>
  </si>
  <si>
    <t>Shatter Resistant Window Film</t>
  </si>
  <si>
    <t>First Aid Kit</t>
  </si>
  <si>
    <t xml:space="preserve">Additional lighting </t>
  </si>
  <si>
    <t>Small generator for security lighting</t>
  </si>
  <si>
    <t>Equipment for guards</t>
  </si>
  <si>
    <t>Equipment for access control</t>
  </si>
  <si>
    <t>Fire fighting equipment</t>
  </si>
  <si>
    <t>Other (specify)</t>
  </si>
  <si>
    <t>Subtotal Facilities Upgrades</t>
  </si>
  <si>
    <t>CCN Fringe Benefits Subtotal</t>
  </si>
  <si>
    <t>International Travel</t>
  </si>
  <si>
    <t>Local/In-country Travel</t>
  </si>
  <si>
    <t>Car &amp; Driver Hire</t>
  </si>
  <si>
    <t>Furniture Subtotal</t>
  </si>
  <si>
    <t>Equipment &amp; Furniture</t>
  </si>
  <si>
    <t>Registration Fees</t>
  </si>
  <si>
    <t>Office Rent &amp; Utilities</t>
  </si>
  <si>
    <t>FSN-1</t>
  </si>
  <si>
    <t xml:space="preserve">Step1 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</si>
  <si>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</si>
  <si>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</si>
  <si>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</si>
  <si>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</si>
  <si>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</si>
  <si>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</si>
  <si>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</si>
  <si>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</si>
  <si>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</si>
  <si>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Step 11</t>
  </si>
  <si>
    <t>Step 12</t>
  </si>
  <si>
    <t>Step 13</t>
  </si>
  <si>
    <t>Step 14</t>
  </si>
  <si>
    <t>Step 15</t>
  </si>
  <si>
    <t>WGI</t>
  </si>
  <si>
    <t>Basic</t>
  </si>
  <si>
    <t>MBA</t>
  </si>
  <si>
    <t>Sub-Total</t>
  </si>
  <si>
    <t>Bonus</t>
  </si>
  <si>
    <t>FSN-2</t>
  </si>
  <si>
    <t>FSN-3</t>
  </si>
  <si>
    <t>Agreed to by:</t>
  </si>
  <si>
    <t>_____________________________</t>
  </si>
  <si>
    <t>____________________________</t>
  </si>
  <si>
    <t>James D. Browning</t>
  </si>
  <si>
    <t>Margaret Witherspoon</t>
  </si>
  <si>
    <t>Anne Martin</t>
  </si>
  <si>
    <t>Acting DOS Management Officer</t>
  </si>
  <si>
    <t>Acting USAID Director</t>
  </si>
  <si>
    <t>Acting Peace Corps Director</t>
  </si>
  <si>
    <t>Ref: State 113976 dated 07/11/06</t>
  </si>
  <si>
    <t>Severance Pay (one month base pay)</t>
  </si>
  <si>
    <t>Fuel for Project Vehicles &amp; Motorcycle</t>
  </si>
  <si>
    <t>/one-way</t>
  </si>
  <si>
    <t>Office Utilities</t>
  </si>
  <si>
    <t>Office Supplies (includes paper and toner)</t>
  </si>
  <si>
    <t>TCN</t>
  </si>
  <si>
    <t xml:space="preserve">no of days </t>
  </si>
  <si>
    <t>Name of the Organization</t>
  </si>
  <si>
    <t xml:space="preserve">RFA Number </t>
  </si>
  <si>
    <t>Long Term Key Personnel</t>
  </si>
  <si>
    <t xml:space="preserve">Name and title of the position </t>
  </si>
  <si>
    <t xml:space="preserve">Name and title of staff proposed </t>
  </si>
  <si>
    <t>list any other item if applicable per policy</t>
  </si>
  <si>
    <t xml:space="preserve">List of items and supplies </t>
  </si>
  <si>
    <t>Template - Detailed Budget - RFA 680-A-14-000002</t>
  </si>
  <si>
    <t xml:space="preserve">The applicant must provide narrative to all the expenses proposed in the budget.  Please refer to Section IV- Cost Application Format for narratives for each line items.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</si>
</sst>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&quot;$&quot;#,##0.00"/>
    <numFmt numFmtId="167" formatCode="_(* #,##0.0_);_(* \(#,##0.0\);_(* &quot;-&quot;_);_(@_)"/>
    <numFmt numFmtId="168" formatCode="0.0"/>
    <numFmt numFmtId="169" formatCode="0.000"/>
    <numFmt numFmtId="170" formatCode="_(* #,##0.0000_);_(* \(#,##0.0000\);_(* &quot;-&quot;??_);_(@_)"/>
    <numFmt numFmtId="171" formatCode="#,##0.0_);\(#,##0.0\)"/>
    <numFmt numFmtId="172" formatCode="_-* #,##0.00\ [$€]_-;\-* #,##0.00\ [$€]_-;_-* &quot;-&quot;??\ [$€]_-;_-@_-"/>
    <numFmt numFmtId="173" formatCode="\ \ &quot;$&quot;* #,##0_);[Red]\ \ &quot;$&quot;* \(#,##0\);\ \ &quot;$&quot;* 0_)"/>
    <numFmt numFmtId="174" formatCode="&quot;$&quot;#,##0.0,_);[Red]\(&quot;$&quot;#,##0.0,\)"/>
    <numFmt numFmtId="175" formatCode="\ \ &quot;$&quot;* #,##0.0_);[Red]\ \ &quot;$&quot;* \(#,##0.0\);\ \ &quot;$&quot;* 0_)_\"/>
    <numFmt numFmtId="176" formatCode="\ \ &quot;$&quot;* #,##0.00_);[Red]\ \ &quot;$&quot;* \(#,##0.00\);\ \ &quot;$&quot;* 0_)_\_\_."/>
    <numFmt numFmtId="177" formatCode="#,##0_)%;[Red]\(#,##0\)%;0_)%"/>
    <numFmt numFmtId="178" formatCode="#,##0.0_)%;[Red]\(#,##0.0\)%;0_)_.%"/>
    <numFmt numFmtId="179" formatCode="#,##0.00_)%;[Red]\(#,##0.00\)%;0_)_0_.%"/>
    <numFmt numFmtId="180" formatCode="#,##0_)_%;[Red]\(#,##0\)_%;0_)_%"/>
    <numFmt numFmtId="181" formatCode="#,##0,_);[Red]\(#,##0,\)"/>
    <numFmt numFmtId="182" formatCode="#,##0.0_);[Red]\(#,##0.0\);0_)_."/>
    <numFmt numFmtId="183" formatCode="#,##0.0_)_%;[Red]\(#,##0.0\)_%;0_)_._%"/>
    <numFmt numFmtId="184" formatCode="#,##0.00_);[Red]\(#,##0.00\);0_)_0_."/>
    <numFmt numFmtId="185" formatCode="#,##0.00_)_%;[Red]\(#,##0.00\)_%;0_)_0_._%"/>
    <numFmt numFmtId="186" formatCode="d\.mmm"/>
    <numFmt numFmtId="187" formatCode="#,##0.00&quot;£&quot;_);[Red]\(#,##0.00&quot;£&quot;\)"/>
    <numFmt numFmtId="188" formatCode="_ * #,##0_)&quot;£&quot;_ ;_ * \(#,##0\)&quot;£&quot;_ ;_ * &quot;-&quot;_)&quot;£&quot;_ ;_ @_ "/>
    <numFmt numFmtId="189" formatCode="0.0%;\(0.0%\)"/>
    <numFmt numFmtId="190" formatCode="0.000_)"/>
    <numFmt numFmtId="191" formatCode="#,##0.0_);[Red]\(#,##0.0\)"/>
    <numFmt numFmtId="192" formatCode="#,##0;\(#,##0\)"/>
    <numFmt numFmtId="193" formatCode="\$#,##0.00;\(\$#,##0.00\)"/>
    <numFmt numFmtId="194" formatCode="\$#,##0;\(\$#,##0\)"/>
    <numFmt numFmtId="195" formatCode="0.00&quot;  &quot;"/>
    <numFmt numFmtId="196" formatCode="0.000&quot;  &quot;"/>
    <numFmt numFmtId="197" formatCode="_-* #,##0\ _F_-;\-* #,##0\ _F_-;_-* &quot;-&quot;\ _F_-;_-@_-"/>
    <numFmt numFmtId="198" formatCode="_-* #,##0.00\ _F_-;\-* #,##0.00\ _F_-;_-* &quot;-&quot;??\ _F_-;_-@_-"/>
    <numFmt numFmtId="199" formatCode="_-* #,##0\ &quot;F&quot;_-;\-* #,##0\ &quot;F&quot;_-;_-* &quot;-&quot;\ &quot;F&quot;_-;_-@_-"/>
    <numFmt numFmtId="200" formatCode="_-* #,##0.00\ &quot;F&quot;_-;\-* #,##0.00\ &quot;F&quot;_-;_-* &quot;-&quot;??\ &quot;F&quot;_-;_-@_-"/>
    <numFmt numFmtId="201" formatCode="0.00_)"/>
    <numFmt numFmtId="202" formatCode="\£\ #,##0.00;\(\€\ #,##0.00\)"/>
    <numFmt numFmtId="203" formatCode="\€\ #,##0.00;\(\€\ #,##0.00\)"/>
    <numFmt numFmtId="204" formatCode="&quot;$&quot;\ #,##0.00;\(\€\ #,##0.00\)"/>
    <numFmt numFmtId="205" formatCode="&quot;$&quot;\ #,##0.00;\(&quot;$&quot;\ #,##0.00\)"/>
    <numFmt numFmtId="206" formatCode="\£\ #,##0.00;\(\£\ #,##0.00\)"/>
    <numFmt numFmtId="207" formatCode="\ #,##0.00;\(\ #,##0.00\)"/>
    <numFmt numFmtId="208" formatCode="[$SEK]\ #,##0.00;\([$SEK]\ #,##0.00\)"/>
    <numFmt numFmtId="209" formatCode="[$NOK]\ #,##0.00;\([$NOK]\ #,##0.00\)"/>
    <numFmt numFmtId="210" formatCode="[$DKK]\ #,##0.00;\([$DKK]\ #,##0.00\)"/>
    <numFmt numFmtId="211" formatCode="[$SGD]\ #,##0.00;\([$SGD]\ #,##0.00\)"/>
    <numFmt numFmtId="212" formatCode="[$AED]\ #,##0.00;\([$AED]\ #,##0.00\)"/>
    <numFmt numFmtId="213" formatCode="[$USD]\ #,##0.00;\([$USD]\ #,##0.00\)"/>
    <numFmt numFmtId="214" formatCode="#,##0.00;\(#,##0.00\)"/>
    <numFmt numFmtId="215" formatCode="_ * #,##0_)_£_ ;_ * \(#,##0\)_£_ ;_ * &quot;-&quot;_)_£_ ;_ @_ "/>
    <numFmt numFmtId="216" formatCode="_ * #,##0.00_)&quot;£&quot;_ ;_ * \(#,##0.00\)&quot;£&quot;_ ;_ * &quot;-&quot;??_)&quot;£&quot;_ ;_ @_ "/>
    <numFmt numFmtId="217" formatCode="&quot;$&quot;#,##0;[Red]&quot;$&quot;#,##0"/>
    <numFmt numFmtId="218" formatCode="_(* #,##0_);_(* \(#,##0\);_(* &quot;-&quot;??_);_(@_)"/>
    <numFmt numFmtId="219" formatCode="#,##0;[Red]#,##0"/>
    <numFmt numFmtId="220" formatCode="#,##0.00;[Red]#,##0.00"/>
    <numFmt numFmtId="221" formatCode="_(&quot;$&quot;* #,##0.00_);_(&quot;$&quot;* \(#,##0.00\);_(&quot;$&quot;* &quot;-&quot;??_);_(* @_)"/>
    <numFmt numFmtId="222" formatCode="[$Rs.-4009]\ #,##0"/>
  </numFmts>
  <fonts count="12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sz val="10"/>
      <name val="Helv"/>
      <family val="2"/>
    </font>
    <font>
      <sz val="12"/>
      <name val="Helv"/>
    </font>
    <font>
      <sz val="12"/>
      <name val="Tms Rmn"/>
    </font>
    <font>
      <sz val="10"/>
      <name val="Helv"/>
    </font>
    <font>
      <b/>
      <sz val="10"/>
      <name val="Helv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MS Sans Serif"/>
      <family val="2"/>
    </font>
    <font>
      <sz val="10"/>
      <color indexed="10"/>
      <name val="Helv"/>
    </font>
    <font>
      <b/>
      <i/>
      <sz val="10"/>
      <color indexed="10"/>
      <name val="CG Times (US)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4"/>
      <name val="Times New Roman"/>
      <family val="1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11"/>
      <name val="Comic Sans MS"/>
      <family val="4"/>
    </font>
    <font>
      <sz val="12"/>
      <color indexed="8"/>
      <name val="Tms Rmn"/>
    </font>
    <font>
      <b/>
      <sz val="12"/>
      <name val="MS Sans Serif"/>
      <family val="2"/>
    </font>
    <font>
      <sz val="10"/>
      <name val="Arial MT"/>
    </font>
    <font>
      <b/>
      <sz val="10"/>
      <name val="MS Sans Serif"/>
      <family val="2"/>
    </font>
    <font>
      <b/>
      <sz val="12"/>
      <name val="Times New Roman"/>
      <family val="1"/>
    </font>
    <font>
      <sz val="11"/>
      <color indexed="5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10"/>
      <name val="Arial"/>
      <family val="2"/>
    </font>
    <font>
      <u/>
      <sz val="8"/>
      <name val="Arial"/>
      <family val="2"/>
    </font>
    <font>
      <b/>
      <sz val="8"/>
      <color indexed="9"/>
      <name val="Times New Roman"/>
      <family val="1"/>
    </font>
    <font>
      <b/>
      <sz val="9"/>
      <name val="Times New Roman"/>
      <family val="1"/>
    </font>
    <font>
      <b/>
      <sz val="34"/>
      <name val="Arial"/>
      <family val="2"/>
    </font>
    <font>
      <u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sz val="12"/>
      <color indexed="10"/>
      <name val="Arial"/>
      <family val="2"/>
    </font>
    <font>
      <u/>
      <sz val="7"/>
      <name val="Arial"/>
      <family val="2"/>
    </font>
    <font>
      <b/>
      <sz val="20"/>
      <name val="Arial"/>
      <family val="2"/>
    </font>
    <font>
      <b/>
      <sz val="16"/>
      <name val="Times New Roman"/>
      <family val="1"/>
    </font>
    <font>
      <u/>
      <sz val="8"/>
      <name val="Times New Roman"/>
      <family val="1"/>
    </font>
    <font>
      <i/>
      <u/>
      <sz val="8"/>
      <name val="Times New Roman"/>
      <family val="1"/>
    </font>
    <font>
      <sz val="5"/>
      <name val="Verdana"/>
      <family val="2"/>
    </font>
    <font>
      <b/>
      <i/>
      <u/>
      <sz val="10"/>
      <name val="Times New Roman"/>
      <family val="1"/>
    </font>
    <font>
      <b/>
      <i/>
      <u/>
      <sz val="10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Times New Roman"/>
      <family val="1"/>
    </font>
    <font>
      <b/>
      <sz val="24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9"/>
      <color indexed="9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4"/>
      <name val="VAG Rounded Lt"/>
      <family val="2"/>
    </font>
    <font>
      <b/>
      <sz val="8"/>
      <name val="VAG Rounded Lt"/>
      <family val="2"/>
    </font>
    <font>
      <sz val="12"/>
      <color indexed="18"/>
      <name val="Arial"/>
      <family val="2"/>
    </font>
    <font>
      <sz val="11"/>
      <color indexed="8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u/>
      <sz val="10"/>
      <name val="Garamond"/>
      <family val="1"/>
    </font>
    <font>
      <u/>
      <sz val="10"/>
      <name val="Garamond"/>
      <family val="1"/>
    </font>
    <font>
      <i/>
      <sz val="10"/>
      <name val="Garamond"/>
      <family val="1"/>
    </font>
    <font>
      <sz val="10"/>
      <color indexed="12"/>
      <name val="Garamond"/>
      <family val="1"/>
    </font>
    <font>
      <b/>
      <i/>
      <sz val="1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i/>
      <sz val="12"/>
      <name val="Garamond"/>
      <family val="1"/>
    </font>
    <font>
      <sz val="10"/>
      <name val="Arial"/>
      <family val="2"/>
    </font>
    <font>
      <sz val="11"/>
      <name val="Garamond"/>
      <family val="1"/>
    </font>
    <font>
      <b/>
      <sz val="11"/>
      <name val="Garamond"/>
      <family val="1"/>
    </font>
    <font>
      <sz val="11"/>
      <color indexed="10"/>
      <name val="Garamond"/>
      <family val="1"/>
    </font>
    <font>
      <b/>
      <sz val="11"/>
      <color indexed="10"/>
      <name val="Garamond"/>
      <family val="1"/>
    </font>
    <font>
      <b/>
      <u/>
      <sz val="11"/>
      <name val="Garamond"/>
      <family val="1"/>
    </font>
    <font>
      <u/>
      <sz val="11"/>
      <name val="Garamond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sz val="11"/>
      <color indexed="10"/>
      <name val="Times New Roman"/>
      <family val="1"/>
    </font>
    <font>
      <b/>
      <i/>
      <sz val="11"/>
      <name val="Garamond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Garamond"/>
      <family val="1"/>
    </font>
    <font>
      <sz val="10"/>
      <color theme="0"/>
      <name val="Garamond"/>
      <family val="1"/>
    </font>
    <font>
      <b/>
      <u/>
      <sz val="10"/>
      <color theme="0"/>
      <name val="Garamond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0"/>
      <name val="Arial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2"/>
      <name val="Ttime"/>
    </font>
    <font>
      <sz val="12"/>
      <name val="Ttime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15"/>
      </patternFill>
    </fill>
    <fill>
      <patternFill patternType="lightGray">
        <bgColor indexed="9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8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9CC"/>
        <bgColor indexed="64"/>
      </patternFill>
    </fill>
    <fill>
      <patternFill patternType="solid">
        <fgColor rgb="FFF2F2F2"/>
      </patternFill>
    </fill>
    <fill>
      <patternFill patternType="solid">
        <fgColor indexed="42"/>
      </patternFill>
    </fill>
    <fill>
      <patternFill patternType="solid">
        <fgColor indexed="22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8000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80">
    <xf numFmtId="0" fontId="0" fillId="0" borderId="0"/>
    <xf numFmtId="0" fontId="18" fillId="0" borderId="0"/>
    <xf numFmtId="0" fontId="18" fillId="0" borderId="0"/>
    <xf numFmtId="173" fontId="8" fillId="0" borderId="0"/>
    <xf numFmtId="174" fontId="14" fillId="0" borderId="0" applyFont="0" applyFill="0" applyBorder="0" applyAlignment="0" applyProtection="0">
      <protection locked="0"/>
    </xf>
    <xf numFmtId="175" fontId="8" fillId="0" borderId="0"/>
    <xf numFmtId="176" fontId="8" fillId="0" borderId="0"/>
    <xf numFmtId="0" fontId="8" fillId="0" borderId="0"/>
    <xf numFmtId="177" fontId="8" fillId="0" borderId="0"/>
    <xf numFmtId="178" fontId="8" fillId="0" borderId="0"/>
    <xf numFmtId="179" fontId="8" fillId="0" borderId="0"/>
    <xf numFmtId="0" fontId="18" fillId="0" borderId="0"/>
    <xf numFmtId="0" fontId="19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8" fillId="2" borderId="0"/>
    <xf numFmtId="0" fontId="8" fillId="0" borderId="0"/>
    <xf numFmtId="0" fontId="8" fillId="0" borderId="0"/>
    <xf numFmtId="38" fontId="8" fillId="0" borderId="0"/>
    <xf numFmtId="180" fontId="8" fillId="0" borderId="0"/>
    <xf numFmtId="181" fontId="14" fillId="0" borderId="0" applyFont="0" applyFill="0" applyBorder="0" applyAlignment="0" applyProtection="0">
      <protection locked="0"/>
    </xf>
    <xf numFmtId="182" fontId="8" fillId="0" borderId="0"/>
    <xf numFmtId="183" fontId="8" fillId="0" borderId="0"/>
    <xf numFmtId="184" fontId="8" fillId="0" borderId="0"/>
    <xf numFmtId="185" fontId="8" fillId="0" borderId="0"/>
    <xf numFmtId="0" fontId="20" fillId="0" borderId="1" applyBorder="0"/>
    <xf numFmtId="6" fontId="8" fillId="0" borderId="0"/>
    <xf numFmtId="0" fontId="3" fillId="0" borderId="2" applyProtection="0">
      <alignment horizontal="center" vertical="top" wrapText="1"/>
    </xf>
    <xf numFmtId="0" fontId="21" fillId="0" borderId="0" applyNumberFormat="0" applyFill="0" applyBorder="0" applyAlignment="0" applyProtection="0"/>
    <xf numFmtId="186" fontId="8" fillId="0" borderId="0" applyFill="0" applyBorder="0" applyAlignment="0"/>
    <xf numFmtId="171" fontId="22" fillId="0" borderId="0" applyFill="0" applyBorder="0" applyAlignment="0"/>
    <xf numFmtId="170" fontId="22" fillId="0" borderId="0" applyFill="0" applyBorder="0" applyAlignment="0"/>
    <xf numFmtId="187" fontId="8" fillId="0" borderId="0" applyFill="0" applyBorder="0" applyAlignment="0"/>
    <xf numFmtId="188" fontId="8" fillId="0" borderId="0" applyFill="0" applyBorder="0" applyAlignment="0"/>
    <xf numFmtId="44" fontId="22" fillId="0" borderId="0" applyFill="0" applyBorder="0" applyAlignment="0"/>
    <xf numFmtId="189" fontId="22" fillId="0" borderId="0" applyFill="0" applyBorder="0" applyAlignment="0"/>
    <xf numFmtId="171" fontId="22" fillId="0" borderId="0" applyFill="0" applyBorder="0" applyAlignment="0"/>
    <xf numFmtId="0" fontId="16" fillId="0" borderId="3" applyNumberFormat="0" applyAlignment="0"/>
    <xf numFmtId="0" fontId="23" fillId="0" borderId="0"/>
    <xf numFmtId="38" fontId="24" fillId="0" borderId="0" applyNumberFormat="0" applyFill="0" applyBorder="0" applyAlignment="0" applyProtection="0">
      <protection locked="0"/>
    </xf>
    <xf numFmtId="38" fontId="25" fillId="0" borderId="0" applyNumberFormat="0" applyFill="0" applyBorder="0" applyAlignment="0" applyProtection="0">
      <protection locked="0"/>
    </xf>
    <xf numFmtId="38" fontId="26" fillId="0" borderId="0" applyNumberFormat="0" applyFill="0" applyBorder="0" applyAlignment="0" applyProtection="0">
      <protection locked="0"/>
    </xf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1" fontId="14" fillId="0" borderId="0" applyFont="0" applyFill="0" applyBorder="0" applyAlignment="0" applyProtection="0">
      <protection locked="0"/>
    </xf>
    <xf numFmtId="40" fontId="14" fillId="0" borderId="0" applyFont="0" applyFill="0" applyBorder="0" applyAlignment="0" applyProtection="0">
      <protection locked="0"/>
    </xf>
    <xf numFmtId="4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0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0" fillId="0" borderId="0" applyFont="0" applyFill="0" applyBorder="0" applyAlignment="0" applyProtection="0"/>
    <xf numFmtId="192" fontId="14" fillId="0" borderId="0"/>
    <xf numFmtId="3" fontId="8" fillId="0" borderId="0" applyFont="0" applyFill="0" applyBorder="0" applyAlignment="0" applyProtection="0">
      <alignment vertical="top"/>
    </xf>
    <xf numFmtId="0" fontId="8" fillId="0" borderId="2" applyNumberFormat="0" applyProtection="0">
      <alignment horizontal="left" vertical="center"/>
    </xf>
    <xf numFmtId="6" fontId="14" fillId="0" borderId="0" applyFont="0" applyFill="0" applyBorder="0" applyAlignment="0" applyProtection="0">
      <protection locked="0"/>
    </xf>
    <xf numFmtId="8" fontId="14" fillId="0" borderId="0" applyFont="0" applyFill="0" applyBorder="0" applyAlignment="0" applyProtection="0">
      <protection locked="0"/>
    </xf>
    <xf numFmtId="171" fontId="2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0" fillId="0" borderId="0" applyFont="0" applyFill="0" applyBorder="0" applyAlignment="0" applyProtection="0"/>
    <xf numFmtId="5" fontId="8" fillId="0" borderId="0" applyFont="0" applyFill="0" applyBorder="0" applyAlignment="0" applyProtection="0">
      <alignment vertical="top"/>
    </xf>
    <xf numFmtId="193" fontId="14" fillId="0" borderId="0"/>
    <xf numFmtId="0" fontId="8" fillId="0" borderId="0" applyFont="0" applyFill="0" applyBorder="0" applyAlignment="0" applyProtection="0">
      <alignment vertical="top"/>
    </xf>
    <xf numFmtId="14" fontId="28" fillId="0" borderId="0" applyFill="0" applyBorder="0" applyAlignment="0"/>
    <xf numFmtId="14" fontId="29" fillId="0" borderId="0" applyFont="0" applyFill="0" applyBorder="0" applyAlignment="0" applyProtection="0"/>
    <xf numFmtId="0" fontId="30" fillId="0" borderId="0" applyFont="0" applyFill="0" applyBorder="0" applyProtection="0">
      <alignment vertical="center"/>
    </xf>
    <xf numFmtId="0" fontId="3" fillId="0" borderId="2">
      <alignment horizontal="left" vertical="top" wrapText="1"/>
    </xf>
    <xf numFmtId="194" fontId="14" fillId="0" borderId="0"/>
    <xf numFmtId="44" fontId="22" fillId="0" borderId="0" applyFill="0" applyBorder="0" applyAlignment="0"/>
    <xf numFmtId="171" fontId="22" fillId="0" borderId="0" applyFill="0" applyBorder="0" applyAlignment="0"/>
    <xf numFmtId="44" fontId="22" fillId="0" borderId="0" applyFill="0" applyBorder="0" applyAlignment="0"/>
    <xf numFmtId="189" fontId="22" fillId="0" borderId="0" applyFill="0" applyBorder="0" applyAlignment="0"/>
    <xf numFmtId="171" fontId="22" fillId="0" borderId="0" applyFill="0" applyBorder="0" applyAlignment="0"/>
    <xf numFmtId="0" fontId="3" fillId="0" borderId="2" applyProtection="0">
      <alignment horizontal="center" vertical="top" wrapText="1"/>
    </xf>
    <xf numFmtId="172" fontId="8" fillId="0" borderId="0" applyFont="0" applyFill="0" applyBorder="0" applyAlignment="0" applyProtection="0"/>
    <xf numFmtId="4" fontId="31" fillId="0" borderId="2"/>
    <xf numFmtId="8" fontId="3" fillId="0" borderId="2" applyProtection="0">
      <alignment horizontal="right" vertical="top" wrapText="1"/>
    </xf>
    <xf numFmtId="2" fontId="8" fillId="0" borderId="0" applyFont="0" applyFill="0" applyBorder="0" applyAlignment="0" applyProtection="0">
      <alignment vertical="top"/>
    </xf>
    <xf numFmtId="38" fontId="3" fillId="3" borderId="0" applyNumberFormat="0" applyBorder="0" applyAlignment="0" applyProtection="0"/>
    <xf numFmtId="0" fontId="32" fillId="4" borderId="4" applyNumberFormat="0" applyBorder="0" applyAlignment="0">
      <alignment horizontal="center"/>
    </xf>
    <xf numFmtId="0" fontId="9" fillId="0" borderId="5" applyNumberFormat="0" applyAlignment="0" applyProtection="0">
      <alignment horizontal="left" vertical="center"/>
    </xf>
    <xf numFmtId="0" fontId="9" fillId="0" borderId="6">
      <alignment horizontal="left" vertical="center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0" fontId="3" fillId="3" borderId="2" applyNumberFormat="0" applyBorder="0" applyAlignment="0" applyProtection="0"/>
    <xf numFmtId="0" fontId="22" fillId="0" borderId="7"/>
    <xf numFmtId="1" fontId="3" fillId="0" borderId="2">
      <alignment horizontal="center" vertical="top" wrapText="1"/>
    </xf>
    <xf numFmtId="44" fontId="22" fillId="0" borderId="0" applyFill="0" applyBorder="0" applyAlignment="0"/>
    <xf numFmtId="171" fontId="22" fillId="0" borderId="0" applyFill="0" applyBorder="0" applyAlignment="0"/>
    <xf numFmtId="44" fontId="22" fillId="0" borderId="0" applyFill="0" applyBorder="0" applyAlignment="0"/>
    <xf numFmtId="189" fontId="22" fillId="0" borderId="0" applyFill="0" applyBorder="0" applyAlignment="0"/>
    <xf numFmtId="171" fontId="22" fillId="0" borderId="0" applyFill="0" applyBorder="0" applyAlignment="0"/>
    <xf numFmtId="8" fontId="3" fillId="0" borderId="2">
      <alignment horizontal="right" vertical="top" wrapText="1"/>
    </xf>
    <xf numFmtId="0" fontId="35" fillId="5" borderId="8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36" fillId="0" borderId="9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4" fillId="0" borderId="0"/>
    <xf numFmtId="37" fontId="37" fillId="0" borderId="0"/>
    <xf numFmtId="201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1" fillId="0" borderId="0"/>
    <xf numFmtId="0" fontId="8" fillId="0" borderId="0"/>
    <xf numFmtId="0" fontId="8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1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40" fillId="0" borderId="10" applyNumberFormat="0" applyBorder="0" applyAlignment="0" applyProtection="0">
      <alignment horizontal="center" vertical="center"/>
    </xf>
    <xf numFmtId="0" fontId="41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" fillId="0" borderId="2">
      <alignment horizontal="left" vertical="top" wrapText="1"/>
    </xf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>
      <protection locked="0"/>
    </xf>
    <xf numFmtId="10" fontId="14" fillId="0" borderId="0" applyFont="0" applyFill="0" applyBorder="0" applyAlignment="0" applyProtection="0">
      <protection locked="0"/>
    </xf>
    <xf numFmtId="188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8" fillId="0" borderId="0" applyFont="0" applyFill="0" applyBorder="0" applyAlignment="0" applyProtection="0"/>
    <xf numFmtId="10" fontId="42" fillId="3" borderId="0"/>
    <xf numFmtId="198" fontId="30" fillId="0" borderId="0" applyFont="0" applyFill="0" applyBorder="0" applyProtection="0">
      <alignment vertical="center"/>
    </xf>
    <xf numFmtId="44" fontId="22" fillId="0" borderId="0" applyFill="0" applyBorder="0" applyAlignment="0"/>
    <xf numFmtId="171" fontId="22" fillId="0" borderId="0" applyFill="0" applyBorder="0" applyAlignment="0"/>
    <xf numFmtId="44" fontId="22" fillId="0" borderId="0" applyFill="0" applyBorder="0" applyAlignment="0"/>
    <xf numFmtId="189" fontId="22" fillId="0" borderId="0" applyFill="0" applyBorder="0" applyAlignment="0"/>
    <xf numFmtId="171" fontId="22" fillId="0" borderId="0" applyFill="0" applyBorder="0" applyAlignment="0"/>
    <xf numFmtId="166" fontId="8" fillId="0" borderId="2">
      <alignment vertical="top"/>
    </xf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43" fillId="0" borderId="9">
      <alignment horizontal="center"/>
    </xf>
    <xf numFmtId="3" fontId="30" fillId="0" borderId="0" applyFont="0" applyFill="0" applyBorder="0" applyAlignment="0" applyProtection="0"/>
    <xf numFmtId="0" fontId="30" fillId="6" borderId="0" applyNumberFormat="0" applyFont="0" applyBorder="0" applyAlignment="0" applyProtection="0"/>
    <xf numFmtId="1" fontId="3" fillId="0" borderId="2">
      <alignment horizontal="center" vertical="top" wrapText="1"/>
    </xf>
    <xf numFmtId="0" fontId="44" fillId="5" borderId="0"/>
    <xf numFmtId="0" fontId="14" fillId="5" borderId="11"/>
    <xf numFmtId="0" fontId="45" fillId="7" borderId="3" applyNumberFormat="0" applyAlignment="0">
      <protection locked="0"/>
    </xf>
    <xf numFmtId="0" fontId="11" fillId="0" borderId="0"/>
    <xf numFmtId="0" fontId="3" fillId="0" borderId="2" applyProtection="0">
      <alignment horizontal="center" vertical="top" wrapText="1"/>
    </xf>
    <xf numFmtId="0" fontId="44" fillId="5" borderId="12"/>
    <xf numFmtId="0" fontId="19" fillId="0" borderId="0"/>
    <xf numFmtId="202" fontId="3" fillId="8" borderId="0" applyBorder="0">
      <alignment vertical="top" wrapText="1"/>
    </xf>
    <xf numFmtId="202" fontId="3" fillId="8" borderId="3">
      <alignment vertical="top" wrapText="1"/>
    </xf>
    <xf numFmtId="202" fontId="17" fillId="8" borderId="3">
      <alignment vertical="top" wrapText="1"/>
    </xf>
    <xf numFmtId="203" fontId="46" fillId="0" borderId="0" applyBorder="0">
      <alignment vertical="top" wrapText="1"/>
    </xf>
    <xf numFmtId="203" fontId="46" fillId="0" borderId="2">
      <alignment vertical="top" wrapText="1"/>
    </xf>
    <xf numFmtId="203" fontId="46" fillId="0" borderId="3">
      <alignment vertical="top" wrapText="1"/>
    </xf>
    <xf numFmtId="203" fontId="47" fillId="0" borderId="2">
      <alignment vertical="top" wrapText="1"/>
    </xf>
    <xf numFmtId="203" fontId="47" fillId="0" borderId="3">
      <alignment vertical="top" wrapText="1"/>
    </xf>
    <xf numFmtId="203" fontId="46" fillId="0" borderId="4">
      <alignment vertical="top" wrapText="1"/>
    </xf>
    <xf numFmtId="203" fontId="46" fillId="8" borderId="0" applyBorder="0">
      <alignment vertical="top" wrapText="1"/>
    </xf>
    <xf numFmtId="203" fontId="46" fillId="8" borderId="2">
      <alignment vertical="top" wrapText="1"/>
    </xf>
    <xf numFmtId="203" fontId="47" fillId="8" borderId="3">
      <alignment vertical="top" wrapText="1"/>
    </xf>
    <xf numFmtId="204" fontId="46" fillId="0" borderId="0" applyBorder="0">
      <alignment vertical="top" wrapText="1"/>
    </xf>
    <xf numFmtId="204" fontId="46" fillId="0" borderId="2">
      <alignment vertical="top" wrapText="1"/>
    </xf>
    <xf numFmtId="204" fontId="46" fillId="0" borderId="3">
      <alignment vertical="top" wrapText="1"/>
    </xf>
    <xf numFmtId="204" fontId="47" fillId="0" borderId="2">
      <alignment vertical="top" wrapText="1"/>
    </xf>
    <xf numFmtId="204" fontId="47" fillId="0" borderId="3">
      <alignment vertical="top" wrapText="1"/>
    </xf>
    <xf numFmtId="204" fontId="46" fillId="0" borderId="4">
      <alignment vertical="top" wrapText="1"/>
    </xf>
    <xf numFmtId="204" fontId="46" fillId="8" borderId="0" applyBorder="0">
      <alignment vertical="top" wrapText="1"/>
    </xf>
    <xf numFmtId="204" fontId="46" fillId="8" borderId="3">
      <alignment vertical="top" wrapText="1"/>
    </xf>
    <xf numFmtId="204" fontId="47" fillId="8" borderId="3">
      <alignment vertical="top" wrapText="1"/>
    </xf>
    <xf numFmtId="202" fontId="46" fillId="0" borderId="0" applyBorder="0">
      <alignment vertical="top" wrapText="1"/>
    </xf>
    <xf numFmtId="202" fontId="46" fillId="0" borderId="2">
      <alignment vertical="top" wrapText="1"/>
    </xf>
    <xf numFmtId="202" fontId="46" fillId="0" borderId="3">
      <alignment vertical="top" wrapText="1"/>
    </xf>
    <xf numFmtId="202" fontId="47" fillId="0" borderId="2">
      <alignment vertical="top" wrapText="1"/>
    </xf>
    <xf numFmtId="202" fontId="47" fillId="0" borderId="3">
      <alignment vertical="top" wrapText="1"/>
    </xf>
    <xf numFmtId="202" fontId="46" fillId="8" borderId="0" applyBorder="0">
      <alignment vertical="top" wrapText="1"/>
    </xf>
    <xf numFmtId="202" fontId="46" fillId="8" borderId="3">
      <alignment vertical="top" wrapText="1"/>
    </xf>
    <xf numFmtId="202" fontId="47" fillId="8" borderId="3">
      <alignment vertical="top" wrapText="1"/>
    </xf>
    <xf numFmtId="205" fontId="6" fillId="0" borderId="0" applyBorder="0">
      <alignment horizontal="right" vertical="top" wrapText="1"/>
    </xf>
    <xf numFmtId="0" fontId="13" fillId="9" borderId="0" applyNumberFormat="0" applyBorder="0">
      <alignment horizontal="center" wrapText="1"/>
    </xf>
    <xf numFmtId="0" fontId="48" fillId="0" borderId="0" applyNumberFormat="0" applyBorder="0"/>
    <xf numFmtId="0" fontId="3" fillId="0" borderId="13" applyNumberFormat="0">
      <alignment horizontal="center"/>
    </xf>
    <xf numFmtId="0" fontId="3" fillId="0" borderId="14" applyNumberFormat="0">
      <alignment horizontal="center"/>
    </xf>
    <xf numFmtId="0" fontId="49" fillId="0" borderId="13" applyNumberFormat="0">
      <alignment horizontal="center"/>
    </xf>
    <xf numFmtId="0" fontId="49" fillId="0" borderId="13" applyNumberFormat="0">
      <alignment horizontal="center" wrapText="1"/>
    </xf>
    <xf numFmtId="0" fontId="49" fillId="0" borderId="13" applyNumberFormat="0">
      <alignment horizontal="center" wrapText="1"/>
    </xf>
    <xf numFmtId="0" fontId="47" fillId="0" borderId="0" applyNumberFormat="0" applyBorder="0">
      <alignment vertical="top"/>
    </xf>
    <xf numFmtId="0" fontId="50" fillId="10" borderId="2" applyNumberFormat="0">
      <alignment vertical="top" wrapText="1"/>
    </xf>
    <xf numFmtId="0" fontId="47" fillId="11" borderId="2" applyNumberFormat="0">
      <alignment vertical="top" wrapText="1"/>
    </xf>
    <xf numFmtId="0" fontId="15" fillId="11" borderId="2" applyNumberFormat="0">
      <alignment vertical="top" wrapText="1"/>
    </xf>
    <xf numFmtId="0" fontId="47" fillId="0" borderId="2" applyNumberFormat="0">
      <alignment vertical="top"/>
    </xf>
    <xf numFmtId="0" fontId="47" fillId="0" borderId="15" applyNumberFormat="0">
      <alignment vertical="top"/>
    </xf>
    <xf numFmtId="0" fontId="47" fillId="0" borderId="13" applyNumberFormat="0">
      <alignment vertical="top"/>
    </xf>
    <xf numFmtId="0" fontId="47" fillId="0" borderId="16" applyNumberFormat="0">
      <alignment vertical="top"/>
    </xf>
    <xf numFmtId="0" fontId="47" fillId="0" borderId="16" applyNumberFormat="0">
      <alignment vertical="top"/>
    </xf>
    <xf numFmtId="0" fontId="47" fillId="0" borderId="17" applyNumberFormat="0">
      <alignment vertical="top"/>
    </xf>
    <xf numFmtId="0" fontId="15" fillId="12" borderId="4" applyNumberFormat="0">
      <alignment vertical="top" wrapText="1"/>
    </xf>
    <xf numFmtId="0" fontId="15" fillId="12" borderId="18" applyNumberFormat="0">
      <alignment vertical="top" wrapText="1"/>
    </xf>
    <xf numFmtId="0" fontId="47" fillId="12" borderId="18" applyNumberFormat="0">
      <alignment vertical="top" wrapText="1"/>
    </xf>
    <xf numFmtId="0" fontId="51" fillId="12" borderId="4" applyNumberFormat="0">
      <alignment vertical="top" wrapText="1"/>
    </xf>
    <xf numFmtId="0" fontId="51" fillId="12" borderId="18" applyNumberFormat="0">
      <alignment vertical="top" wrapText="1"/>
    </xf>
    <xf numFmtId="206" fontId="17" fillId="0" borderId="0" applyBorder="0">
      <alignment vertical="top" wrapText="1"/>
    </xf>
    <xf numFmtId="206" fontId="3" fillId="0" borderId="17">
      <alignment vertical="top" wrapText="1"/>
    </xf>
    <xf numFmtId="205" fontId="3" fillId="0" borderId="17">
      <alignment vertical="top" wrapText="1"/>
    </xf>
    <xf numFmtId="203" fontId="3" fillId="0" borderId="17">
      <alignment vertical="top" wrapText="1"/>
    </xf>
    <xf numFmtId="0" fontId="46" fillId="0" borderId="0" applyNumberFormat="0" applyBorder="0">
      <alignment vertical="top"/>
    </xf>
    <xf numFmtId="0" fontId="46" fillId="0" borderId="0" applyNumberFormat="0" applyBorder="0">
      <alignment vertical="top" wrapText="1"/>
    </xf>
    <xf numFmtId="0" fontId="46" fillId="0" borderId="0" applyNumberFormat="0" applyBorder="0">
      <alignment vertical="top" wrapText="1"/>
    </xf>
    <xf numFmtId="0" fontId="46" fillId="8" borderId="0" applyNumberFormat="0" applyBorder="0">
      <alignment vertical="top" wrapText="1"/>
    </xf>
    <xf numFmtId="0" fontId="5" fillId="0" borderId="0" applyNumberFormat="0" applyBorder="0"/>
    <xf numFmtId="0" fontId="3" fillId="0" borderId="1" applyNumberFormat="0"/>
    <xf numFmtId="0" fontId="15" fillId="9" borderId="2" applyNumberFormat="0">
      <alignment horizontal="center" wrapText="1"/>
    </xf>
    <xf numFmtId="0" fontId="47" fillId="9" borderId="2" applyNumberFormat="0">
      <alignment horizontal="center" vertical="top" wrapText="1"/>
    </xf>
    <xf numFmtId="0" fontId="7" fillId="0" borderId="0" applyNumberFormat="0" applyBorder="0"/>
    <xf numFmtId="0" fontId="5" fillId="0" borderId="1" applyNumberFormat="0"/>
    <xf numFmtId="0" fontId="8" fillId="12" borderId="7" applyNumberFormat="0">
      <alignment wrapText="1"/>
    </xf>
    <xf numFmtId="0" fontId="12" fillId="0" borderId="0" applyNumberFormat="0" applyBorder="0"/>
    <xf numFmtId="0" fontId="8" fillId="0" borderId="7" applyNumberFormat="0">
      <alignment wrapText="1"/>
    </xf>
    <xf numFmtId="0" fontId="13" fillId="0" borderId="7" applyNumberFormat="0">
      <alignment wrapText="1"/>
    </xf>
    <xf numFmtId="0" fontId="13" fillId="13" borderId="7" applyNumberFormat="0">
      <alignment vertical="top" wrapText="1"/>
    </xf>
    <xf numFmtId="0" fontId="13" fillId="0" borderId="2" applyNumberFormat="0"/>
    <xf numFmtId="0" fontId="15" fillId="0" borderId="4" applyNumberFormat="0">
      <alignment vertical="top" wrapText="1"/>
    </xf>
    <xf numFmtId="0" fontId="52" fillId="0" borderId="0" applyNumberFormat="0" applyBorder="0"/>
    <xf numFmtId="0" fontId="17" fillId="0" borderId="0" applyNumberFormat="0" applyBorder="0"/>
    <xf numFmtId="0" fontId="53" fillId="0" borderId="0" applyNumberFormat="0" applyBorder="0"/>
    <xf numFmtId="0" fontId="49" fillId="0" borderId="0" applyNumberFormat="0" applyBorder="0"/>
    <xf numFmtId="0" fontId="17" fillId="0" borderId="1" applyNumberFormat="0"/>
    <xf numFmtId="0" fontId="9" fillId="0" borderId="0" applyNumberFormat="0" applyBorder="0"/>
    <xf numFmtId="0" fontId="54" fillId="0" borderId="0" applyNumberFormat="0" applyBorder="0"/>
    <xf numFmtId="0" fontId="55" fillId="0" borderId="0" applyNumberFormat="0" applyBorder="0"/>
    <xf numFmtId="0" fontId="3" fillId="8" borderId="3" applyNumberFormat="0">
      <alignment vertical="top"/>
    </xf>
    <xf numFmtId="0" fontId="17" fillId="8" borderId="3" applyNumberFormat="0">
      <alignment vertical="top"/>
    </xf>
    <xf numFmtId="0" fontId="17" fillId="8" borderId="0" applyNumberFormat="0" applyBorder="0">
      <alignment vertical="top"/>
    </xf>
    <xf numFmtId="0" fontId="47" fillId="8" borderId="0" applyNumberFormat="0" applyBorder="0">
      <alignment vertical="top"/>
    </xf>
    <xf numFmtId="0" fontId="3" fillId="8" borderId="0" applyNumberFormat="0" applyBorder="0">
      <alignment vertical="top" wrapText="1"/>
    </xf>
    <xf numFmtId="0" fontId="3" fillId="8" borderId="2" applyNumberFormat="0">
      <alignment vertical="top" wrapText="1"/>
    </xf>
    <xf numFmtId="0" fontId="3" fillId="8" borderId="0" applyNumberFormat="0" applyBorder="0">
      <alignment vertical="top" wrapText="1"/>
      <protection locked="0"/>
    </xf>
    <xf numFmtId="0" fontId="3" fillId="0" borderId="0" applyNumberFormat="0" applyBorder="0">
      <alignment vertical="top" wrapText="1"/>
      <protection locked="0"/>
    </xf>
    <xf numFmtId="0" fontId="46" fillId="0" borderId="0" applyNumberFormat="0" applyBorder="0">
      <alignment vertical="top" wrapText="1"/>
      <protection locked="0"/>
    </xf>
    <xf numFmtId="0" fontId="46" fillId="0" borderId="3" applyNumberFormat="0">
      <alignment vertical="top" wrapText="1"/>
      <protection locked="0"/>
    </xf>
    <xf numFmtId="203" fontId="17" fillId="0" borderId="0" applyBorder="0">
      <alignment vertical="top" wrapText="1"/>
    </xf>
    <xf numFmtId="205" fontId="17" fillId="0" borderId="0" applyBorder="0">
      <alignment vertical="top" wrapText="1"/>
    </xf>
    <xf numFmtId="0" fontId="46" fillId="8" borderId="13" applyNumberFormat="0">
      <alignment vertical="top"/>
    </xf>
    <xf numFmtId="0" fontId="46" fillId="8" borderId="0" applyNumberFormat="0" applyBorder="0">
      <alignment vertical="top"/>
    </xf>
    <xf numFmtId="0" fontId="46" fillId="0" borderId="13" applyNumberFormat="0">
      <alignment vertical="top"/>
    </xf>
    <xf numFmtId="0" fontId="3" fillId="8" borderId="0" applyNumberFormat="0" applyBorder="0">
      <alignment vertical="top"/>
    </xf>
    <xf numFmtId="0" fontId="13" fillId="9" borderId="2" applyNumberFormat="0">
      <alignment horizontal="center" vertical="top" wrapText="1"/>
    </xf>
    <xf numFmtId="0" fontId="13" fillId="9" borderId="2" applyNumberFormat="0">
      <alignment horizontal="center" vertical="top" wrapText="1"/>
    </xf>
    <xf numFmtId="0" fontId="3" fillId="0" borderId="0" applyNumberFormat="0" applyBorder="0">
      <alignment horizontal="left" vertical="top"/>
    </xf>
    <xf numFmtId="0" fontId="56" fillId="0" borderId="0" applyNumberFormat="0" applyBorder="0">
      <alignment horizontal="left" vertical="top"/>
    </xf>
    <xf numFmtId="0" fontId="57" fillId="0" borderId="0" applyNumberFormat="0" applyBorder="0">
      <alignment horizontal="left" vertical="top"/>
    </xf>
    <xf numFmtId="0" fontId="8" fillId="0" borderId="0" applyNumberFormat="0" applyBorder="0">
      <alignment horizontal="left" vertical="top"/>
    </xf>
    <xf numFmtId="0" fontId="58" fillId="0" borderId="0" applyNumberFormat="0" applyBorder="0">
      <alignment horizontal="left" vertical="top"/>
    </xf>
    <xf numFmtId="0" fontId="10" fillId="0" borderId="0" applyNumberFormat="0" applyBorder="0">
      <alignment horizontal="left" vertical="top"/>
    </xf>
    <xf numFmtId="0" fontId="3" fillId="0" borderId="0" applyNumberFormat="0" applyBorder="0">
      <alignment horizontal="left" vertical="top" wrapText="1"/>
    </xf>
    <xf numFmtId="0" fontId="3" fillId="0" borderId="0" applyNumberFormat="0" applyBorder="0">
      <alignment horizontal="center" vertical="top" wrapText="1"/>
    </xf>
    <xf numFmtId="0" fontId="3" fillId="8" borderId="0" applyNumberFormat="0" applyBorder="0">
      <alignment vertical="top" wrapText="1"/>
      <protection locked="0"/>
    </xf>
    <xf numFmtId="0" fontId="3" fillId="0" borderId="14" applyNumberFormat="0">
      <alignment horizontal="left" vertical="top" wrapText="1"/>
    </xf>
    <xf numFmtId="0" fontId="3" fillId="0" borderId="0" applyNumberFormat="0" applyFill="0" applyBorder="0">
      <alignment vertical="top" wrapText="1"/>
      <protection locked="0"/>
    </xf>
    <xf numFmtId="0" fontId="46" fillId="0" borderId="0" applyNumberFormat="0" applyFill="0" applyBorder="0">
      <alignment vertical="top" wrapText="1"/>
      <protection locked="0"/>
    </xf>
    <xf numFmtId="0" fontId="46" fillId="0" borderId="3" applyNumberFormat="0" applyFill="0">
      <alignment vertical="top" wrapText="1"/>
      <protection locked="0"/>
    </xf>
    <xf numFmtId="203" fontId="3" fillId="0" borderId="2" applyFill="0" applyProtection="0">
      <alignment vertical="top" wrapText="1"/>
    </xf>
    <xf numFmtId="203" fontId="3" fillId="0" borderId="0" applyFill="0" applyBorder="0" applyProtection="0">
      <alignment vertical="top" wrapText="1"/>
    </xf>
    <xf numFmtId="203" fontId="3" fillId="0" borderId="2" applyFill="0" applyProtection="0">
      <alignment vertical="top" wrapText="1"/>
    </xf>
    <xf numFmtId="203" fontId="3" fillId="0" borderId="19" applyFill="0" applyProtection="0">
      <alignment vertical="top"/>
    </xf>
    <xf numFmtId="207" fontId="3" fillId="0" borderId="19" applyFill="0" applyProtection="0">
      <alignment vertical="top"/>
    </xf>
    <xf numFmtId="208" fontId="3" fillId="0" borderId="19" applyFill="0" applyProtection="0">
      <alignment vertical="top"/>
    </xf>
    <xf numFmtId="209" fontId="3" fillId="0" borderId="19" applyFill="0" applyProtection="0">
      <alignment vertical="top"/>
    </xf>
    <xf numFmtId="0" fontId="3" fillId="0" borderId="2" applyNumberFormat="0">
      <alignment horizontal="left" vertical="top" wrapText="1"/>
    </xf>
    <xf numFmtId="210" fontId="3" fillId="0" borderId="19" applyFill="0" applyProtection="0">
      <alignment vertical="top"/>
    </xf>
    <xf numFmtId="208" fontId="3" fillId="0" borderId="2" applyFill="0" applyProtection="0">
      <alignment vertical="top"/>
    </xf>
    <xf numFmtId="209" fontId="3" fillId="0" borderId="2" applyFill="0" applyProtection="0">
      <alignment vertical="top"/>
    </xf>
    <xf numFmtId="210" fontId="3" fillId="0" borderId="2" applyFill="0" applyProtection="0">
      <alignment vertical="top"/>
    </xf>
    <xf numFmtId="207" fontId="3" fillId="0" borderId="19" applyFill="0" applyProtection="0">
      <alignment vertical="top"/>
    </xf>
    <xf numFmtId="203" fontId="3" fillId="0" borderId="3" applyFill="0" applyProtection="0">
      <alignment vertical="top" wrapText="1"/>
    </xf>
    <xf numFmtId="203" fontId="17" fillId="0" borderId="2" applyFill="0" applyProtection="0">
      <alignment vertical="top" wrapText="1"/>
    </xf>
    <xf numFmtId="203" fontId="17" fillId="0" borderId="3" applyFill="0" applyProtection="0">
      <alignment vertical="top" wrapText="1"/>
    </xf>
    <xf numFmtId="203" fontId="3" fillId="0" borderId="4" applyFill="0" applyProtection="0">
      <alignment vertical="top" wrapText="1"/>
    </xf>
    <xf numFmtId="203" fontId="3" fillId="8" borderId="0" applyBorder="0" applyProtection="0">
      <alignment vertical="top" wrapText="1"/>
    </xf>
    <xf numFmtId="0" fontId="8" fillId="0" borderId="2" applyNumberFormat="0">
      <alignment horizontal="left" vertical="top" wrapText="1"/>
    </xf>
    <xf numFmtId="207" fontId="3" fillId="0" borderId="0" applyFill="0" applyBorder="0" applyProtection="0">
      <alignment vertical="top" wrapText="1"/>
    </xf>
    <xf numFmtId="207" fontId="3" fillId="8" borderId="0" applyBorder="0" applyProtection="0">
      <alignment vertical="top" wrapText="1"/>
    </xf>
    <xf numFmtId="208" fontId="3" fillId="0" borderId="0" applyFill="0" applyBorder="0" applyProtection="0">
      <alignment vertical="top" wrapText="1"/>
    </xf>
    <xf numFmtId="211" fontId="3" fillId="0" borderId="0" applyFill="0" applyBorder="0" applyProtection="0">
      <alignment vertical="top" wrapText="1"/>
    </xf>
    <xf numFmtId="212" fontId="3" fillId="0" borderId="0" applyFill="0" applyBorder="0" applyProtection="0">
      <alignment vertical="top" wrapText="1"/>
    </xf>
    <xf numFmtId="213" fontId="3" fillId="0" borderId="0" applyFill="0" applyBorder="0" applyProtection="0">
      <alignment vertical="top" wrapText="1"/>
    </xf>
    <xf numFmtId="208" fontId="3" fillId="8" borderId="0" applyBorder="0" applyProtection="0">
      <alignment vertical="top" wrapText="1"/>
    </xf>
    <xf numFmtId="209" fontId="3" fillId="0" borderId="0" applyFill="0" applyBorder="0" applyProtection="0">
      <alignment vertical="top" wrapText="1"/>
    </xf>
    <xf numFmtId="209" fontId="3" fillId="8" borderId="0" applyBorder="0" applyProtection="0">
      <alignment vertical="top" wrapText="1"/>
    </xf>
    <xf numFmtId="210" fontId="3" fillId="0" borderId="0" applyFill="0" applyBorder="0" applyProtection="0">
      <alignment vertical="top" wrapText="1"/>
    </xf>
    <xf numFmtId="0" fontId="8" fillId="0" borderId="0" applyNumberFormat="0" applyBorder="0">
      <alignment horizontal="left" vertical="top" wrapText="1"/>
    </xf>
    <xf numFmtId="210" fontId="3" fillId="8" borderId="0" applyBorder="0" applyProtection="0">
      <alignment vertical="top" wrapText="1"/>
    </xf>
    <xf numFmtId="203" fontId="3" fillId="8" borderId="2" applyProtection="0">
      <alignment vertical="top" wrapText="1"/>
    </xf>
    <xf numFmtId="203" fontId="17" fillId="8" borderId="3" applyProtection="0">
      <alignment vertical="top" wrapText="1"/>
    </xf>
    <xf numFmtId="205" fontId="3" fillId="0" borderId="0" applyFill="0" applyBorder="0" applyProtection="0">
      <alignment horizontal="right" vertical="top" wrapText="1"/>
    </xf>
    <xf numFmtId="205" fontId="3" fillId="0" borderId="2" applyFill="0" applyProtection="0">
      <alignment vertical="top" wrapText="1"/>
    </xf>
    <xf numFmtId="205" fontId="3" fillId="0" borderId="3" applyFill="0" applyProtection="0">
      <alignment vertical="top" wrapText="1"/>
    </xf>
    <xf numFmtId="205" fontId="17" fillId="0" borderId="2" applyFill="0" applyProtection="0">
      <alignment vertical="top" wrapText="1"/>
    </xf>
    <xf numFmtId="205" fontId="17" fillId="0" borderId="3" applyFill="0" applyProtection="0">
      <alignment vertical="top" wrapText="1"/>
    </xf>
    <xf numFmtId="205" fontId="3" fillId="0" borderId="4" applyFill="0" applyProtection="0">
      <alignment vertical="top" wrapText="1"/>
    </xf>
    <xf numFmtId="205" fontId="3" fillId="8" borderId="0" applyBorder="0" applyProtection="0">
      <alignment vertical="top" wrapText="1"/>
    </xf>
    <xf numFmtId="0" fontId="10" fillId="0" borderId="2" applyNumberFormat="0">
      <alignment horizontal="left" vertical="top" wrapText="1"/>
    </xf>
    <xf numFmtId="205" fontId="3" fillId="8" borderId="3" applyProtection="0">
      <alignment vertical="top" wrapText="1"/>
    </xf>
    <xf numFmtId="205" fontId="17" fillId="8" borderId="3" applyProtection="0">
      <alignment vertical="top" wrapText="1"/>
    </xf>
    <xf numFmtId="206" fontId="3" fillId="0" borderId="0" applyFill="0" applyBorder="0" applyProtection="0">
      <alignment vertical="top" wrapText="1"/>
    </xf>
    <xf numFmtId="214" fontId="3" fillId="0" borderId="0" applyFill="0" applyBorder="0">
      <alignment horizontal="right" vertical="top" wrapText="1"/>
      <protection locked="0"/>
    </xf>
    <xf numFmtId="214" fontId="3" fillId="8" borderId="0" applyBorder="0">
      <alignment horizontal="right" vertical="top" wrapText="1"/>
      <protection locked="0"/>
    </xf>
    <xf numFmtId="214" fontId="3" fillId="0" borderId="0" applyFill="0" applyBorder="0" applyProtection="0">
      <alignment horizontal="right" vertical="top" wrapText="1"/>
    </xf>
    <xf numFmtId="214" fontId="3" fillId="0" borderId="2" applyFill="0" applyProtection="0">
      <alignment horizontal="right" vertical="top" wrapText="1"/>
    </xf>
    <xf numFmtId="214" fontId="3" fillId="8" borderId="0" applyBorder="0" applyProtection="0">
      <alignment horizontal="right" vertical="top" wrapText="1"/>
    </xf>
    <xf numFmtId="206" fontId="3" fillId="0" borderId="2" applyFill="0" applyProtection="0">
      <alignment vertical="top" wrapText="1"/>
    </xf>
    <xf numFmtId="206" fontId="3" fillId="0" borderId="3" applyFill="0" applyProtection="0">
      <alignment vertical="top" wrapText="1"/>
    </xf>
    <xf numFmtId="0" fontId="59" fillId="0" borderId="0" applyNumberFormat="0" applyBorder="0">
      <alignment horizontal="left" vertical="top" wrapText="1"/>
    </xf>
    <xf numFmtId="206" fontId="17" fillId="0" borderId="2" applyFill="0" applyProtection="0">
      <alignment vertical="top" wrapText="1"/>
    </xf>
    <xf numFmtId="202" fontId="17" fillId="0" borderId="3" applyFill="0" applyProtection="0">
      <alignment vertical="top" wrapText="1"/>
    </xf>
    <xf numFmtId="202" fontId="3" fillId="8" borderId="0" applyBorder="0" applyProtection="0">
      <alignment vertical="top" wrapText="1"/>
    </xf>
    <xf numFmtId="202" fontId="3" fillId="8" borderId="3" applyProtection="0">
      <alignment vertical="top" wrapText="1"/>
    </xf>
    <xf numFmtId="202" fontId="17" fillId="8" borderId="3" applyProtection="0">
      <alignment vertical="top" wrapText="1"/>
    </xf>
    <xf numFmtId="203" fontId="46" fillId="0" borderId="0" applyFill="0" applyBorder="0" applyProtection="0">
      <alignment vertical="top" wrapText="1"/>
    </xf>
    <xf numFmtId="203" fontId="46" fillId="0" borderId="2" applyFill="0" applyProtection="0">
      <alignment vertical="top" wrapText="1"/>
    </xf>
    <xf numFmtId="203" fontId="46" fillId="0" borderId="3" applyFill="0" applyProtection="0">
      <alignment vertical="top" wrapText="1"/>
    </xf>
    <xf numFmtId="203" fontId="47" fillId="0" borderId="2" applyFill="0" applyProtection="0">
      <alignment vertical="top" wrapText="1"/>
    </xf>
    <xf numFmtId="203" fontId="47" fillId="0" borderId="3" applyFill="0" applyProtection="0">
      <alignment vertical="top" wrapText="1"/>
    </xf>
    <xf numFmtId="0" fontId="17" fillId="0" borderId="0" applyNumberFormat="0" applyBorder="0"/>
    <xf numFmtId="203" fontId="46" fillId="0" borderId="4" applyFill="0" applyProtection="0">
      <alignment vertical="top" wrapText="1"/>
    </xf>
    <xf numFmtId="203" fontId="46" fillId="8" borderId="0" applyBorder="0" applyProtection="0">
      <alignment vertical="top" wrapText="1"/>
    </xf>
    <xf numFmtId="203" fontId="46" fillId="8" borderId="2" applyProtection="0">
      <alignment vertical="top" wrapText="1"/>
    </xf>
    <xf numFmtId="203" fontId="47" fillId="8" borderId="3" applyProtection="0">
      <alignment vertical="top" wrapText="1"/>
    </xf>
    <xf numFmtId="205" fontId="46" fillId="0" borderId="0" applyFill="0" applyBorder="0" applyProtection="0">
      <alignment vertical="top" wrapText="1"/>
    </xf>
    <xf numFmtId="205" fontId="46" fillId="0" borderId="2" applyFill="0" applyProtection="0">
      <alignment vertical="top" wrapText="1"/>
    </xf>
    <xf numFmtId="205" fontId="46" fillId="0" borderId="3" applyFill="0" applyProtection="0">
      <alignment vertical="top" wrapText="1"/>
    </xf>
    <xf numFmtId="205" fontId="47" fillId="0" borderId="2" applyFill="0" applyProtection="0">
      <alignment vertical="top" wrapText="1"/>
    </xf>
    <xf numFmtId="205" fontId="47" fillId="0" borderId="3" applyFill="0" applyProtection="0">
      <alignment vertical="top" wrapText="1"/>
    </xf>
    <xf numFmtId="205" fontId="46" fillId="0" borderId="4" applyFill="0" applyProtection="0">
      <alignment vertical="top" wrapText="1"/>
    </xf>
    <xf numFmtId="0" fontId="3" fillId="0" borderId="2" applyNumberFormat="0"/>
    <xf numFmtId="205" fontId="46" fillId="8" borderId="0" applyBorder="0" applyProtection="0">
      <alignment vertical="top" wrapText="1"/>
    </xf>
    <xf numFmtId="205" fontId="46" fillId="8" borderId="3" applyProtection="0">
      <alignment vertical="top" wrapText="1"/>
    </xf>
    <xf numFmtId="205" fontId="47" fillId="8" borderId="3" applyProtection="0">
      <alignment vertical="top" wrapText="1"/>
    </xf>
    <xf numFmtId="206" fontId="46" fillId="0" borderId="0" applyFill="0" applyBorder="0" applyProtection="0">
      <alignment vertical="top" wrapText="1"/>
    </xf>
    <xf numFmtId="202" fontId="46" fillId="0" borderId="2" applyFill="0" applyProtection="0">
      <alignment vertical="top" wrapText="1"/>
    </xf>
    <xf numFmtId="202" fontId="46" fillId="0" borderId="3" applyFill="0" applyProtection="0">
      <alignment vertical="top" wrapText="1"/>
    </xf>
    <xf numFmtId="202" fontId="47" fillId="0" borderId="2" applyFill="0" applyProtection="0">
      <alignment vertical="top" wrapText="1"/>
    </xf>
    <xf numFmtId="202" fontId="47" fillId="0" borderId="3" applyFill="0" applyProtection="0">
      <alignment vertical="top" wrapText="1"/>
    </xf>
    <xf numFmtId="202" fontId="46" fillId="8" borderId="0" applyBorder="0" applyProtection="0">
      <alignment vertical="top" wrapText="1"/>
    </xf>
    <xf numFmtId="202" fontId="46" fillId="8" borderId="3" applyProtection="0">
      <alignment vertical="top" wrapText="1"/>
    </xf>
    <xf numFmtId="0" fontId="8" fillId="0" borderId="0" applyNumberFormat="0" applyFont="0" applyBorder="0"/>
    <xf numFmtId="202" fontId="47" fillId="8" borderId="3" applyProtection="0">
      <alignment vertical="top" wrapText="1"/>
    </xf>
    <xf numFmtId="0" fontId="56" fillId="0" borderId="0" applyNumberFormat="0" applyFill="0" applyBorder="0" applyProtection="0">
      <alignment horizontal="center" vertical="top"/>
    </xf>
    <xf numFmtId="0" fontId="60" fillId="0" borderId="0" applyNumberFormat="0" applyFill="0" applyBorder="0" applyProtection="0">
      <alignment horizontal="center" vertical="top"/>
    </xf>
    <xf numFmtId="0" fontId="56" fillId="8" borderId="0" applyNumberFormat="0" applyBorder="0" applyProtection="0">
      <alignment horizontal="center" vertical="top"/>
    </xf>
    <xf numFmtId="0" fontId="3" fillId="0" borderId="0" applyNumberFormat="0" applyFill="0" applyBorder="0" applyProtection="0">
      <alignment vertical="top"/>
    </xf>
    <xf numFmtId="0" fontId="3" fillId="0" borderId="0" applyNumberFormat="0" applyFill="0" applyBorder="0">
      <alignment vertical="top"/>
      <protection locked="0"/>
    </xf>
    <xf numFmtId="0" fontId="17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7" fillId="0" borderId="1" applyNumberFormat="0" applyFill="0" applyAlignment="0" applyProtection="0"/>
    <xf numFmtId="0" fontId="61" fillId="0" borderId="2" applyNumberFormat="0" applyFill="0" applyAlignment="0" applyProtection="0"/>
    <xf numFmtId="0" fontId="6" fillId="0" borderId="0" applyNumberFormat="0" applyBorder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Protection="0">
      <alignment vertical="top"/>
    </xf>
    <xf numFmtId="0" fontId="46" fillId="0" borderId="1" applyNumberFormat="0" applyFill="0" applyProtection="0">
      <alignment vertical="top"/>
    </xf>
    <xf numFmtId="0" fontId="63" fillId="0" borderId="0" applyNumberFormat="0" applyFill="0" applyBorder="0" applyProtection="0">
      <alignment vertical="top"/>
    </xf>
    <xf numFmtId="0" fontId="64" fillId="0" borderId="0" applyNumberFormat="0" applyFill="0" applyBorder="0" applyProtection="0">
      <alignment vertical="top"/>
    </xf>
    <xf numFmtId="0" fontId="64" fillId="0" borderId="17" applyNumberFormat="0" applyFill="0" applyProtection="0">
      <alignment vertical="top"/>
    </xf>
    <xf numFmtId="0" fontId="65" fillId="0" borderId="1" applyNumberFormat="0" applyFill="0" applyProtection="0">
      <alignment vertical="top"/>
    </xf>
    <xf numFmtId="0" fontId="9" fillId="0" borderId="0" applyNumberFormat="0" applyBorder="0"/>
    <xf numFmtId="0" fontId="3" fillId="8" borderId="0" applyNumberFormat="0" applyBorder="0" applyProtection="0">
      <alignment vertical="top"/>
    </xf>
    <xf numFmtId="0" fontId="3" fillId="8" borderId="3" applyNumberFormat="0" applyProtection="0">
      <alignment vertical="top"/>
    </xf>
    <xf numFmtId="0" fontId="17" fillId="8" borderId="3" applyNumberFormat="0" applyProtection="0">
      <alignment vertical="top"/>
    </xf>
    <xf numFmtId="0" fontId="17" fillId="8" borderId="0" applyNumberFormat="0" applyBorder="0" applyProtection="0">
      <alignment vertical="top"/>
    </xf>
    <xf numFmtId="0" fontId="47" fillId="8" borderId="0" applyNumberFormat="0" applyBorder="0" applyProtection="0">
      <alignment vertical="top"/>
    </xf>
    <xf numFmtId="0" fontId="3" fillId="8" borderId="0" applyNumberFormat="0" applyBorder="0" applyProtection="0">
      <alignment vertical="top" wrapText="1"/>
    </xf>
    <xf numFmtId="0" fontId="3" fillId="8" borderId="2" applyNumberFormat="0" applyProtection="0">
      <alignment vertical="top" wrapText="1"/>
    </xf>
    <xf numFmtId="0" fontId="13" fillId="9" borderId="2" applyNumberFormat="0" applyProtection="0">
      <alignment horizontal="center" vertical="top"/>
    </xf>
    <xf numFmtId="0" fontId="66" fillId="0" borderId="17" applyNumberFormat="0" applyFill="0" applyProtection="0">
      <alignment vertical="top"/>
    </xf>
    <xf numFmtId="0" fontId="67" fillId="0" borderId="17" applyNumberFormat="0" applyFill="0" applyProtection="0">
      <alignment vertical="top"/>
    </xf>
    <xf numFmtId="0" fontId="13" fillId="0" borderId="0" applyNumberFormat="0" applyBorder="0"/>
    <xf numFmtId="0" fontId="64" fillId="0" borderId="16" applyNumberFormat="0" applyFill="0" applyProtection="0">
      <alignment vertical="top"/>
    </xf>
    <xf numFmtId="0" fontId="66" fillId="0" borderId="16" applyNumberFormat="0" applyFill="0" applyProtection="0">
      <alignment vertical="top"/>
    </xf>
    <xf numFmtId="0" fontId="66" fillId="0" borderId="0" applyNumberFormat="0" applyFill="0" applyBorder="0" applyProtection="0">
      <alignment vertical="top"/>
    </xf>
    <xf numFmtId="0" fontId="67" fillId="0" borderId="0" applyNumberFormat="0" applyFill="0" applyBorder="0" applyProtection="0">
      <alignment vertical="top"/>
    </xf>
    <xf numFmtId="0" fontId="13" fillId="0" borderId="12" applyNumberFormat="0" applyFill="0" applyProtection="0">
      <alignment vertical="top"/>
    </xf>
    <xf numFmtId="0" fontId="13" fillId="0" borderId="12" applyNumberFormat="0" applyFill="0" applyProtection="0">
      <alignment vertical="top" wrapText="1"/>
    </xf>
    <xf numFmtId="0" fontId="67" fillId="0" borderId="16" applyNumberFormat="0" applyFill="0" applyProtection="0">
      <alignment vertical="top"/>
    </xf>
    <xf numFmtId="0" fontId="64" fillId="0" borderId="20" applyNumberFormat="0" applyFill="0" applyProtection="0">
      <alignment vertical="top"/>
    </xf>
    <xf numFmtId="0" fontId="66" fillId="0" borderId="20" applyNumberFormat="0" applyFill="0" applyProtection="0">
      <alignment vertical="top"/>
    </xf>
    <xf numFmtId="0" fontId="67" fillId="0" borderId="20" applyNumberFormat="0" applyFill="0" applyProtection="0">
      <alignment vertical="top"/>
    </xf>
    <xf numFmtId="0" fontId="17" fillId="0" borderId="0" applyNumberFormat="0" applyBorder="0"/>
    <xf numFmtId="0" fontId="46" fillId="8" borderId="0" applyNumberFormat="0" applyBorder="0" applyProtection="0">
      <alignment vertical="top"/>
    </xf>
    <xf numFmtId="0" fontId="46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  <xf numFmtId="0" fontId="17" fillId="0" borderId="21" applyNumberFormat="0" applyFill="0" applyAlignment="0" applyProtection="0"/>
    <xf numFmtId="0" fontId="17" fillId="0" borderId="19" applyNumberFormat="0" applyFill="0" applyAlignment="0" applyProtection="0"/>
    <xf numFmtId="0" fontId="17" fillId="0" borderId="1" applyNumberFormat="0" applyFill="0" applyAlignment="0" applyProtection="0"/>
    <xf numFmtId="0" fontId="17" fillId="0" borderId="22" applyNumberFormat="0" applyFill="0" applyAlignment="0" applyProtection="0"/>
    <xf numFmtId="0" fontId="17" fillId="0" borderId="14" applyNumberFormat="0" applyFill="0" applyAlignment="0" applyProtection="0"/>
    <xf numFmtId="0" fontId="17" fillId="0" borderId="16" applyNumberFormat="0" applyFill="0" applyAlignment="0" applyProtection="0"/>
    <xf numFmtId="0" fontId="17" fillId="0" borderId="17" applyNumberFormat="0" applyFill="0" applyAlignment="0" applyProtection="0"/>
    <xf numFmtId="0" fontId="13" fillId="0" borderId="1" applyNumberFormat="0"/>
    <xf numFmtId="0" fontId="17" fillId="0" borderId="13" applyNumberFormat="0" applyFill="0" applyAlignment="0" applyProtection="0"/>
    <xf numFmtId="0" fontId="17" fillId="0" borderId="15" applyNumberFormat="0" applyFill="0" applyAlignment="0" applyProtection="0"/>
    <xf numFmtId="0" fontId="17" fillId="0" borderId="7" applyNumberFormat="0" applyFill="0" applyAlignment="0" applyProtection="0"/>
    <xf numFmtId="0" fontId="17" fillId="0" borderId="4" applyNumberFormat="0" applyFill="0" applyAlignment="0" applyProtection="0"/>
    <xf numFmtId="0" fontId="17" fillId="0" borderId="18" applyNumberFormat="0" applyFill="0" applyAlignment="0" applyProtection="0"/>
    <xf numFmtId="0" fontId="3" fillId="0" borderId="3" applyNumberFormat="0" applyFill="0" applyProtection="0">
      <alignment vertical="top" wrapText="1"/>
    </xf>
    <xf numFmtId="0" fontId="46" fillId="0" borderId="3" applyNumberFormat="0" applyFill="0" applyProtection="0">
      <alignment vertical="top" wrapText="1"/>
    </xf>
    <xf numFmtId="0" fontId="46" fillId="8" borderId="0" applyNumberFormat="0" applyBorder="0" applyProtection="0">
      <alignment vertical="top" wrapText="1"/>
    </xf>
    <xf numFmtId="0" fontId="46" fillId="0" borderId="17" applyNumberFormat="0" applyFill="0" applyProtection="0">
      <alignment vertical="top"/>
    </xf>
    <xf numFmtId="0" fontId="46" fillId="0" borderId="13" applyNumberFormat="0" applyFill="0" applyProtection="0">
      <alignment vertical="top"/>
    </xf>
    <xf numFmtId="0" fontId="13" fillId="0" borderId="14" applyNumberFormat="0"/>
    <xf numFmtId="0" fontId="3" fillId="0" borderId="13" applyNumberFormat="0" applyFill="0" applyProtection="0">
      <alignment vertical="top"/>
    </xf>
    <xf numFmtId="0" fontId="3" fillId="0" borderId="16" applyNumberFormat="0" applyFill="0" applyProtection="0">
      <alignment vertical="top"/>
    </xf>
    <xf numFmtId="0" fontId="3" fillId="0" borderId="15" applyNumberFormat="0" applyFill="0" applyProtection="0">
      <alignment vertical="top"/>
    </xf>
    <xf numFmtId="0" fontId="46" fillId="8" borderId="13" applyNumberFormat="0" applyProtection="0">
      <alignment vertical="top"/>
    </xf>
    <xf numFmtId="0" fontId="47" fillId="0" borderId="0" applyNumberFormat="0" applyFill="0" applyBorder="0" applyProtection="0">
      <alignment vertical="top"/>
    </xf>
    <xf numFmtId="0" fontId="50" fillId="10" borderId="2" applyNumberFormat="0" applyProtection="0">
      <alignment vertical="top" wrapText="1"/>
    </xf>
    <xf numFmtId="0" fontId="68" fillId="10" borderId="2" applyNumberFormat="0" applyProtection="0">
      <alignment vertical="top" wrapText="1"/>
    </xf>
    <xf numFmtId="0" fontId="47" fillId="11" borderId="2" applyNumberFormat="0" applyProtection="0">
      <alignment vertical="top" wrapText="1"/>
    </xf>
    <xf numFmtId="0" fontId="15" fillId="11" borderId="2" applyNumberFormat="0" applyProtection="0">
      <alignment vertical="top" wrapText="1"/>
    </xf>
    <xf numFmtId="0" fontId="47" fillId="0" borderId="2" applyNumberFormat="0" applyFill="0" applyProtection="0">
      <alignment vertical="top"/>
    </xf>
    <xf numFmtId="0" fontId="13" fillId="0" borderId="13" applyNumberFormat="0"/>
    <xf numFmtId="0" fontId="17" fillId="0" borderId="2" applyNumberFormat="0" applyFill="0" applyProtection="0">
      <alignment vertical="top"/>
    </xf>
    <xf numFmtId="0" fontId="17" fillId="11" borderId="2" applyNumberFormat="0" applyProtection="0">
      <alignment vertical="top"/>
    </xf>
    <xf numFmtId="0" fontId="17" fillId="0" borderId="2" applyNumberFormat="0" applyFill="0" applyProtection="0">
      <alignment horizontal="left" vertical="center"/>
    </xf>
    <xf numFmtId="0" fontId="17" fillId="0" borderId="3" applyNumberFormat="0" applyFill="0" applyProtection="0">
      <alignment horizontal="left" vertical="center"/>
    </xf>
    <xf numFmtId="0" fontId="17" fillId="0" borderId="23" applyNumberFormat="0" applyFill="0" applyProtection="0">
      <alignment vertical="top"/>
    </xf>
    <xf numFmtId="0" fontId="47" fillId="0" borderId="15" applyNumberFormat="0" applyFill="0" applyProtection="0">
      <alignment vertical="top"/>
    </xf>
    <xf numFmtId="0" fontId="47" fillId="0" borderId="13" applyNumberFormat="0" applyFill="0" applyProtection="0">
      <alignment vertical="top"/>
    </xf>
    <xf numFmtId="0" fontId="47" fillId="0" borderId="16" applyNumberFormat="0" applyFill="0" applyProtection="0">
      <alignment vertical="top"/>
    </xf>
    <xf numFmtId="0" fontId="47" fillId="0" borderId="16" applyNumberFormat="0" applyFill="0" applyProtection="0">
      <alignment vertical="top"/>
    </xf>
    <xf numFmtId="0" fontId="47" fillId="0" borderId="17" applyNumberFormat="0" applyFill="0" applyProtection="0">
      <alignment vertical="top"/>
    </xf>
    <xf numFmtId="0" fontId="48" fillId="0" borderId="14" applyNumberFormat="0"/>
    <xf numFmtId="0" fontId="15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15" fillId="0" borderId="16" applyNumberFormat="0" applyFill="0" applyAlignment="0" applyProtection="0"/>
    <xf numFmtId="0" fontId="69" fillId="10" borderId="2" applyNumberFormat="0" applyProtection="0">
      <alignment vertical="top" wrapText="1"/>
    </xf>
    <xf numFmtId="0" fontId="15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49" fontId="3" fillId="0" borderId="0" applyFill="0" applyBorder="0" applyProtection="0">
      <alignment horizontal="left" vertical="top" wrapText="1"/>
    </xf>
    <xf numFmtId="0" fontId="48" fillId="0" borderId="13" applyNumberFormat="0"/>
    <xf numFmtId="0" fontId="46" fillId="0" borderId="0" applyNumberFormat="0" applyFill="0" applyBorder="0" applyProtection="0">
      <alignment horizontal="left" vertical="top" wrapText="1"/>
    </xf>
    <xf numFmtId="0" fontId="3" fillId="8" borderId="0" applyNumberFormat="0" applyBorder="0" applyProtection="0">
      <alignment horizontal="left" vertical="top" wrapText="1"/>
    </xf>
    <xf numFmtId="0" fontId="50" fillId="10" borderId="2" applyNumberFormat="0" applyProtection="0">
      <alignment vertical="top" wrapText="1"/>
    </xf>
    <xf numFmtId="0" fontId="50" fillId="8" borderId="2" applyNumberFormat="0" applyProtection="0">
      <alignment vertical="top" wrapText="1"/>
    </xf>
    <xf numFmtId="0" fontId="50" fillId="14" borderId="2" applyNumberFormat="0" applyProtection="0">
      <alignment vertical="center" wrapText="1"/>
    </xf>
    <xf numFmtId="0" fontId="50" fillId="14" borderId="2" applyNumberFormat="0">
      <alignment vertical="center" wrapText="1"/>
      <protection locked="0"/>
    </xf>
    <xf numFmtId="0" fontId="68" fillId="14" borderId="2" applyNumberFormat="0" applyProtection="0">
      <alignment vertical="top" wrapText="1"/>
    </xf>
    <xf numFmtId="0" fontId="71" fillId="14" borderId="2" applyNumberFormat="0" applyProtection="0">
      <alignment vertical="center" wrapText="1"/>
    </xf>
    <xf numFmtId="0" fontId="50" fillId="9" borderId="2" applyNumberFormat="0" applyProtection="0">
      <alignment vertical="center" wrapText="1"/>
    </xf>
    <xf numFmtId="0" fontId="50" fillId="9" borderId="2" applyNumberFormat="0">
      <alignment vertical="center" wrapText="1"/>
      <protection locked="0"/>
    </xf>
    <xf numFmtId="0" fontId="72" fillId="0" borderId="0" applyNumberFormat="0" applyBorder="0"/>
    <xf numFmtId="0" fontId="68" fillId="9" borderId="2" applyNumberFormat="0" applyProtection="0">
      <alignment vertical="top" wrapText="1"/>
    </xf>
    <xf numFmtId="0" fontId="71" fillId="9" borderId="2" applyNumberFormat="0" applyProtection="0">
      <alignment vertical="center" wrapText="1"/>
    </xf>
    <xf numFmtId="0" fontId="3" fillId="11" borderId="0" applyNumberFormat="0" applyBorder="0" applyProtection="0">
      <alignment horizontal="left" vertical="top" wrapText="1"/>
    </xf>
    <xf numFmtId="0" fontId="13" fillId="11" borderId="0" applyNumberFormat="0" applyBorder="0" applyProtection="0">
      <alignment horizontal="left" vertical="top" wrapText="1"/>
    </xf>
    <xf numFmtId="0" fontId="13" fillId="11" borderId="2" applyNumberFormat="0" applyProtection="0">
      <alignment horizontal="left" vertical="top" wrapText="1"/>
    </xf>
    <xf numFmtId="0" fontId="3" fillId="0" borderId="2" applyNumberFormat="0" applyFill="0" applyProtection="0">
      <alignment horizontal="left" vertical="top" wrapText="1"/>
    </xf>
    <xf numFmtId="0" fontId="3" fillId="0" borderId="2" applyNumberFormat="0" applyFill="0">
      <alignment horizontal="left" vertical="top" wrapText="1"/>
      <protection locked="0"/>
    </xf>
    <xf numFmtId="0" fontId="3" fillId="0" borderId="19" applyNumberFormat="0" applyFill="0">
      <alignment horizontal="left" vertical="top" wrapText="1"/>
      <protection locked="0"/>
    </xf>
    <xf numFmtId="0" fontId="3" fillId="0" borderId="2" applyNumberFormat="0" applyFill="0">
      <alignment horizontal="right" vertical="top" wrapText="1"/>
      <protection locked="0"/>
    </xf>
    <xf numFmtId="0" fontId="3" fillId="0" borderId="21" applyNumberFormat="0" applyFill="0">
      <alignment horizontal="right" vertical="top" wrapText="1"/>
      <protection locked="0"/>
    </xf>
    <xf numFmtId="0" fontId="61" fillId="0" borderId="0" applyNumberFormat="0" applyBorder="0"/>
    <xf numFmtId="0" fontId="46" fillId="0" borderId="2" applyNumberFormat="0" applyFill="0" applyProtection="0">
      <alignment horizontal="left" vertical="top" wrapText="1"/>
    </xf>
    <xf numFmtId="0" fontId="47" fillId="12" borderId="2" applyNumberFormat="0" applyProtection="0">
      <alignment horizontal="center" vertical="top" wrapText="1"/>
    </xf>
    <xf numFmtId="0" fontId="46" fillId="0" borderId="19" applyNumberFormat="0" applyFill="0" applyProtection="0">
      <alignment horizontal="left" vertical="top"/>
    </xf>
    <xf numFmtId="0" fontId="3" fillId="0" borderId="19" applyNumberFormat="0" applyFill="0" applyProtection="0">
      <alignment horizontal="left" vertical="top"/>
    </xf>
    <xf numFmtId="0" fontId="15" fillId="12" borderId="2" applyNumberFormat="0" applyProtection="0">
      <alignment horizontal="center" wrapText="1"/>
    </xf>
    <xf numFmtId="0" fontId="17" fillId="0" borderId="1" applyNumberFormat="0" applyFill="0" applyAlignment="0" applyProtection="0"/>
    <xf numFmtId="0" fontId="3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Protection="0">
      <alignment horizontal="right"/>
    </xf>
    <xf numFmtId="0" fontId="73" fillId="0" borderId="0" applyNumberFormat="0" applyBorder="0"/>
    <xf numFmtId="0" fontId="17" fillId="0" borderId="0" applyNumberFormat="0" applyFill="0" applyBorder="0" applyAlignment="0">
      <protection locked="0"/>
    </xf>
    <xf numFmtId="0" fontId="17" fillId="0" borderId="23" applyNumberFormat="0" applyFill="0">
      <alignment horizontal="left" vertical="center"/>
      <protection locked="0"/>
    </xf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3" fillId="0" borderId="3" applyNumberFormat="0" applyFill="0" applyAlignment="0" applyProtection="0"/>
    <xf numFmtId="0" fontId="17" fillId="0" borderId="3" applyNumberFormat="0" applyFill="0" applyAlignment="0" applyProtection="0"/>
    <xf numFmtId="0" fontId="47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0" borderId="7" applyNumberFormat="0" applyFill="0" applyProtection="0">
      <alignment wrapText="1"/>
    </xf>
    <xf numFmtId="0" fontId="68" fillId="10" borderId="2" applyNumberFormat="0">
      <alignment horizontal="center"/>
    </xf>
    <xf numFmtId="0" fontId="8" fillId="13" borderId="7" applyNumberFormat="0" applyProtection="0">
      <alignment wrapText="1"/>
    </xf>
    <xf numFmtId="0" fontId="13" fillId="0" borderId="7" applyNumberFormat="0" applyFill="0" applyProtection="0">
      <alignment wrapText="1"/>
    </xf>
    <xf numFmtId="0" fontId="13" fillId="0" borderId="21" applyNumberFormat="0" applyFill="0" applyProtection="0">
      <alignment vertical="top" wrapText="1"/>
    </xf>
    <xf numFmtId="0" fontId="13" fillId="0" borderId="21" applyNumberFormat="0" applyFill="0" applyProtection="0">
      <alignment vertical="top" wrapText="1"/>
    </xf>
    <xf numFmtId="0" fontId="13" fillId="0" borderId="19" applyNumberFormat="0" applyFill="0" applyProtection="0">
      <alignment vertical="top"/>
    </xf>
    <xf numFmtId="0" fontId="13" fillId="0" borderId="20" applyNumberFormat="0" applyFill="0" applyProtection="0">
      <alignment vertical="top"/>
    </xf>
    <xf numFmtId="0" fontId="13" fillId="0" borderId="20" applyNumberFormat="0" applyFill="0" applyProtection="0">
      <alignment horizontal="center" vertical="top"/>
    </xf>
    <xf numFmtId="0" fontId="3" fillId="0" borderId="21" applyNumberFormat="0" applyFill="0" applyProtection="0">
      <alignment vertical="top"/>
    </xf>
    <xf numFmtId="0" fontId="15" fillId="13" borderId="18" applyNumberFormat="0" applyProtection="0">
      <alignment vertical="top" wrapText="1"/>
    </xf>
    <xf numFmtId="0" fontId="15" fillId="13" borderId="4" applyNumberFormat="0" applyProtection="0">
      <alignment vertical="top" wrapText="1"/>
    </xf>
    <xf numFmtId="0" fontId="68" fillId="10" borderId="2" applyNumberFormat="0">
      <alignment horizontal="center"/>
    </xf>
    <xf numFmtId="0" fontId="47" fillId="13" borderId="18" applyNumberFormat="0" applyProtection="0">
      <alignment vertical="top" wrapText="1"/>
    </xf>
    <xf numFmtId="0" fontId="15" fillId="0" borderId="4" applyNumberFormat="0" applyFill="0" applyProtection="0">
      <alignment vertical="top" wrapText="1"/>
    </xf>
    <xf numFmtId="0" fontId="13" fillId="15" borderId="7" applyNumberFormat="0" applyProtection="0">
      <alignment vertical="top" wrapText="1"/>
    </xf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5" fillId="0" borderId="7" applyNumberFormat="0" applyFill="0" applyAlignment="0" applyProtection="0"/>
    <xf numFmtId="0" fontId="6" fillId="12" borderId="2" applyNumberFormat="0" applyAlignment="0" applyProtection="0"/>
    <xf numFmtId="0" fontId="51" fillId="12" borderId="2" applyNumberFormat="0" applyAlignment="0" applyProtection="0"/>
    <xf numFmtId="0" fontId="74" fillId="10" borderId="2" applyNumberFormat="0">
      <alignment horizontal="center"/>
    </xf>
    <xf numFmtId="0" fontId="6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17" applyNumberFormat="0" applyFont="0" applyFill="0" applyAlignment="0" applyProtection="0"/>
    <xf numFmtId="0" fontId="8" fillId="0" borderId="1" applyNumberFormat="0" applyFont="0" applyFill="0" applyAlignment="0" applyProtection="0"/>
    <xf numFmtId="0" fontId="8" fillId="0" borderId="13" applyNumberFormat="0" applyFont="0" applyFill="0" applyAlignment="0" applyProtection="0"/>
    <xf numFmtId="0" fontId="8" fillId="0" borderId="14" applyNumberFormat="0" applyFont="0" applyFill="0" applyAlignment="0" applyProtection="0"/>
    <xf numFmtId="0" fontId="6" fillId="9" borderId="2" applyNumberFormat="0"/>
    <xf numFmtId="0" fontId="8" fillId="0" borderId="16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20" applyNumberFormat="0" applyFont="0" applyFill="0" applyAlignment="0" applyProtection="0"/>
    <xf numFmtId="0" fontId="8" fillId="0" borderId="22" applyNumberFormat="0" applyFont="0" applyFill="0" applyAlignment="0" applyProtection="0"/>
    <xf numFmtId="0" fontId="8" fillId="0" borderId="18" applyNumberFormat="0" applyFont="0" applyFill="0" applyAlignment="0" applyProtection="0"/>
    <xf numFmtId="0" fontId="8" fillId="0" borderId="7" applyNumberFormat="0" applyFont="0" applyFill="0" applyAlignment="0" applyProtection="0"/>
    <xf numFmtId="0" fontId="8" fillId="0" borderId="6" applyNumberFormat="0" applyFont="0" applyFill="0" applyAlignment="0" applyProtection="0"/>
    <xf numFmtId="0" fontId="8" fillId="0" borderId="7" applyNumberFormat="0" applyFont="0" applyFill="0" applyAlignment="0" applyProtection="0"/>
    <xf numFmtId="0" fontId="8" fillId="0" borderId="11" applyNumberFormat="0" applyFont="0" applyFill="0" applyAlignment="0" applyProtection="0"/>
    <xf numFmtId="0" fontId="8" fillId="0" borderId="9" applyNumberFormat="0" applyFont="0" applyFill="0" applyAlignment="0" applyProtection="0"/>
    <xf numFmtId="0" fontId="78" fillId="10" borderId="2" applyNumberFormat="0"/>
    <xf numFmtId="0" fontId="8" fillId="0" borderId="24" applyNumberFormat="0" applyFont="0" applyFill="0" applyAlignment="0" applyProtection="0"/>
    <xf numFmtId="0" fontId="8" fillId="0" borderId="25" applyNumberFormat="0" applyFont="0" applyFill="0" applyAlignment="0" applyProtection="0"/>
    <xf numFmtId="0" fontId="8" fillId="0" borderId="26" applyNumberFormat="0" applyFont="0" applyFill="0" applyAlignment="0" applyProtection="0"/>
    <xf numFmtId="0" fontId="8" fillId="0" borderId="27" applyNumberFormat="0" applyFont="0" applyFill="0" applyAlignment="0" applyProtection="0"/>
    <xf numFmtId="0" fontId="8" fillId="0" borderId="28" applyNumberFormat="0" applyFont="0" applyFill="0" applyAlignment="0" applyProtection="0"/>
    <xf numFmtId="0" fontId="8" fillId="0" borderId="29" applyNumberFormat="0" applyFont="0" applyFill="0" applyAlignment="0" applyProtection="0"/>
    <xf numFmtId="0" fontId="8" fillId="0" borderId="30" applyNumberFormat="0" applyFont="0" applyFill="0" applyAlignment="0" applyProtection="0"/>
    <xf numFmtId="0" fontId="8" fillId="0" borderId="31" applyNumberFormat="0" applyFont="0" applyFill="0" applyAlignment="0" applyProtection="0"/>
    <xf numFmtId="0" fontId="8" fillId="0" borderId="5" applyNumberFormat="0" applyFont="0" applyFill="0" applyAlignment="0" applyProtection="0"/>
    <xf numFmtId="0" fontId="8" fillId="0" borderId="31" applyNumberFormat="0" applyFont="0" applyFill="0" applyAlignment="0" applyProtection="0"/>
    <xf numFmtId="0" fontId="79" fillId="10" borderId="2" applyNumberFormat="0"/>
    <xf numFmtId="0" fontId="8" fillId="0" borderId="32" applyNumberFormat="0" applyFont="0" applyFill="0" applyAlignment="0" applyProtection="0"/>
    <xf numFmtId="0" fontId="13" fillId="0" borderId="2" applyNumberFormat="0" applyFill="0" applyAlignment="0" applyProtection="0"/>
    <xf numFmtId="0" fontId="3" fillId="0" borderId="0" applyNumberFormat="0" applyFill="0" applyBorder="0" applyProtection="0">
      <alignment horizontal="left"/>
    </xf>
    <xf numFmtId="0" fontId="17" fillId="0" borderId="0" applyNumberFormat="0" applyFill="0" applyBorder="0" applyProtection="0">
      <alignment horizontal="left"/>
    </xf>
    <xf numFmtId="0" fontId="17" fillId="0" borderId="0" applyNumberFormat="0" applyFill="0" applyBorder="0" applyProtection="0">
      <alignment vertical="top" wrapText="1"/>
    </xf>
    <xf numFmtId="165" fontId="46" fillId="0" borderId="0" applyFill="0" applyBorder="0" applyProtection="0">
      <alignment vertical="top" wrapText="1"/>
    </xf>
    <xf numFmtId="165" fontId="3" fillId="11" borderId="0" applyBorder="0" applyProtection="0">
      <alignment vertical="top" wrapText="1"/>
    </xf>
    <xf numFmtId="165" fontId="3" fillId="0" borderId="0" applyFill="0" applyBorder="0" applyProtection="0">
      <alignment vertical="top" wrapText="1"/>
    </xf>
    <xf numFmtId="203" fontId="17" fillId="0" borderId="0" applyFill="0" applyBorder="0" applyProtection="0">
      <alignment vertical="top" wrapText="1"/>
    </xf>
    <xf numFmtId="206" fontId="17" fillId="0" borderId="0" applyFill="0" applyBorder="0" applyProtection="0">
      <alignment vertical="top" wrapText="1"/>
    </xf>
    <xf numFmtId="0" fontId="79" fillId="10" borderId="2" applyNumberFormat="0">
      <alignment vertical="top" wrapText="1"/>
    </xf>
    <xf numFmtId="205" fontId="17" fillId="0" borderId="0" applyFill="0" applyBorder="0" applyProtection="0">
      <alignment vertical="top" wrapText="1"/>
    </xf>
    <xf numFmtId="0" fontId="46" fillId="0" borderId="16" applyNumberFormat="0" applyFill="0" applyProtection="0">
      <alignment vertical="top"/>
    </xf>
    <xf numFmtId="0" fontId="46" fillId="0" borderId="15" applyNumberFormat="0" applyFill="0" applyProtection="0">
      <alignment vertical="top"/>
    </xf>
    <xf numFmtId="0" fontId="46" fillId="0" borderId="4" applyNumberFormat="0" applyFill="0" applyProtection="0">
      <alignment vertical="top"/>
    </xf>
    <xf numFmtId="0" fontId="80" fillId="10" borderId="2" applyNumberFormat="0">
      <alignment horizontal="center" vertical="top" wrapText="1"/>
    </xf>
    <xf numFmtId="0" fontId="6" fillId="0" borderId="1" applyNumberFormat="0"/>
    <xf numFmtId="0" fontId="75" fillId="0" borderId="0" applyNumberFormat="0" applyBorder="0"/>
    <xf numFmtId="0" fontId="76" fillId="0" borderId="0" applyNumberFormat="0" applyBorder="0"/>
    <xf numFmtId="0" fontId="77" fillId="0" borderId="0" applyNumberFormat="0" applyBorder="0"/>
    <xf numFmtId="0" fontId="8" fillId="0" borderId="17" applyNumberFormat="0" applyFont="0"/>
    <xf numFmtId="0" fontId="8" fillId="0" borderId="1" applyNumberFormat="0" applyFont="0"/>
    <xf numFmtId="0" fontId="8" fillId="0" borderId="13" applyNumberFormat="0" applyFont="0"/>
    <xf numFmtId="0" fontId="8" fillId="0" borderId="14" applyNumberFormat="0" applyFont="0"/>
    <xf numFmtId="0" fontId="8" fillId="0" borderId="16" applyNumberFormat="0" applyFont="0"/>
    <xf numFmtId="0" fontId="8" fillId="0" borderId="15" applyNumberFormat="0" applyFont="0"/>
    <xf numFmtId="0" fontId="8" fillId="0" borderId="20" applyNumberFormat="0" applyFont="0"/>
    <xf numFmtId="0" fontId="8" fillId="0" borderId="22" applyNumberFormat="0" applyFont="0"/>
    <xf numFmtId="0" fontId="8" fillId="0" borderId="18" applyNumberFormat="0" applyFont="0"/>
    <xf numFmtId="0" fontId="8" fillId="0" borderId="7" applyNumberFormat="0" applyFont="0"/>
    <xf numFmtId="0" fontId="8" fillId="0" borderId="6" applyNumberFormat="0" applyFont="0"/>
    <xf numFmtId="0" fontId="3" fillId="8" borderId="0" applyNumberFormat="0" applyBorder="0">
      <alignment horizontal="left" vertical="top" wrapText="1"/>
    </xf>
    <xf numFmtId="203" fontId="3" fillId="0" borderId="0" applyBorder="0">
      <alignment vertical="top" wrapText="1"/>
    </xf>
    <xf numFmtId="203" fontId="3" fillId="0" borderId="2">
      <alignment vertical="top" wrapText="1"/>
    </xf>
    <xf numFmtId="203" fontId="3" fillId="0" borderId="3">
      <alignment vertical="top" wrapText="1"/>
    </xf>
    <xf numFmtId="203" fontId="17" fillId="0" borderId="2">
      <alignment vertical="top" wrapText="1"/>
    </xf>
    <xf numFmtId="203" fontId="17" fillId="0" borderId="3">
      <alignment vertical="top" wrapText="1"/>
    </xf>
    <xf numFmtId="203" fontId="3" fillId="0" borderId="4">
      <alignment vertical="top" wrapText="1"/>
    </xf>
    <xf numFmtId="203" fontId="3" fillId="8" borderId="0" applyBorder="0">
      <alignment vertical="top" wrapText="1"/>
    </xf>
    <xf numFmtId="203" fontId="3" fillId="8" borderId="2">
      <alignment vertical="top" wrapText="1"/>
    </xf>
    <xf numFmtId="203" fontId="17" fillId="8" borderId="3">
      <alignment vertical="top" wrapText="1"/>
    </xf>
    <xf numFmtId="205" fontId="3" fillId="0" borderId="0" applyBorder="0">
      <alignment vertical="top" wrapText="1"/>
    </xf>
    <xf numFmtId="205" fontId="3" fillId="0" borderId="2">
      <alignment vertical="top" wrapText="1"/>
    </xf>
    <xf numFmtId="205" fontId="3" fillId="0" borderId="3">
      <alignment vertical="top" wrapText="1"/>
    </xf>
    <xf numFmtId="205" fontId="17" fillId="0" borderId="2">
      <alignment vertical="top" wrapText="1"/>
    </xf>
    <xf numFmtId="205" fontId="17" fillId="0" borderId="3">
      <alignment vertical="top" wrapText="1"/>
    </xf>
    <xf numFmtId="205" fontId="3" fillId="0" borderId="4">
      <alignment vertical="top" wrapText="1"/>
    </xf>
    <xf numFmtId="205" fontId="3" fillId="8" borderId="0" applyBorder="0">
      <alignment vertical="top" wrapText="1"/>
    </xf>
    <xf numFmtId="205" fontId="3" fillId="8" borderId="3">
      <alignment vertical="top" wrapText="1"/>
    </xf>
    <xf numFmtId="205" fontId="17" fillId="8" borderId="3">
      <alignment vertical="top" wrapText="1"/>
    </xf>
    <xf numFmtId="206" fontId="3" fillId="0" borderId="0" applyBorder="0">
      <alignment vertical="top" wrapText="1"/>
    </xf>
    <xf numFmtId="206" fontId="3" fillId="0" borderId="2">
      <alignment vertical="top" wrapText="1"/>
    </xf>
    <xf numFmtId="206" fontId="3" fillId="0" borderId="3">
      <alignment vertical="top" wrapText="1"/>
    </xf>
    <xf numFmtId="206" fontId="17" fillId="0" borderId="2">
      <alignment vertical="top" wrapText="1"/>
    </xf>
    <xf numFmtId="202" fontId="17" fillId="0" borderId="3">
      <alignment vertical="top" wrapText="1"/>
    </xf>
    <xf numFmtId="0" fontId="9" fillId="3" borderId="0"/>
    <xf numFmtId="0" fontId="13" fillId="0" borderId="9"/>
    <xf numFmtId="0" fontId="36" fillId="0" borderId="0"/>
    <xf numFmtId="49" fontId="28" fillId="0" borderId="0" applyFill="0" applyBorder="0" applyAlignment="0"/>
    <xf numFmtId="215" fontId="8" fillId="0" borderId="0" applyFill="0" applyBorder="0" applyAlignment="0"/>
    <xf numFmtId="216" fontId="8" fillId="0" borderId="0" applyFill="0" applyBorder="0" applyAlignment="0"/>
    <xf numFmtId="0" fontId="70" fillId="3" borderId="0"/>
    <xf numFmtId="0" fontId="81" fillId="0" borderId="0">
      <alignment horizontal="left" vertical="center"/>
    </xf>
    <xf numFmtId="0" fontId="82" fillId="0" borderId="0">
      <alignment horizontal="left" vertical="center"/>
    </xf>
    <xf numFmtId="8" fontId="3" fillId="0" borderId="2">
      <alignment horizontal="right" vertical="top" wrapText="1"/>
    </xf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9" fontId="83" fillId="16" borderId="33" applyNumberFormat="0" applyFill="0" applyAlignment="0">
      <alignment horizontal="left"/>
    </xf>
    <xf numFmtId="0" fontId="1" fillId="25" borderId="0" applyNumberFormat="0" applyBorder="0" applyAlignment="0" applyProtection="0"/>
    <xf numFmtId="222" fontId="119" fillId="24" borderId="66" applyNumberFormat="0" applyAlignment="0" applyProtection="0"/>
    <xf numFmtId="43" fontId="117" fillId="0" borderId="0" applyFont="0" applyFill="0" applyBorder="0" applyAlignment="0" applyProtection="0"/>
    <xf numFmtId="43" fontId="84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84" fillId="0" borderId="0" applyFont="0" applyFill="0" applyBorder="0" applyAlignment="0" applyProtection="0"/>
    <xf numFmtId="221" fontId="117" fillId="0" borderId="0" applyFont="0" applyFill="0" applyBorder="0" applyAlignment="0" applyProtection="0"/>
    <xf numFmtId="0" fontId="1" fillId="0" borderId="0"/>
    <xf numFmtId="0" fontId="1" fillId="0" borderId="0"/>
    <xf numFmtId="0" fontId="117" fillId="0" borderId="0"/>
    <xf numFmtId="0" fontId="117" fillId="0" borderId="0"/>
    <xf numFmtId="0" fontId="1" fillId="0" borderId="0"/>
    <xf numFmtId="0" fontId="117" fillId="0" borderId="0"/>
    <xf numFmtId="222" fontId="1" fillId="0" borderId="0"/>
    <xf numFmtId="222" fontId="1" fillId="0" borderId="0"/>
    <xf numFmtId="0" fontId="1" fillId="0" borderId="0"/>
    <xf numFmtId="222" fontId="84" fillId="0" borderId="0"/>
    <xf numFmtId="0" fontId="118" fillId="26" borderId="67" applyNumberFormat="0" applyAlignment="0" applyProtection="0"/>
    <xf numFmtId="9" fontId="117" fillId="0" borderId="0" applyFont="0" applyFill="0" applyBorder="0" applyAlignment="0" applyProtection="0"/>
    <xf numFmtId="9" fontId="84" fillId="0" borderId="0" applyFont="0" applyFill="0" applyBorder="0" applyAlignment="0" applyProtection="0"/>
    <xf numFmtId="44" fontId="117" fillId="0" borderId="0" applyFont="0" applyFill="0" applyBorder="0" applyAlignment="0" applyProtection="0"/>
    <xf numFmtId="173" fontId="2" fillId="0" borderId="0"/>
    <xf numFmtId="176" fontId="2" fillId="0" borderId="0"/>
    <xf numFmtId="0" fontId="2" fillId="0" borderId="0"/>
    <xf numFmtId="177" fontId="2" fillId="0" borderId="0"/>
    <xf numFmtId="44" fontId="117" fillId="0" borderId="0" applyFont="0" applyFill="0" applyBorder="0" applyAlignment="0" applyProtection="0"/>
    <xf numFmtId="178" fontId="2" fillId="0" borderId="0"/>
    <xf numFmtId="179" fontId="2" fillId="0" borderId="0"/>
    <xf numFmtId="9" fontId="117" fillId="0" borderId="0" applyFont="0" applyFill="0" applyBorder="0" applyAlignment="0" applyProtection="0"/>
    <xf numFmtId="175" fontId="2" fillId="0" borderId="0"/>
    <xf numFmtId="9" fontId="117" fillId="0" borderId="0" applyFont="0" applyFill="0" applyBorder="0" applyAlignment="0" applyProtection="0"/>
    <xf numFmtId="9" fontId="2" fillId="2" borderId="0"/>
    <xf numFmtId="38" fontId="2" fillId="0" borderId="0"/>
    <xf numFmtId="180" fontId="2" fillId="0" borderId="0"/>
    <xf numFmtId="182" fontId="2" fillId="0" borderId="0"/>
    <xf numFmtId="183" fontId="2" fillId="0" borderId="0"/>
    <xf numFmtId="184" fontId="2" fillId="0" borderId="0"/>
    <xf numFmtId="185" fontId="2" fillId="0" borderId="0"/>
    <xf numFmtId="6" fontId="2" fillId="0" borderId="0"/>
    <xf numFmtId="186" fontId="2" fillId="0" borderId="0" applyFill="0" applyBorder="0" applyAlignment="0"/>
    <xf numFmtId="187" fontId="2" fillId="0" borderId="0" applyFill="0" applyBorder="0" applyAlignment="0"/>
    <xf numFmtId="188" fontId="2" fillId="0" borderId="0" applyFill="0" applyBorder="0" applyAlignmen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0" fontId="2" fillId="0" borderId="2" applyNumberFormat="0" applyProtection="0">
      <alignment horizontal="left" vertical="center"/>
    </xf>
    <xf numFmtId="44" fontId="1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172" fontId="2" fillId="0" borderId="0" applyFont="0" applyFill="0" applyBorder="0" applyAlignment="0" applyProtection="0"/>
    <xf numFmtId="2" fontId="2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7" fillId="0" borderId="0" applyFont="0" applyFill="0" applyBorder="0" applyAlignment="0" applyProtection="0"/>
    <xf numFmtId="188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2">
      <alignment vertical="top"/>
    </xf>
    <xf numFmtId="0" fontId="2" fillId="12" borderId="7" applyNumberFormat="0">
      <alignment wrapText="1"/>
    </xf>
    <xf numFmtId="0" fontId="2" fillId="0" borderId="7" applyNumberFormat="0">
      <alignment wrapText="1"/>
    </xf>
    <xf numFmtId="0" fontId="2" fillId="0" borderId="0" applyNumberFormat="0" applyBorder="0">
      <alignment horizontal="left" vertical="top"/>
    </xf>
    <xf numFmtId="0" fontId="2" fillId="0" borderId="2" applyNumberFormat="0">
      <alignment horizontal="left" vertical="top" wrapText="1"/>
    </xf>
    <xf numFmtId="0" fontId="2" fillId="0" borderId="0" applyNumberFormat="0" applyBorder="0">
      <alignment horizontal="left" vertical="top" wrapText="1"/>
    </xf>
    <xf numFmtId="0" fontId="2" fillId="0" borderId="0" applyNumberFormat="0" applyFont="0" applyBorder="0"/>
    <xf numFmtId="0" fontId="2" fillId="0" borderId="7" applyNumberFormat="0" applyFill="0" applyProtection="0">
      <alignment wrapText="1"/>
    </xf>
    <xf numFmtId="0" fontId="2" fillId="13" borderId="7" applyNumberFormat="0" applyProtection="0">
      <alignment wrapText="1"/>
    </xf>
    <xf numFmtId="0" fontId="2" fillId="0" borderId="0" applyNumberFormat="0" applyFill="0" applyBorder="0" applyAlignment="0" applyProtection="0"/>
    <xf numFmtId="0" fontId="2" fillId="0" borderId="17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3" applyNumberFormat="0" applyFont="0" applyFill="0" applyAlignment="0" applyProtection="0"/>
    <xf numFmtId="0" fontId="2" fillId="0" borderId="14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5" applyNumberFormat="0" applyFont="0" applyFill="0" applyAlignment="0" applyProtection="0"/>
    <xf numFmtId="0" fontId="2" fillId="0" borderId="20" applyNumberFormat="0" applyFont="0" applyFill="0" applyAlignment="0" applyProtection="0"/>
    <xf numFmtId="0" fontId="2" fillId="0" borderId="22" applyNumberFormat="0" applyFont="0" applyFill="0" applyAlignment="0" applyProtection="0"/>
    <xf numFmtId="0" fontId="2" fillId="0" borderId="18" applyNumberFormat="0" applyFont="0" applyFill="0" applyAlignment="0" applyProtection="0"/>
    <xf numFmtId="0" fontId="2" fillId="0" borderId="7" applyNumberFormat="0" applyFont="0" applyFill="0" applyAlignment="0" applyProtection="0"/>
    <xf numFmtId="0" fontId="2" fillId="0" borderId="6" applyNumberFormat="0" applyFont="0" applyFill="0" applyAlignment="0" applyProtection="0"/>
    <xf numFmtId="0" fontId="2" fillId="0" borderId="7" applyNumberFormat="0" applyFont="0" applyFill="0" applyAlignment="0" applyProtection="0"/>
    <xf numFmtId="0" fontId="2" fillId="0" borderId="11" applyNumberFormat="0" applyFont="0" applyFill="0" applyAlignment="0" applyProtection="0"/>
    <xf numFmtId="0" fontId="2" fillId="0" borderId="9" applyNumberFormat="0" applyFont="0" applyFill="0" applyAlignment="0" applyProtection="0"/>
    <xf numFmtId="0" fontId="2" fillId="0" borderId="24" applyNumberFormat="0" applyFont="0" applyFill="0" applyAlignment="0" applyProtection="0"/>
    <xf numFmtId="0" fontId="2" fillId="0" borderId="25" applyNumberFormat="0" applyFont="0" applyFill="0" applyAlignment="0" applyProtection="0"/>
    <xf numFmtId="0" fontId="2" fillId="0" borderId="26" applyNumberFormat="0" applyFont="0" applyFill="0" applyAlignment="0" applyProtection="0"/>
    <xf numFmtId="0" fontId="2" fillId="0" borderId="27" applyNumberFormat="0" applyFont="0" applyFill="0" applyAlignment="0" applyProtection="0"/>
    <xf numFmtId="0" fontId="2" fillId="0" borderId="28" applyNumberFormat="0" applyFont="0" applyFill="0" applyAlignment="0" applyProtection="0"/>
    <xf numFmtId="0" fontId="2" fillId="0" borderId="29" applyNumberFormat="0" applyFont="0" applyFill="0" applyAlignment="0" applyProtection="0"/>
    <xf numFmtId="0" fontId="2" fillId="0" borderId="30" applyNumberFormat="0" applyFont="0" applyFill="0" applyAlignment="0" applyProtection="0"/>
    <xf numFmtId="0" fontId="2" fillId="0" borderId="31" applyNumberFormat="0" applyFont="0" applyFill="0" applyAlignment="0" applyProtection="0"/>
    <xf numFmtId="0" fontId="2" fillId="0" borderId="5" applyNumberFormat="0" applyFont="0" applyFill="0" applyAlignment="0" applyProtection="0"/>
    <xf numFmtId="0" fontId="2" fillId="0" borderId="31" applyNumberFormat="0" applyFont="0" applyFill="0" applyAlignment="0" applyProtection="0"/>
    <xf numFmtId="0" fontId="2" fillId="0" borderId="32" applyNumberFormat="0" applyFont="0" applyFill="0" applyAlignment="0" applyProtection="0"/>
    <xf numFmtId="0" fontId="2" fillId="0" borderId="17" applyNumberFormat="0" applyFont="0"/>
    <xf numFmtId="0" fontId="2" fillId="0" borderId="1" applyNumberFormat="0" applyFont="0"/>
    <xf numFmtId="0" fontId="2" fillId="0" borderId="13" applyNumberFormat="0" applyFont="0"/>
    <xf numFmtId="0" fontId="2" fillId="0" borderId="14" applyNumberFormat="0" applyFont="0"/>
    <xf numFmtId="0" fontId="2" fillId="0" borderId="16" applyNumberFormat="0" applyFont="0"/>
    <xf numFmtId="0" fontId="2" fillId="0" borderId="15" applyNumberFormat="0" applyFont="0"/>
    <xf numFmtId="0" fontId="2" fillId="0" borderId="20" applyNumberFormat="0" applyFont="0"/>
    <xf numFmtId="0" fontId="2" fillId="0" borderId="22" applyNumberFormat="0" applyFont="0"/>
    <xf numFmtId="0" fontId="2" fillId="0" borderId="18" applyNumberFormat="0" applyFont="0"/>
    <xf numFmtId="0" fontId="2" fillId="0" borderId="7" applyNumberFormat="0" applyFont="0"/>
    <xf numFmtId="0" fontId="2" fillId="0" borderId="6" applyNumberFormat="0" applyFont="0"/>
    <xf numFmtId="0" fontId="2" fillId="0" borderId="0"/>
    <xf numFmtId="215" fontId="2" fillId="0" borderId="0" applyFill="0" applyBorder="0" applyAlignment="0"/>
    <xf numFmtId="216" fontId="2" fillId="0" borderId="0" applyFill="0" applyBorder="0" applyAlignment="0"/>
  </cellStyleXfs>
  <cellXfs count="468">
    <xf numFmtId="0" fontId="0" fillId="0" borderId="0" xfId="0"/>
    <xf numFmtId="0" fontId="85" fillId="0" borderId="0" xfId="0" applyFont="1"/>
    <xf numFmtId="0" fontId="86" fillId="0" borderId="0" xfId="0" applyFont="1"/>
    <xf numFmtId="3" fontId="86" fillId="0" borderId="0" xfId="0" applyNumberFormat="1" applyFont="1"/>
    <xf numFmtId="0" fontId="86" fillId="0" borderId="0" xfId="0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"/>
    </xf>
    <xf numFmtId="0" fontId="86" fillId="0" borderId="0" xfId="0" applyFont="1" applyBorder="1" applyAlignment="1">
      <alignment horizontal="center"/>
    </xf>
    <xf numFmtId="0" fontId="86" fillId="0" borderId="25" xfId="0" applyFont="1" applyBorder="1"/>
    <xf numFmtId="43" fontId="86" fillId="0" borderId="0" xfId="0" applyNumberFormat="1" applyFont="1"/>
    <xf numFmtId="3" fontId="86" fillId="0" borderId="0" xfId="0" applyNumberFormat="1" applyFont="1" applyAlignment="1">
      <alignment horizontal="right"/>
    </xf>
    <xf numFmtId="0" fontId="86" fillId="0" borderId="0" xfId="0" applyFont="1" applyAlignment="1">
      <alignment vertical="center"/>
    </xf>
    <xf numFmtId="3" fontId="86" fillId="18" borderId="0" xfId="0" applyNumberFormat="1" applyFont="1" applyFill="1" applyBorder="1"/>
    <xf numFmtId="0" fontId="86" fillId="18" borderId="0" xfId="0" applyFont="1" applyFill="1" applyBorder="1"/>
    <xf numFmtId="3" fontId="86" fillId="18" borderId="17" xfId="0" applyNumberFormat="1" applyFont="1" applyFill="1" applyBorder="1"/>
    <xf numFmtId="3" fontId="86" fillId="18" borderId="25" xfId="0" applyNumberFormat="1" applyFont="1" applyFill="1" applyBorder="1"/>
    <xf numFmtId="0" fontId="86" fillId="18" borderId="0" xfId="0" applyFont="1" applyFill="1"/>
    <xf numFmtId="0" fontId="85" fillId="20" borderId="24" xfId="0" applyFont="1" applyFill="1" applyBorder="1"/>
    <xf numFmtId="0" fontId="86" fillId="20" borderId="0" xfId="0" applyFont="1" applyFill="1" applyBorder="1"/>
    <xf numFmtId="3" fontId="86" fillId="20" borderId="0" xfId="0" applyNumberFormat="1" applyFont="1" applyFill="1" applyBorder="1"/>
    <xf numFmtId="3" fontId="86" fillId="20" borderId="25" xfId="0" applyNumberFormat="1" applyFont="1" applyFill="1" applyBorder="1"/>
    <xf numFmtId="0" fontId="86" fillId="21" borderId="0" xfId="0" applyFont="1" applyFill="1"/>
    <xf numFmtId="0" fontId="88" fillId="0" borderId="24" xfId="0" applyFont="1" applyBorder="1"/>
    <xf numFmtId="41" fontId="86" fillId="0" borderId="0" xfId="0" applyNumberFormat="1" applyFont="1" applyFill="1" applyBorder="1" applyAlignment="1"/>
    <xf numFmtId="3" fontId="86" fillId="0" borderId="14" xfId="0" applyNumberFormat="1" applyFont="1" applyFill="1" applyBorder="1"/>
    <xf numFmtId="3" fontId="86" fillId="0" borderId="0" xfId="0" applyNumberFormat="1" applyFont="1" applyFill="1" applyBorder="1"/>
    <xf numFmtId="3" fontId="86" fillId="0" borderId="25" xfId="0" applyNumberFormat="1" applyFont="1" applyFill="1" applyBorder="1"/>
    <xf numFmtId="0" fontId="89" fillId="0" borderId="24" xfId="0" applyFont="1" applyBorder="1" applyProtection="1">
      <protection locked="0"/>
    </xf>
    <xf numFmtId="3" fontId="90" fillId="0" borderId="14" xfId="0" applyNumberFormat="1" applyFont="1" applyBorder="1" applyAlignment="1" applyProtection="1">
      <alignment horizontal="center"/>
      <protection locked="0"/>
    </xf>
    <xf numFmtId="3" fontId="86" fillId="0" borderId="14" xfId="0" applyNumberFormat="1" applyFont="1" applyBorder="1"/>
    <xf numFmtId="0" fontId="86" fillId="0" borderId="24" xfId="0" applyFont="1" applyFill="1" applyBorder="1" applyAlignment="1">
      <alignment horizontal="left" indent="1"/>
    </xf>
    <xf numFmtId="41" fontId="86" fillId="0" borderId="0" xfId="0" applyNumberFormat="1" applyFont="1" applyFill="1" applyBorder="1" applyAlignment="1">
      <alignment horizontal="center"/>
    </xf>
    <xf numFmtId="217" fontId="86" fillId="20" borderId="14" xfId="0" applyNumberFormat="1" applyFont="1" applyFill="1" applyBorder="1"/>
    <xf numFmtId="41" fontId="86" fillId="20" borderId="0" xfId="0" applyNumberFormat="1" applyFont="1" applyFill="1" applyBorder="1"/>
    <xf numFmtId="41" fontId="86" fillId="0" borderId="14" xfId="0" applyNumberFormat="1" applyFont="1" applyFill="1" applyBorder="1"/>
    <xf numFmtId="41" fontId="86" fillId="0" borderId="25" xfId="0" applyNumberFormat="1" applyFont="1" applyFill="1" applyBorder="1"/>
    <xf numFmtId="0" fontId="86" fillId="0" borderId="35" xfId="0" applyFont="1" applyFill="1" applyBorder="1"/>
    <xf numFmtId="41" fontId="86" fillId="0" borderId="1" xfId="0" applyNumberFormat="1" applyFont="1" applyFill="1" applyBorder="1" applyAlignment="1"/>
    <xf numFmtId="3" fontId="86" fillId="0" borderId="22" xfId="0" applyNumberFormat="1" applyFont="1" applyBorder="1"/>
    <xf numFmtId="3" fontId="86" fillId="0" borderId="1" xfId="0" applyNumberFormat="1" applyFont="1" applyBorder="1"/>
    <xf numFmtId="3" fontId="86" fillId="0" borderId="22" xfId="0" applyNumberFormat="1" applyFont="1" applyFill="1" applyBorder="1"/>
    <xf numFmtId="41" fontId="86" fillId="0" borderId="36" xfId="0" applyNumberFormat="1" applyFont="1" applyFill="1" applyBorder="1"/>
    <xf numFmtId="41" fontId="86" fillId="0" borderId="0" xfId="0" applyNumberFormat="1" applyFont="1" applyBorder="1"/>
    <xf numFmtId="0" fontId="89" fillId="0" borderId="24" xfId="0" applyFont="1" applyBorder="1"/>
    <xf numFmtId="41" fontId="86" fillId="0" borderId="0" xfId="0" applyNumberFormat="1" applyFont="1" applyFill="1" applyBorder="1"/>
    <xf numFmtId="41" fontId="87" fillId="0" borderId="0" xfId="0" applyNumberFormat="1" applyFont="1" applyFill="1"/>
    <xf numFmtId="0" fontId="86" fillId="0" borderId="0" xfId="0" applyFont="1" applyFill="1"/>
    <xf numFmtId="0" fontId="86" fillId="0" borderId="35" xfId="0" applyFont="1" applyFill="1" applyBorder="1" applyAlignment="1">
      <alignment horizontal="left" indent="1"/>
    </xf>
    <xf numFmtId="41" fontId="86" fillId="0" borderId="1" xfId="0" applyNumberFormat="1" applyFont="1" applyBorder="1"/>
    <xf numFmtId="41" fontId="86" fillId="0" borderId="22" xfId="0" applyNumberFormat="1" applyFont="1" applyFill="1" applyBorder="1"/>
    <xf numFmtId="217" fontId="86" fillId="0" borderId="14" xfId="0" applyNumberFormat="1" applyFont="1" applyFill="1" applyBorder="1"/>
    <xf numFmtId="0" fontId="86" fillId="22" borderId="0" xfId="0" applyFont="1" applyFill="1"/>
    <xf numFmtId="0" fontId="85" fillId="18" borderId="24" xfId="0" applyFont="1" applyFill="1" applyBorder="1"/>
    <xf numFmtId="3" fontId="85" fillId="18" borderId="0" xfId="0" applyNumberFormat="1" applyFont="1" applyFill="1" applyBorder="1"/>
    <xf numFmtId="3" fontId="85" fillId="18" borderId="25" xfId="0" applyNumberFormat="1" applyFont="1" applyFill="1" applyBorder="1"/>
    <xf numFmtId="0" fontId="86" fillId="0" borderId="0" xfId="0" applyFont="1" applyFill="1" applyBorder="1"/>
    <xf numFmtId="167" fontId="86" fillId="0" borderId="0" xfId="0" applyNumberFormat="1" applyFont="1" applyFill="1" applyBorder="1"/>
    <xf numFmtId="164" fontId="85" fillId="18" borderId="0" xfId="0" applyNumberFormat="1" applyFont="1" applyFill="1" applyBorder="1"/>
    <xf numFmtId="41" fontId="85" fillId="18" borderId="25" xfId="0" applyNumberFormat="1" applyFont="1" applyFill="1" applyBorder="1"/>
    <xf numFmtId="0" fontId="85" fillId="0" borderId="24" xfId="0" applyFont="1" applyBorder="1"/>
    <xf numFmtId="10" fontId="86" fillId="0" borderId="14" xfId="154" applyNumberFormat="1" applyFont="1" applyBorder="1"/>
    <xf numFmtId="164" fontId="86" fillId="0" borderId="0" xfId="0" applyNumberFormat="1" applyFont="1" applyFill="1" applyBorder="1"/>
    <xf numFmtId="3" fontId="91" fillId="0" borderId="0" xfId="0" applyNumberFormat="1" applyFont="1" applyFill="1" applyBorder="1"/>
    <xf numFmtId="10" fontId="92" fillId="0" borderId="14" xfId="154" applyNumberFormat="1" applyFont="1" applyBorder="1" applyAlignment="1">
      <alignment horizontal="center"/>
    </xf>
    <xf numFmtId="10" fontId="86" fillId="0" borderId="14" xfId="154" applyNumberFormat="1" applyFont="1" applyFill="1" applyBorder="1"/>
    <xf numFmtId="0" fontId="85" fillId="0" borderId="24" xfId="0" applyFont="1" applyBorder="1" applyProtection="1">
      <protection locked="0"/>
    </xf>
    <xf numFmtId="3" fontId="91" fillId="0" borderId="14" xfId="0" applyNumberFormat="1" applyFont="1" applyFill="1" applyBorder="1"/>
    <xf numFmtId="0" fontId="85" fillId="0" borderId="24" xfId="0" applyFont="1" applyFill="1" applyBorder="1" applyProtection="1">
      <protection locked="0"/>
    </xf>
    <xf numFmtId="10" fontId="86" fillId="0" borderId="0" xfId="154" applyNumberFormat="1" applyFont="1" applyFill="1" applyBorder="1" applyAlignment="1">
      <alignment horizontal="center"/>
    </xf>
    <xf numFmtId="164" fontId="85" fillId="0" borderId="0" xfId="0" applyNumberFormat="1" applyFont="1" applyFill="1" applyBorder="1"/>
    <xf numFmtId="41" fontId="85" fillId="0" borderId="25" xfId="0" applyNumberFormat="1" applyFont="1" applyFill="1" applyBorder="1"/>
    <xf numFmtId="3" fontId="86" fillId="0" borderId="14" xfId="0" applyNumberFormat="1" applyFont="1" applyBorder="1" applyProtection="1">
      <protection locked="0"/>
    </xf>
    <xf numFmtId="3" fontId="86" fillId="0" borderId="25" xfId="0" applyNumberFormat="1" applyFont="1" applyBorder="1"/>
    <xf numFmtId="1" fontId="86" fillId="0" borderId="0" xfId="0" applyNumberFormat="1" applyFont="1" applyFill="1" applyBorder="1"/>
    <xf numFmtId="164" fontId="85" fillId="18" borderId="25" xfId="0" applyNumberFormat="1" applyFont="1" applyFill="1" applyBorder="1"/>
    <xf numFmtId="0" fontId="85" fillId="21" borderId="24" xfId="0" applyFont="1" applyFill="1" applyBorder="1"/>
    <xf numFmtId="0" fontId="86" fillId="21" borderId="0" xfId="0" applyFont="1" applyFill="1" applyBorder="1"/>
    <xf numFmtId="3" fontId="86" fillId="21" borderId="0" xfId="0" applyNumberFormat="1" applyFont="1" applyFill="1" applyBorder="1"/>
    <xf numFmtId="3" fontId="86" fillId="21" borderId="25" xfId="0" applyNumberFormat="1" applyFont="1" applyFill="1" applyBorder="1"/>
    <xf numFmtId="10" fontId="86" fillId="20" borderId="14" xfId="154" applyNumberFormat="1" applyFont="1" applyFill="1" applyBorder="1"/>
    <xf numFmtId="0" fontId="86" fillId="0" borderId="24" xfId="0" applyFont="1" applyBorder="1" applyAlignment="1">
      <alignment horizontal="left" indent="1"/>
    </xf>
    <xf numFmtId="0" fontId="89" fillId="0" borderId="24" xfId="0" applyFont="1" applyFill="1" applyBorder="1"/>
    <xf numFmtId="41" fontId="86" fillId="0" borderId="37" xfId="0" applyNumberFormat="1" applyFont="1" applyFill="1" applyBorder="1"/>
    <xf numFmtId="41" fontId="91" fillId="0" borderId="0" xfId="0" applyNumberFormat="1" applyFont="1" applyFill="1" applyBorder="1"/>
    <xf numFmtId="5" fontId="86" fillId="0" borderId="0" xfId="0" applyNumberFormat="1" applyFont="1" applyBorder="1"/>
    <xf numFmtId="5" fontId="85" fillId="0" borderId="0" xfId="0" applyNumberFormat="1" applyFont="1" applyBorder="1"/>
    <xf numFmtId="164" fontId="93" fillId="18" borderId="24" xfId="0" applyNumberFormat="1" applyFont="1" applyFill="1" applyBorder="1" applyAlignment="1">
      <alignment horizontal="left"/>
    </xf>
    <xf numFmtId="164" fontId="86" fillId="18" borderId="0" xfId="0" applyNumberFormat="1" applyFont="1" applyFill="1"/>
    <xf numFmtId="0" fontId="86" fillId="22" borderId="0" xfId="0" applyFont="1" applyFill="1" applyAlignment="1">
      <alignment vertical="center"/>
    </xf>
    <xf numFmtId="0" fontId="86" fillId="0" borderId="1" xfId="0" applyFont="1" applyBorder="1"/>
    <xf numFmtId="0" fontId="86" fillId="0" borderId="37" xfId="0" applyFont="1" applyFill="1" applyBorder="1"/>
    <xf numFmtId="0" fontId="86" fillId="0" borderId="37" xfId="0" applyFont="1" applyBorder="1"/>
    <xf numFmtId="0" fontId="86" fillId="0" borderId="37" xfId="0" quotePrefix="1" applyFont="1" applyBorder="1"/>
    <xf numFmtId="0" fontId="86" fillId="0" borderId="39" xfId="0" quotePrefix="1" applyFont="1" applyBorder="1"/>
    <xf numFmtId="0" fontId="86" fillId="0" borderId="37" xfId="0" quotePrefix="1" applyFont="1" applyFill="1" applyBorder="1"/>
    <xf numFmtId="41" fontId="86" fillId="0" borderId="25" xfId="0" applyNumberFormat="1" applyFont="1" applyBorder="1"/>
    <xf numFmtId="3" fontId="86" fillId="0" borderId="36" xfId="0" applyNumberFormat="1" applyFont="1" applyBorder="1"/>
    <xf numFmtId="41" fontId="86" fillId="0" borderId="36" xfId="0" applyNumberFormat="1" applyFont="1" applyBorder="1"/>
    <xf numFmtId="164" fontId="86" fillId="0" borderId="36" xfId="0" applyNumberFormat="1" applyFont="1" applyBorder="1"/>
    <xf numFmtId="0" fontId="86" fillId="0" borderId="25" xfId="0" quotePrefix="1" applyFont="1" applyBorder="1" applyProtection="1">
      <protection locked="0"/>
    </xf>
    <xf numFmtId="3" fontId="86" fillId="0" borderId="35" xfId="0" applyNumberFormat="1" applyFont="1" applyBorder="1"/>
    <xf numFmtId="0" fontId="86" fillId="0" borderId="25" xfId="0" quotePrefix="1" applyFont="1" applyBorder="1"/>
    <xf numFmtId="0" fontId="91" fillId="0" borderId="24" xfId="0" applyFont="1" applyBorder="1" applyAlignment="1">
      <alignment horizontal="left"/>
    </xf>
    <xf numFmtId="41" fontId="87" fillId="0" borderId="0" xfId="0" applyNumberFormat="1" applyFont="1" applyFill="1" applyAlignment="1">
      <alignment vertical="center"/>
    </xf>
    <xf numFmtId="0" fontId="86" fillId="0" borderId="0" xfId="0" applyFont="1" applyFill="1" applyAlignment="1">
      <alignment vertical="center"/>
    </xf>
    <xf numFmtId="41" fontId="87" fillId="0" borderId="0" xfId="0" applyNumberFormat="1" applyFont="1" applyFill="1" applyAlignment="1">
      <alignment horizontal="right"/>
    </xf>
    <xf numFmtId="164" fontId="86" fillId="0" borderId="0" xfId="0" applyNumberFormat="1" applyFont="1" applyFill="1"/>
    <xf numFmtId="0" fontId="112" fillId="18" borderId="24" xfId="0" applyFont="1" applyFill="1" applyBorder="1" applyAlignment="1">
      <alignment horizontal="center" vertical="center"/>
    </xf>
    <xf numFmtId="0" fontId="112" fillId="18" borderId="0" xfId="0" applyFont="1" applyFill="1" applyBorder="1" applyAlignment="1">
      <alignment horizontal="center" vertical="center"/>
    </xf>
    <xf numFmtId="3" fontId="112" fillId="18" borderId="0" xfId="0" applyNumberFormat="1" applyFont="1" applyFill="1" applyBorder="1" applyAlignment="1">
      <alignment vertical="center"/>
    </xf>
    <xf numFmtId="5" fontId="112" fillId="18" borderId="0" xfId="0" applyNumberFormat="1" applyFont="1" applyFill="1" applyBorder="1" applyAlignment="1">
      <alignment vertical="center"/>
    </xf>
    <xf numFmtId="5" fontId="112" fillId="18" borderId="25" xfId="0" applyNumberFormat="1" applyFont="1" applyFill="1" applyBorder="1" applyAlignment="1">
      <alignment vertical="center"/>
    </xf>
    <xf numFmtId="0" fontId="112" fillId="23" borderId="41" xfId="0" applyFont="1" applyFill="1" applyBorder="1"/>
    <xf numFmtId="0" fontId="113" fillId="23" borderId="6" xfId="0" applyFont="1" applyFill="1" applyBorder="1"/>
    <xf numFmtId="3" fontId="113" fillId="23" borderId="6" xfId="0" applyNumberFormat="1" applyFont="1" applyFill="1" applyBorder="1"/>
    <xf numFmtId="3" fontId="112" fillId="23" borderId="6" xfId="0" applyNumberFormat="1" applyFont="1" applyFill="1" applyBorder="1"/>
    <xf numFmtId="164" fontId="112" fillId="23" borderId="6" xfId="0" applyNumberFormat="1" applyFont="1" applyFill="1" applyBorder="1"/>
    <xf numFmtId="164" fontId="112" fillId="23" borderId="42" xfId="0" applyNumberFormat="1" applyFont="1" applyFill="1" applyBorder="1"/>
    <xf numFmtId="3" fontId="112" fillId="23" borderId="21" xfId="0" applyNumberFormat="1" applyFont="1" applyFill="1" applyBorder="1" applyAlignment="1">
      <alignment vertical="center"/>
    </xf>
    <xf numFmtId="5" fontId="112" fillId="23" borderId="19" xfId="0" applyNumberFormat="1" applyFont="1" applyFill="1" applyBorder="1" applyAlignment="1">
      <alignment vertical="center"/>
    </xf>
    <xf numFmtId="5" fontId="112" fillId="23" borderId="6" xfId="0" applyNumberFormat="1" applyFont="1" applyFill="1" applyBorder="1" applyAlignment="1">
      <alignment vertical="center"/>
    </xf>
    <xf numFmtId="5" fontId="112" fillId="23" borderId="42" xfId="0" applyNumberFormat="1" applyFont="1" applyFill="1" applyBorder="1" applyAlignment="1">
      <alignment vertical="center"/>
    </xf>
    <xf numFmtId="3" fontId="114" fillId="23" borderId="21" xfId="0" applyNumberFormat="1" applyFont="1" applyFill="1" applyBorder="1" applyAlignment="1" applyProtection="1">
      <alignment horizontal="center" vertical="center"/>
      <protection locked="0"/>
    </xf>
    <xf numFmtId="3" fontId="114" fillId="23" borderId="19" xfId="0" applyNumberFormat="1" applyFont="1" applyFill="1" applyBorder="1" applyAlignment="1" applyProtection="1">
      <alignment horizontal="center" vertical="center"/>
      <protection locked="0"/>
    </xf>
    <xf numFmtId="3" fontId="114" fillId="23" borderId="47" xfId="0" applyNumberFormat="1" applyFont="1" applyFill="1" applyBorder="1" applyAlignment="1" applyProtection="1">
      <alignment horizontal="center" vertical="center"/>
      <protection locked="0"/>
    </xf>
    <xf numFmtId="3" fontId="114" fillId="23" borderId="6" xfId="0" applyNumberFormat="1" applyFont="1" applyFill="1" applyBorder="1" applyAlignment="1" applyProtection="1">
      <alignment horizontal="center" vertical="center"/>
      <protection locked="0"/>
    </xf>
    <xf numFmtId="3" fontId="114" fillId="23" borderId="20" xfId="0" applyNumberFormat="1" applyFont="1" applyFill="1" applyBorder="1" applyAlignment="1" applyProtection="1">
      <alignment horizontal="center" vertical="center"/>
      <protection locked="0"/>
    </xf>
    <xf numFmtId="3" fontId="94" fillId="0" borderId="0" xfId="0" applyNumberFormat="1" applyFont="1" applyFill="1"/>
    <xf numFmtId="3" fontId="94" fillId="0" borderId="0" xfId="0" applyNumberFormat="1" applyFont="1"/>
    <xf numFmtId="3" fontId="95" fillId="18" borderId="26" xfId="0" applyNumberFormat="1" applyFont="1" applyFill="1" applyBorder="1" applyAlignment="1">
      <alignment horizontal="centerContinuous"/>
    </xf>
    <xf numFmtId="3" fontId="94" fillId="18" borderId="11" xfId="0" applyNumberFormat="1" applyFont="1" applyFill="1" applyBorder="1" applyAlignment="1">
      <alignment horizontal="centerContinuous"/>
    </xf>
    <xf numFmtId="3" fontId="94" fillId="18" borderId="28" xfId="0" applyNumberFormat="1" applyFont="1" applyFill="1" applyBorder="1" applyAlignment="1">
      <alignment horizontal="centerContinuous"/>
    </xf>
    <xf numFmtId="3" fontId="94" fillId="18" borderId="24" xfId="0" applyNumberFormat="1" applyFont="1" applyFill="1" applyBorder="1"/>
    <xf numFmtId="3" fontId="94" fillId="18" borderId="0" xfId="0" applyNumberFormat="1" applyFont="1" applyFill="1" applyBorder="1"/>
    <xf numFmtId="3" fontId="94" fillId="18" borderId="25" xfId="0" applyNumberFormat="1" applyFont="1" applyFill="1" applyBorder="1"/>
    <xf numFmtId="3" fontId="95" fillId="18" borderId="24" xfId="0" applyNumberFormat="1" applyFont="1" applyFill="1" applyBorder="1"/>
    <xf numFmtId="3" fontId="96" fillId="0" borderId="0" xfId="0" applyNumberFormat="1" applyFont="1" applyFill="1"/>
    <xf numFmtId="3" fontId="115" fillId="23" borderId="24" xfId="0" applyNumberFormat="1" applyFont="1" applyFill="1" applyBorder="1"/>
    <xf numFmtId="3" fontId="116" fillId="23" borderId="0" xfId="0" applyNumberFormat="1" applyFont="1" applyFill="1" applyBorder="1"/>
    <xf numFmtId="3" fontId="116" fillId="23" borderId="25" xfId="0" applyNumberFormat="1" applyFont="1" applyFill="1" applyBorder="1"/>
    <xf numFmtId="3" fontId="96" fillId="21" borderId="0" xfId="0" applyNumberFormat="1" applyFont="1" applyFill="1"/>
    <xf numFmtId="3" fontId="94" fillId="17" borderId="48" xfId="0" applyNumberFormat="1" applyFont="1" applyFill="1" applyBorder="1" applyAlignment="1">
      <alignment horizontal="center" vertical="center" wrapText="1"/>
    </xf>
    <xf numFmtId="3" fontId="86" fillId="17" borderId="21" xfId="0" applyNumberFormat="1" applyFont="1" applyFill="1" applyBorder="1" applyAlignment="1">
      <alignment horizontal="center" vertical="center" wrapText="1"/>
    </xf>
    <xf numFmtId="3" fontId="86" fillId="17" borderId="47" xfId="0" applyNumberFormat="1" applyFont="1" applyFill="1" applyBorder="1" applyAlignment="1">
      <alignment horizontal="center" vertical="center" wrapText="1"/>
    </xf>
    <xf numFmtId="3" fontId="86" fillId="17" borderId="22" xfId="0" applyNumberFormat="1" applyFont="1" applyFill="1" applyBorder="1" applyAlignment="1">
      <alignment horizontal="center" vertical="center" wrapText="1"/>
    </xf>
    <xf numFmtId="3" fontId="86" fillId="0" borderId="39" xfId="0" applyNumberFormat="1" applyFont="1" applyFill="1" applyBorder="1" applyAlignment="1">
      <alignment horizontal="center" vertical="center" wrapText="1"/>
    </xf>
    <xf numFmtId="3" fontId="86" fillId="0" borderId="22" xfId="0" applyNumberFormat="1" applyFont="1" applyFill="1" applyBorder="1" applyAlignment="1">
      <alignment horizontal="center" vertical="center" wrapText="1"/>
    </xf>
    <xf numFmtId="3" fontId="86" fillId="0" borderId="18" xfId="0" applyNumberFormat="1" applyFont="1" applyFill="1" applyBorder="1" applyAlignment="1">
      <alignment horizontal="center" vertical="center" wrapText="1"/>
    </xf>
    <xf numFmtId="3" fontId="85" fillId="0" borderId="42" xfId="0" applyNumberFormat="1" applyFont="1" applyFill="1" applyBorder="1" applyAlignment="1">
      <alignment horizontal="center" vertical="center" wrapText="1"/>
    </xf>
    <xf numFmtId="3" fontId="97" fillId="17" borderId="49" xfId="0" applyNumberFormat="1" applyFont="1" applyFill="1" applyBorder="1" applyAlignment="1">
      <alignment horizontal="center" vertical="center" wrapText="1"/>
    </xf>
    <xf numFmtId="3" fontId="86" fillId="17" borderId="15" xfId="0" applyNumberFormat="1" applyFont="1" applyFill="1" applyBorder="1" applyAlignment="1">
      <alignment horizontal="center" vertical="center" wrapText="1"/>
    </xf>
    <xf numFmtId="3" fontId="86" fillId="17" borderId="39" xfId="0" applyNumberFormat="1" applyFont="1" applyFill="1" applyBorder="1" applyAlignment="1">
      <alignment horizontal="center" vertical="center" wrapText="1"/>
    </xf>
    <xf numFmtId="3" fontId="91" fillId="0" borderId="39" xfId="0" applyNumberFormat="1" applyFont="1" applyFill="1" applyBorder="1" applyAlignment="1">
      <alignment horizontal="center" vertical="center" wrapText="1"/>
    </xf>
    <xf numFmtId="3" fontId="85" fillId="0" borderId="36" xfId="0" applyNumberFormat="1" applyFont="1" applyFill="1" applyBorder="1" applyAlignment="1">
      <alignment horizontal="center" vertical="center" wrapText="1"/>
    </xf>
    <xf numFmtId="3" fontId="94" fillId="0" borderId="50" xfId="0" applyNumberFormat="1" applyFont="1" applyFill="1" applyBorder="1" applyAlignment="1">
      <alignment horizontal="center" vertical="center" wrapText="1"/>
    </xf>
    <xf numFmtId="3" fontId="94" fillId="0" borderId="13" xfId="0" applyNumberFormat="1" applyFont="1" applyFill="1" applyBorder="1" applyAlignment="1">
      <alignment horizontal="center" vertical="center" wrapText="1"/>
    </xf>
    <xf numFmtId="3" fontId="94" fillId="0" borderId="37" xfId="0" applyNumberFormat="1" applyFont="1" applyFill="1" applyBorder="1" applyAlignment="1">
      <alignment horizontal="center" vertical="center" wrapText="1"/>
    </xf>
    <xf numFmtId="3" fontId="94" fillId="0" borderId="14" xfId="0" applyNumberFormat="1" applyFont="1" applyFill="1" applyBorder="1" applyAlignment="1">
      <alignment horizontal="center" vertical="center" wrapText="1"/>
    </xf>
    <xf numFmtId="3" fontId="94" fillId="0" borderId="7" xfId="0" applyNumberFormat="1" applyFont="1" applyFill="1" applyBorder="1" applyAlignment="1">
      <alignment horizontal="center" vertical="center" wrapText="1"/>
    </xf>
    <xf numFmtId="3" fontId="94" fillId="0" borderId="25" xfId="0" applyNumberFormat="1" applyFont="1" applyFill="1" applyBorder="1" applyAlignment="1">
      <alignment horizontal="center" vertical="center" wrapText="1"/>
    </xf>
    <xf numFmtId="3" fontId="95" fillId="0" borderId="50" xfId="0" applyNumberFormat="1" applyFont="1" applyFill="1" applyBorder="1" applyAlignment="1">
      <alignment horizontal="left" vertical="center" wrapText="1"/>
    </xf>
    <xf numFmtId="3" fontId="94" fillId="0" borderId="50" xfId="0" applyNumberFormat="1" applyFont="1" applyFill="1" applyBorder="1" applyAlignment="1">
      <alignment horizontal="left" vertical="top" wrapText="1"/>
    </xf>
    <xf numFmtId="3" fontId="94" fillId="0" borderId="13" xfId="0" applyNumberFormat="1" applyFont="1" applyFill="1" applyBorder="1" applyAlignment="1">
      <alignment vertical="top"/>
    </xf>
    <xf numFmtId="3" fontId="94" fillId="0" borderId="37" xfId="0" applyNumberFormat="1" applyFont="1" applyFill="1" applyBorder="1" applyAlignment="1">
      <alignment vertical="top"/>
    </xf>
    <xf numFmtId="3" fontId="94" fillId="0" borderId="14" xfId="0" applyNumberFormat="1" applyFont="1" applyFill="1" applyBorder="1" applyAlignment="1">
      <alignment vertical="top"/>
    </xf>
    <xf numFmtId="3" fontId="94" fillId="23" borderId="37" xfId="0" applyNumberFormat="1" applyFont="1" applyFill="1" applyBorder="1" applyAlignment="1">
      <alignment vertical="top"/>
    </xf>
    <xf numFmtId="3" fontId="94" fillId="0" borderId="7" xfId="0" applyNumberFormat="1" applyFont="1" applyFill="1" applyBorder="1" applyAlignment="1">
      <alignment vertical="top"/>
    </xf>
    <xf numFmtId="3" fontId="94" fillId="0" borderId="25" xfId="0" applyNumberFormat="1" applyFont="1" applyFill="1" applyBorder="1" applyAlignment="1">
      <alignment vertical="top"/>
    </xf>
    <xf numFmtId="3" fontId="94" fillId="0" borderId="50" xfId="0" applyNumberFormat="1" applyFont="1" applyBorder="1" applyAlignment="1">
      <alignment vertical="top" wrapText="1"/>
    </xf>
    <xf numFmtId="3" fontId="95" fillId="0" borderId="50" xfId="0" applyNumberFormat="1" applyFont="1" applyBorder="1" applyAlignment="1">
      <alignment vertical="top" wrapText="1"/>
    </xf>
    <xf numFmtId="3" fontId="94" fillId="0" borderId="50" xfId="0" applyNumberFormat="1" applyFont="1" applyBorder="1" applyAlignment="1">
      <alignment horizontal="left" vertical="top" wrapText="1"/>
    </xf>
    <xf numFmtId="3" fontId="94" fillId="0" borderId="50" xfId="0" applyNumberFormat="1" applyFont="1" applyFill="1" applyBorder="1" applyAlignment="1">
      <alignment vertical="top" wrapText="1"/>
    </xf>
    <xf numFmtId="3" fontId="94" fillId="0" borderId="24" xfId="0" applyNumberFormat="1" applyFont="1" applyBorder="1" applyAlignment="1">
      <alignment vertical="top" wrapText="1"/>
    </xf>
    <xf numFmtId="3" fontId="95" fillId="23" borderId="51" xfId="0" applyNumberFormat="1" applyFont="1" applyFill="1" applyBorder="1" applyAlignment="1">
      <alignment wrapText="1"/>
    </xf>
    <xf numFmtId="3" fontId="95" fillId="23" borderId="43" xfId="0" applyNumberFormat="1" applyFont="1" applyFill="1" applyBorder="1"/>
    <xf numFmtId="3" fontId="95" fillId="23" borderId="52" xfId="0" applyNumberFormat="1" applyFont="1" applyFill="1" applyBorder="1"/>
    <xf numFmtId="3" fontId="95" fillId="23" borderId="45" xfId="0" applyNumberFormat="1" applyFont="1" applyFill="1" applyBorder="1"/>
    <xf numFmtId="3" fontId="95" fillId="23" borderId="53" xfId="0" applyNumberFormat="1" applyFont="1" applyFill="1" applyBorder="1"/>
    <xf numFmtId="3" fontId="95" fillId="23" borderId="46" xfId="0" applyNumberFormat="1" applyFont="1" applyFill="1" applyBorder="1"/>
    <xf numFmtId="0" fontId="86" fillId="0" borderId="35" xfId="0" applyFont="1" applyFill="1" applyBorder="1" applyAlignment="1">
      <alignment horizontal="right" indent="2"/>
    </xf>
    <xf numFmtId="0" fontId="86" fillId="0" borderId="1" xfId="0" applyFont="1" applyFill="1" applyBorder="1" applyAlignment="1">
      <alignment horizontal="right" indent="2"/>
    </xf>
    <xf numFmtId="164" fontId="86" fillId="0" borderId="36" xfId="0" applyNumberFormat="1" applyFont="1" applyFill="1" applyBorder="1"/>
    <xf numFmtId="0" fontId="114" fillId="23" borderId="19" xfId="0" applyFont="1" applyFill="1" applyBorder="1" applyAlignment="1" applyProtection="1">
      <alignment horizontal="center" vertical="center"/>
      <protection locked="0"/>
    </xf>
    <xf numFmtId="3" fontId="114" fillId="23" borderId="2" xfId="0" applyNumberFormat="1" applyFont="1" applyFill="1" applyBorder="1" applyAlignment="1" applyProtection="1">
      <alignment horizontal="center" vertical="center"/>
      <protection locked="0"/>
    </xf>
    <xf numFmtId="3" fontId="114" fillId="23" borderId="18" xfId="0" applyNumberFormat="1" applyFont="1" applyFill="1" applyBorder="1" applyAlignment="1" applyProtection="1">
      <alignment horizontal="center" vertical="center"/>
      <protection locked="0"/>
    </xf>
    <xf numFmtId="0" fontId="100" fillId="0" borderId="0" xfId="116" applyFont="1"/>
    <xf numFmtId="0" fontId="99" fillId="0" borderId="0" xfId="116" applyFont="1"/>
    <xf numFmtId="3" fontId="99" fillId="0" borderId="0" xfId="116" applyNumberFormat="1" applyFont="1"/>
    <xf numFmtId="0" fontId="99" fillId="0" borderId="0" xfId="116" applyFont="1" applyBorder="1"/>
    <xf numFmtId="3" fontId="99" fillId="0" borderId="0" xfId="116" applyNumberFormat="1" applyFont="1" applyBorder="1"/>
    <xf numFmtId="3" fontId="99" fillId="0" borderId="0" xfId="116" applyNumberFormat="1" applyFont="1" applyAlignment="1">
      <alignment horizontal="center"/>
    </xf>
    <xf numFmtId="41" fontId="101" fillId="0" borderId="0" xfId="116" applyNumberFormat="1" applyFont="1"/>
    <xf numFmtId="0" fontId="100" fillId="0" borderId="25" xfId="116" applyFont="1" applyFill="1" applyBorder="1" applyAlignment="1">
      <alignment horizontal="right" vertical="center" wrapText="1"/>
    </xf>
    <xf numFmtId="0" fontId="100" fillId="0" borderId="0" xfId="116" applyFont="1" applyFill="1" applyBorder="1" applyAlignment="1">
      <alignment horizontal="right"/>
    </xf>
    <xf numFmtId="0" fontId="99" fillId="0" borderId="27" xfId="116" applyFont="1" applyFill="1" applyBorder="1" applyAlignment="1">
      <alignment horizontal="left"/>
    </xf>
    <xf numFmtId="2" fontId="99" fillId="0" borderId="9" xfId="116" applyNumberFormat="1" applyFont="1" applyBorder="1"/>
    <xf numFmtId="0" fontId="99" fillId="0" borderId="29" xfId="116" applyFont="1" applyBorder="1"/>
    <xf numFmtId="2" fontId="99" fillId="0" borderId="11" xfId="161" applyNumberFormat="1" applyFont="1" applyFill="1" applyBorder="1" applyAlignment="1">
      <alignment horizontal="center"/>
    </xf>
    <xf numFmtId="0" fontId="99" fillId="0" borderId="11" xfId="116" applyFont="1" applyFill="1" applyBorder="1" applyAlignment="1"/>
    <xf numFmtId="0" fontId="101" fillId="0" borderId="11" xfId="116" applyFont="1" applyFill="1" applyBorder="1" applyAlignment="1"/>
    <xf numFmtId="2" fontId="99" fillId="0" borderId="11" xfId="161" applyNumberFormat="1" applyFont="1" applyFill="1" applyBorder="1" applyAlignment="1">
      <alignment horizontal="right"/>
    </xf>
    <xf numFmtId="0" fontId="99" fillId="0" borderId="11" xfId="116" applyFont="1" applyFill="1" applyBorder="1" applyAlignment="1">
      <alignment horizontal="left"/>
    </xf>
    <xf numFmtId="9" fontId="99" fillId="0" borderId="11" xfId="161" applyFont="1" applyFill="1" applyBorder="1" applyAlignment="1">
      <alignment horizontal="left"/>
    </xf>
    <xf numFmtId="4" fontId="99" fillId="0" borderId="11" xfId="116" applyNumberFormat="1" applyFont="1" applyBorder="1" applyAlignment="1">
      <alignment horizontal="right"/>
    </xf>
    <xf numFmtId="2" fontId="99" fillId="0" borderId="11" xfId="116" applyNumberFormat="1" applyFont="1" applyBorder="1" applyAlignment="1">
      <alignment horizontal="right"/>
    </xf>
    <xf numFmtId="0" fontId="99" fillId="0" borderId="0" xfId="116" applyFont="1" applyFill="1" applyBorder="1" applyAlignment="1">
      <alignment horizontal="left"/>
    </xf>
    <xf numFmtId="4" fontId="99" fillId="0" borderId="0" xfId="116" applyNumberFormat="1" applyFont="1" applyBorder="1" applyAlignment="1">
      <alignment horizontal="right"/>
    </xf>
    <xf numFmtId="43" fontId="99" fillId="0" borderId="0" xfId="116" applyNumberFormat="1" applyFont="1"/>
    <xf numFmtId="3" fontId="99" fillId="0" borderId="0" xfId="116" applyNumberFormat="1" applyFont="1" applyAlignment="1">
      <alignment horizontal="right"/>
    </xf>
    <xf numFmtId="41" fontId="101" fillId="0" borderId="0" xfId="116" applyNumberFormat="1" applyFont="1" applyAlignment="1">
      <alignment vertical="center"/>
    </xf>
    <xf numFmtId="0" fontId="99" fillId="0" borderId="0" xfId="116" applyFont="1" applyAlignment="1">
      <alignment vertical="center"/>
    </xf>
    <xf numFmtId="0" fontId="100" fillId="0" borderId="35" xfId="116" applyFont="1" applyFill="1" applyBorder="1" applyAlignment="1">
      <alignment horizontal="left" vertical="center"/>
    </xf>
    <xf numFmtId="3" fontId="99" fillId="18" borderId="0" xfId="116" applyNumberFormat="1" applyFont="1" applyFill="1" applyBorder="1"/>
    <xf numFmtId="0" fontId="99" fillId="18" borderId="0" xfId="116" applyFont="1" applyFill="1" applyBorder="1"/>
    <xf numFmtId="3" fontId="99" fillId="18" borderId="17" xfId="116" applyNumberFormat="1" applyFont="1" applyFill="1" applyBorder="1"/>
    <xf numFmtId="3" fontId="99" fillId="18" borderId="25" xfId="116" applyNumberFormat="1" applyFont="1" applyFill="1" applyBorder="1"/>
    <xf numFmtId="41" fontId="101" fillId="18" borderId="0" xfId="116" applyNumberFormat="1" applyFont="1" applyFill="1" applyAlignment="1">
      <alignment horizontal="right"/>
    </xf>
    <xf numFmtId="0" fontId="99" fillId="18" borderId="0" xfId="116" applyFont="1" applyFill="1"/>
    <xf numFmtId="0" fontId="99" fillId="18" borderId="0" xfId="116" applyFont="1" applyFill="1" applyAlignment="1">
      <alignment vertical="center"/>
    </xf>
    <xf numFmtId="41" fontId="101" fillId="21" borderId="0" xfId="116" applyNumberFormat="1" applyFont="1" applyFill="1"/>
    <xf numFmtId="0" fontId="99" fillId="21" borderId="0" xfId="116" applyFont="1" applyFill="1"/>
    <xf numFmtId="0" fontId="102" fillId="0" borderId="24" xfId="116" applyFont="1" applyBorder="1"/>
    <xf numFmtId="41" fontId="99" fillId="0" borderId="0" xfId="116" applyNumberFormat="1" applyFont="1" applyFill="1" applyBorder="1" applyAlignment="1"/>
    <xf numFmtId="3" fontId="99" fillId="0" borderId="0" xfId="116" applyNumberFormat="1" applyFont="1" applyFill="1" applyBorder="1"/>
    <xf numFmtId="0" fontId="99" fillId="0" borderId="0" xfId="116" applyFont="1" applyFill="1" applyBorder="1"/>
    <xf numFmtId="3" fontId="99" fillId="0" borderId="14" xfId="116" applyNumberFormat="1" applyFont="1" applyFill="1" applyBorder="1"/>
    <xf numFmtId="3" fontId="99" fillId="0" borderId="25" xfId="116" applyNumberFormat="1" applyFont="1" applyFill="1" applyBorder="1"/>
    <xf numFmtId="0" fontId="103" fillId="0" borderId="24" xfId="116" applyFont="1" applyBorder="1" applyProtection="1">
      <protection locked="0"/>
    </xf>
    <xf numFmtId="3" fontId="104" fillId="0" borderId="0" xfId="116" applyNumberFormat="1" applyFont="1" applyBorder="1" applyAlignment="1" applyProtection="1">
      <alignment horizontal="center"/>
      <protection locked="0"/>
    </xf>
    <xf numFmtId="3" fontId="99" fillId="0" borderId="14" xfId="116" applyNumberFormat="1" applyFont="1" applyBorder="1"/>
    <xf numFmtId="0" fontId="99" fillId="0" borderId="24" xfId="116" applyFont="1" applyBorder="1"/>
    <xf numFmtId="0" fontId="99" fillId="0" borderId="0" xfId="116" quotePrefix="1" applyFont="1" applyFill="1" applyBorder="1" applyAlignment="1">
      <alignment horizontal="center" vertical="center"/>
    </xf>
    <xf numFmtId="164" fontId="99" fillId="0" borderId="0" xfId="66" applyNumberFormat="1" applyFont="1" applyFill="1" applyBorder="1" applyAlignment="1">
      <alignment horizontal="center"/>
    </xf>
    <xf numFmtId="0" fontId="99" fillId="0" borderId="0" xfId="116" quotePrefix="1" applyFont="1" applyFill="1" applyBorder="1" applyAlignment="1">
      <alignment horizontal="center"/>
    </xf>
    <xf numFmtId="41" fontId="99" fillId="0" borderId="14" xfId="116" applyNumberFormat="1" applyFont="1" applyBorder="1"/>
    <xf numFmtId="41" fontId="99" fillId="0" borderId="25" xfId="116" applyNumberFormat="1" applyFont="1" applyFill="1" applyBorder="1"/>
    <xf numFmtId="0" fontId="105" fillId="0" borderId="24" xfId="116" applyFont="1" applyFill="1" applyBorder="1" applyAlignment="1">
      <alignment horizontal="right" indent="2"/>
    </xf>
    <xf numFmtId="0" fontId="99" fillId="0" borderId="0" xfId="116" applyFont="1" applyFill="1" applyBorder="1" applyAlignment="1">
      <alignment horizontal="right" indent="2"/>
    </xf>
    <xf numFmtId="41" fontId="99" fillId="0" borderId="0" xfId="116" applyNumberFormat="1" applyFont="1" applyBorder="1"/>
    <xf numFmtId="164" fontId="99" fillId="0" borderId="14" xfId="116" applyNumberFormat="1" applyFont="1" applyBorder="1"/>
    <xf numFmtId="164" fontId="99" fillId="0" borderId="25" xfId="116" applyNumberFormat="1" applyFont="1" applyFill="1" applyBorder="1"/>
    <xf numFmtId="0" fontId="99" fillId="23" borderId="0" xfId="116" applyFont="1" applyFill="1" applyBorder="1"/>
    <xf numFmtId="3" fontId="100" fillId="23" borderId="0" xfId="116" applyNumberFormat="1" applyFont="1" applyFill="1" applyBorder="1"/>
    <xf numFmtId="164" fontId="100" fillId="23" borderId="0" xfId="116" applyNumberFormat="1" applyFont="1" applyFill="1" applyBorder="1"/>
    <xf numFmtId="164" fontId="100" fillId="23" borderId="25" xfId="116" applyNumberFormat="1" applyFont="1" applyFill="1" applyBorder="1"/>
    <xf numFmtId="0" fontId="99" fillId="22" borderId="0" xfId="116" applyFont="1" applyFill="1"/>
    <xf numFmtId="0" fontId="107" fillId="0" borderId="24" xfId="116" applyFont="1" applyBorder="1" applyProtection="1">
      <protection locked="0"/>
    </xf>
    <xf numFmtId="0" fontId="106" fillId="0" borderId="24" xfId="116" applyFont="1" applyFill="1" applyBorder="1"/>
    <xf numFmtId="0" fontId="99" fillId="0" borderId="14" xfId="116" applyFont="1" applyFill="1" applyBorder="1"/>
    <xf numFmtId="3" fontId="100" fillId="0" borderId="0" xfId="116" applyNumberFormat="1" applyFont="1" applyFill="1" applyBorder="1"/>
    <xf numFmtId="3" fontId="100" fillId="0" borderId="14" xfId="116" applyNumberFormat="1" applyFont="1" applyFill="1" applyBorder="1"/>
    <xf numFmtId="0" fontId="99" fillId="0" borderId="0" xfId="116" applyFont="1" applyFill="1"/>
    <xf numFmtId="0" fontId="99" fillId="0" borderId="14" xfId="116" applyFont="1" applyBorder="1"/>
    <xf numFmtId="0" fontId="99" fillId="0" borderId="14" xfId="116" quotePrefix="1" applyFont="1" applyFill="1" applyBorder="1" applyAlignment="1">
      <alignment horizontal="center" vertical="center"/>
    </xf>
    <xf numFmtId="0" fontId="99" fillId="0" borderId="14" xfId="116" quotePrefix="1" applyFont="1" applyFill="1" applyBorder="1" applyAlignment="1">
      <alignment horizontal="center"/>
    </xf>
    <xf numFmtId="0" fontId="99" fillId="0" borderId="14" xfId="116" quotePrefix="1" applyFont="1" applyBorder="1"/>
    <xf numFmtId="0" fontId="108" fillId="0" borderId="24" xfId="116" applyFont="1" applyBorder="1"/>
    <xf numFmtId="0" fontId="99" fillId="0" borderId="24" xfId="116" applyFont="1" applyFill="1" applyBorder="1" applyAlignment="1">
      <alignment horizontal="right" indent="2"/>
    </xf>
    <xf numFmtId="164" fontId="109" fillId="18" borderId="24" xfId="116" applyNumberFormat="1" applyFont="1" applyFill="1" applyBorder="1" applyAlignment="1">
      <alignment horizontal="left"/>
    </xf>
    <xf numFmtId="164" fontId="100" fillId="18" borderId="0" xfId="116" applyNumberFormat="1" applyFont="1" applyFill="1" applyBorder="1"/>
    <xf numFmtId="3" fontId="100" fillId="18" borderId="0" xfId="116" applyNumberFormat="1" applyFont="1" applyFill="1" applyBorder="1"/>
    <xf numFmtId="164" fontId="100" fillId="18" borderId="25" xfId="116" applyNumberFormat="1" applyFont="1" applyFill="1" applyBorder="1"/>
    <xf numFmtId="164" fontId="99" fillId="18" borderId="0" xfId="116" applyNumberFormat="1" applyFont="1" applyFill="1"/>
    <xf numFmtId="3" fontId="100" fillId="23" borderId="9" xfId="116" applyNumberFormat="1" applyFont="1" applyFill="1" applyBorder="1" applyAlignment="1">
      <alignment vertical="center"/>
    </xf>
    <xf numFmtId="5" fontId="100" fillId="23" borderId="9" xfId="116" applyNumberFormat="1" applyFont="1" applyFill="1" applyBorder="1" applyAlignment="1">
      <alignment vertical="center"/>
    </xf>
    <xf numFmtId="5" fontId="100" fillId="23" borderId="29" xfId="116" applyNumberFormat="1" applyFont="1" applyFill="1" applyBorder="1" applyAlignment="1">
      <alignment vertical="center"/>
    </xf>
    <xf numFmtId="0" fontId="99" fillId="22" borderId="0" xfId="116" applyFont="1" applyFill="1" applyAlignment="1">
      <alignment vertical="center"/>
    </xf>
    <xf numFmtId="41" fontId="99" fillId="0" borderId="14" xfId="116" applyNumberFormat="1" applyFont="1" applyFill="1" applyBorder="1"/>
    <xf numFmtId="164" fontId="99" fillId="0" borderId="0" xfId="116" applyNumberFormat="1" applyFont="1" applyBorder="1"/>
    <xf numFmtId="3" fontId="100" fillId="0" borderId="37" xfId="116" applyNumberFormat="1" applyFont="1" applyFill="1" applyBorder="1"/>
    <xf numFmtId="0" fontId="85" fillId="0" borderId="19" xfId="116" applyFont="1" applyFill="1" applyBorder="1" applyAlignment="1" applyProtection="1">
      <alignment horizontal="center" vertical="center"/>
      <protection locked="0"/>
    </xf>
    <xf numFmtId="3" fontId="85" fillId="0" borderId="6" xfId="116" applyNumberFormat="1" applyFont="1" applyFill="1" applyBorder="1" applyAlignment="1" applyProtection="1">
      <alignment horizontal="center" vertical="center"/>
      <protection locked="0"/>
    </xf>
    <xf numFmtId="3" fontId="85" fillId="0" borderId="2" xfId="116" applyNumberFormat="1" applyFont="1" applyFill="1" applyBorder="1" applyAlignment="1" applyProtection="1">
      <alignment horizontal="center" vertical="center"/>
      <protection locked="0"/>
    </xf>
    <xf numFmtId="3" fontId="85" fillId="0" borderId="1" xfId="116" applyNumberFormat="1" applyFont="1" applyFill="1" applyBorder="1" applyAlignment="1" applyProtection="1">
      <alignment horizontal="center" vertical="center"/>
      <protection locked="0"/>
    </xf>
    <xf numFmtId="3" fontId="85" fillId="0" borderId="65" xfId="116" applyNumberFormat="1" applyFont="1" applyFill="1" applyBorder="1" applyAlignment="1" applyProtection="1">
      <alignment horizontal="center" vertical="center"/>
      <protection locked="0"/>
    </xf>
    <xf numFmtId="3" fontId="85" fillId="0" borderId="19" xfId="116" applyNumberFormat="1" applyFont="1" applyFill="1" applyBorder="1" applyAlignment="1" applyProtection="1">
      <alignment horizontal="center" vertical="center"/>
      <protection locked="0"/>
    </xf>
    <xf numFmtId="3" fontId="85" fillId="0" borderId="47" xfId="116" applyNumberFormat="1" applyFont="1" applyFill="1" applyBorder="1" applyAlignment="1" applyProtection="1">
      <alignment horizontal="center" vertical="center"/>
      <protection locked="0"/>
    </xf>
    <xf numFmtId="0" fontId="106" fillId="23" borderId="0" xfId="116" applyFont="1" applyFill="1" applyBorder="1" applyAlignment="1">
      <alignment horizontal="center"/>
    </xf>
    <xf numFmtId="0" fontId="100" fillId="20" borderId="24" xfId="116" applyFont="1" applyFill="1" applyBorder="1"/>
    <xf numFmtId="0" fontId="99" fillId="20" borderId="0" xfId="116" applyFont="1" applyFill="1" applyBorder="1"/>
    <xf numFmtId="3" fontId="99" fillId="20" borderId="0" xfId="116" applyNumberFormat="1" applyFont="1" applyFill="1" applyBorder="1"/>
    <xf numFmtId="3" fontId="99" fillId="20" borderId="25" xfId="116" applyNumberFormat="1" applyFont="1" applyFill="1" applyBorder="1"/>
    <xf numFmtId="41" fontId="99" fillId="20" borderId="0" xfId="116" applyNumberFormat="1" applyFont="1" applyFill="1" applyBorder="1"/>
    <xf numFmtId="3" fontId="99" fillId="0" borderId="13" xfId="116" applyNumberFormat="1" applyFont="1" applyBorder="1"/>
    <xf numFmtId="41" fontId="99" fillId="20" borderId="13" xfId="116" applyNumberFormat="1" applyFont="1" applyFill="1" applyBorder="1"/>
    <xf numFmtId="41" fontId="99" fillId="0" borderId="13" xfId="116" applyNumberFormat="1" applyFont="1" applyBorder="1"/>
    <xf numFmtId="0" fontId="86" fillId="0" borderId="55" xfId="116" applyFont="1" applyFill="1" applyBorder="1" applyAlignment="1"/>
    <xf numFmtId="3" fontId="86" fillId="0" borderId="0" xfId="116" applyNumberFormat="1" applyFont="1"/>
    <xf numFmtId="9" fontId="88" fillId="0" borderId="14" xfId="116" applyNumberFormat="1" applyFont="1" applyFill="1" applyBorder="1" applyAlignment="1">
      <alignment horizontal="center"/>
    </xf>
    <xf numFmtId="0" fontId="99" fillId="0" borderId="0" xfId="0" applyFont="1"/>
    <xf numFmtId="0" fontId="99" fillId="18" borderId="26" xfId="0" applyFont="1" applyFill="1" applyBorder="1"/>
    <xf numFmtId="0" fontId="99" fillId="18" borderId="11" xfId="0" applyFont="1" applyFill="1" applyBorder="1"/>
    <xf numFmtId="0" fontId="99" fillId="18" borderId="28" xfId="0" applyFont="1" applyFill="1" applyBorder="1"/>
    <xf numFmtId="0" fontId="99" fillId="18" borderId="24" xfId="0" applyFont="1" applyFill="1" applyBorder="1"/>
    <xf numFmtId="0" fontId="99" fillId="18" borderId="0" xfId="0" applyFont="1" applyFill="1" applyBorder="1"/>
    <xf numFmtId="0" fontId="99" fillId="18" borderId="25" xfId="0" applyFont="1" applyFill="1" applyBorder="1"/>
    <xf numFmtId="0" fontId="100" fillId="0" borderId="48" xfId="0" applyFont="1" applyBorder="1" applyAlignment="1">
      <alignment horizontal="center"/>
    </xf>
    <xf numFmtId="0" fontId="100" fillId="0" borderId="2" xfId="0" applyFont="1" applyBorder="1" applyAlignment="1">
      <alignment horizontal="center"/>
    </xf>
    <xf numFmtId="0" fontId="100" fillId="0" borderId="47" xfId="0" applyFont="1" applyBorder="1" applyAlignment="1">
      <alignment horizontal="center"/>
    </xf>
    <xf numFmtId="0" fontId="104" fillId="0" borderId="48" xfId="0" applyFont="1" applyBorder="1"/>
    <xf numFmtId="0" fontId="99" fillId="0" borderId="2" xfId="0" applyFont="1" applyBorder="1"/>
    <xf numFmtId="0" fontId="99" fillId="0" borderId="48" xfId="0" applyFont="1" applyFill="1" applyBorder="1"/>
    <xf numFmtId="0" fontId="99" fillId="0" borderId="2" xfId="0" applyFont="1" applyFill="1" applyBorder="1"/>
    <xf numFmtId="3" fontId="99" fillId="0" borderId="2" xfId="0" applyNumberFormat="1" applyFont="1" applyFill="1" applyBorder="1"/>
    <xf numFmtId="3" fontId="99" fillId="0" borderId="2" xfId="68" applyNumberFormat="1" applyFont="1" applyBorder="1"/>
    <xf numFmtId="41" fontId="99" fillId="0" borderId="47" xfId="0" applyNumberFormat="1" applyFont="1" applyBorder="1"/>
    <xf numFmtId="41" fontId="99" fillId="0" borderId="25" xfId="0" applyNumberFormat="1" applyFont="1" applyBorder="1"/>
    <xf numFmtId="3" fontId="99" fillId="0" borderId="2" xfId="0" applyNumberFormat="1" applyFont="1" applyBorder="1"/>
    <xf numFmtId="41" fontId="99" fillId="0" borderId="38" xfId="0" applyNumberFormat="1" applyFont="1" applyBorder="1"/>
    <xf numFmtId="1" fontId="99" fillId="0" borderId="47" xfId="68" applyNumberFormat="1" applyFont="1" applyBorder="1"/>
    <xf numFmtId="218" fontId="99" fillId="0" borderId="0" xfId="58" applyNumberFormat="1" applyFont="1"/>
    <xf numFmtId="0" fontId="99" fillId="19" borderId="0" xfId="0" applyFont="1" applyFill="1"/>
    <xf numFmtId="41" fontId="99" fillId="0" borderId="0" xfId="116" applyNumberFormat="1" applyFont="1" applyFill="1" applyBorder="1"/>
    <xf numFmtId="0" fontId="99" fillId="0" borderId="24" xfId="116" applyFont="1" applyFill="1" applyBorder="1"/>
    <xf numFmtId="41" fontId="99" fillId="0" borderId="13" xfId="116" applyNumberFormat="1" applyFont="1" applyFill="1" applyBorder="1"/>
    <xf numFmtId="0" fontId="100" fillId="0" borderId="24" xfId="116" applyFont="1" applyFill="1" applyBorder="1"/>
    <xf numFmtId="0" fontId="100" fillId="18" borderId="35" xfId="116" applyFont="1" applyFill="1" applyBorder="1" applyAlignment="1">
      <alignment horizontal="left" vertical="center"/>
    </xf>
    <xf numFmtId="3" fontId="85" fillId="18" borderId="1" xfId="116" applyNumberFormat="1" applyFont="1" applyFill="1" applyBorder="1" applyAlignment="1" applyProtection="1">
      <alignment horizontal="center" vertical="center"/>
      <protection locked="0"/>
    </xf>
    <xf numFmtId="3" fontId="85" fillId="18" borderId="22" xfId="116" applyNumberFormat="1" applyFont="1" applyFill="1" applyBorder="1" applyAlignment="1" applyProtection="1">
      <alignment horizontal="center" vertical="center"/>
      <protection locked="0"/>
    </xf>
    <xf numFmtId="3" fontId="86" fillId="0" borderId="55" xfId="116" applyNumberFormat="1" applyFont="1" applyBorder="1"/>
    <xf numFmtId="3" fontId="99" fillId="0" borderId="13" xfId="116" applyNumberFormat="1" applyFont="1" applyFill="1" applyBorder="1"/>
    <xf numFmtId="3" fontId="99" fillId="0" borderId="37" xfId="116" applyNumberFormat="1" applyFont="1" applyFill="1" applyBorder="1"/>
    <xf numFmtId="0" fontId="0" fillId="0" borderId="2" xfId="0" applyBorder="1"/>
    <xf numFmtId="164" fontId="86" fillId="0" borderId="1" xfId="0" applyNumberFormat="1" applyFont="1" applyFill="1" applyBorder="1"/>
    <xf numFmtId="10" fontId="86" fillId="0" borderId="22" xfId="154" applyNumberFormat="1" applyFont="1" applyFill="1" applyBorder="1"/>
    <xf numFmtId="0" fontId="86" fillId="0" borderId="25" xfId="0" quotePrefix="1" applyFont="1" applyFill="1" applyBorder="1" applyProtection="1">
      <protection locked="0"/>
    </xf>
    <xf numFmtId="164" fontId="86" fillId="20" borderId="0" xfId="0" applyNumberFormat="1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7" fillId="0" borderId="2" xfId="0" applyFont="1" applyBorder="1"/>
    <xf numFmtId="0" fontId="17" fillId="0" borderId="2" xfId="0" applyFont="1" applyBorder="1" applyAlignment="1">
      <alignment horizontal="right"/>
    </xf>
    <xf numFmtId="0" fontId="17" fillId="0" borderId="21" xfId="0" applyFont="1" applyBorder="1" applyAlignment="1">
      <alignment horizontal="right"/>
    </xf>
    <xf numFmtId="0" fontId="17" fillId="0" borderId="19" xfId="0" applyFont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0" fillId="0" borderId="0" xfId="0" applyBorder="1"/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left"/>
    </xf>
    <xf numFmtId="0" fontId="3" fillId="0" borderId="2" xfId="0" applyFont="1" applyFill="1" applyBorder="1"/>
    <xf numFmtId="219" fontId="3" fillId="0" borderId="2" xfId="0" applyNumberFormat="1" applyFont="1" applyBorder="1" applyAlignment="1">
      <alignment horizontal="right"/>
    </xf>
    <xf numFmtId="220" fontId="0" fillId="0" borderId="0" xfId="0" applyNumberFormat="1" applyAlignment="1">
      <alignment horizontal="left"/>
    </xf>
    <xf numFmtId="0" fontId="3" fillId="0" borderId="0" xfId="0" applyFont="1"/>
    <xf numFmtId="0" fontId="17" fillId="0" borderId="6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15" xfId="0" applyFont="1" applyBorder="1"/>
    <xf numFmtId="0" fontId="0" fillId="0" borderId="19" xfId="0" applyBorder="1"/>
    <xf numFmtId="3" fontId="0" fillId="0" borderId="0" xfId="0" applyNumberFormat="1"/>
    <xf numFmtId="0" fontId="3" fillId="0" borderId="21" xfId="0" applyFont="1" applyBorder="1"/>
    <xf numFmtId="3" fontId="3" fillId="0" borderId="19" xfId="0" applyNumberFormat="1" applyFont="1" applyBorder="1" applyAlignment="1">
      <alignment horizontal="left"/>
    </xf>
    <xf numFmtId="0" fontId="3" fillId="0" borderId="21" xfId="0" applyFont="1" applyFill="1" applyBorder="1"/>
    <xf numFmtId="0" fontId="17" fillId="0" borderId="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219" fontId="0" fillId="0" borderId="2" xfId="0" applyNumberFormat="1" applyBorder="1"/>
    <xf numFmtId="164" fontId="87" fillId="0" borderId="0" xfId="0" applyNumberFormat="1" applyFont="1" applyFill="1"/>
    <xf numFmtId="0" fontId="88" fillId="0" borderId="24" xfId="0" applyFont="1" applyFill="1" applyBorder="1"/>
    <xf numFmtId="3" fontId="86" fillId="18" borderId="0" xfId="0" applyNumberFormat="1" applyFont="1" applyFill="1" applyBorder="1" applyAlignment="1" applyProtection="1">
      <alignment horizontal="center" vertical="center"/>
      <protection locked="0"/>
    </xf>
    <xf numFmtId="3" fontId="86" fillId="18" borderId="14" xfId="0" applyNumberFormat="1" applyFont="1" applyFill="1" applyBorder="1" applyAlignment="1" applyProtection="1">
      <alignment horizontal="center" vertical="center"/>
      <protection locked="0"/>
    </xf>
    <xf numFmtId="0" fontId="86" fillId="0" borderId="0" xfId="0" applyFont="1" applyBorder="1"/>
    <xf numFmtId="0" fontId="86" fillId="18" borderId="24" xfId="0" applyFont="1" applyFill="1" applyBorder="1" applyAlignment="1">
      <alignment vertical="center" wrapText="1"/>
    </xf>
    <xf numFmtId="0" fontId="86" fillId="18" borderId="0" xfId="0" applyFont="1" applyFill="1" applyBorder="1" applyAlignment="1">
      <alignment vertical="center" wrapText="1"/>
    </xf>
    <xf numFmtId="0" fontId="113" fillId="23" borderId="1" xfId="0" applyFont="1" applyFill="1" applyBorder="1"/>
    <xf numFmtId="3" fontId="113" fillId="23" borderId="1" xfId="0" applyNumberFormat="1" applyFont="1" applyFill="1" applyBorder="1"/>
    <xf numFmtId="3" fontId="112" fillId="23" borderId="1" xfId="0" applyNumberFormat="1" applyFont="1" applyFill="1" applyBorder="1"/>
    <xf numFmtId="164" fontId="112" fillId="23" borderId="36" xfId="0" applyNumberFormat="1" applyFont="1" applyFill="1" applyBorder="1"/>
    <xf numFmtId="3" fontId="112" fillId="23" borderId="22" xfId="0" applyNumberFormat="1" applyFont="1" applyFill="1" applyBorder="1"/>
    <xf numFmtId="0" fontId="91" fillId="0" borderId="24" xfId="0" applyFont="1" applyFill="1" applyBorder="1"/>
    <xf numFmtId="0" fontId="86" fillId="0" borderId="0" xfId="0" applyFont="1" applyBorder="1"/>
    <xf numFmtId="41" fontId="86" fillId="0" borderId="0" xfId="0" applyNumberFormat="1" applyFont="1" applyFill="1"/>
    <xf numFmtId="164" fontId="112" fillId="23" borderId="39" xfId="0" applyNumberFormat="1" applyFont="1" applyFill="1" applyBorder="1"/>
    <xf numFmtId="0" fontId="86" fillId="0" borderId="27" xfId="0" applyFont="1" applyFill="1" applyBorder="1" applyAlignment="1">
      <alignment horizontal="left" indent="1"/>
    </xf>
    <xf numFmtId="217" fontId="86" fillId="0" borderId="34" xfId="0" applyNumberFormat="1" applyFont="1" applyFill="1" applyBorder="1"/>
    <xf numFmtId="0" fontId="86" fillId="0" borderId="64" xfId="0" quotePrefix="1" applyFont="1" applyFill="1" applyBorder="1"/>
    <xf numFmtId="41" fontId="86" fillId="0" borderId="9" xfId="0" applyNumberFormat="1" applyFont="1" applyFill="1" applyBorder="1"/>
    <xf numFmtId="41" fontId="86" fillId="0" borderId="29" xfId="0" applyNumberFormat="1" applyFont="1" applyFill="1" applyBorder="1"/>
    <xf numFmtId="41" fontId="86" fillId="0" borderId="34" xfId="0" applyNumberFormat="1" applyFont="1" applyFill="1" applyBorder="1"/>
    <xf numFmtId="0" fontId="112" fillId="23" borderId="55" xfId="0" applyFont="1" applyFill="1" applyBorder="1"/>
    <xf numFmtId="0" fontId="113" fillId="23" borderId="44" xfId="0" applyFont="1" applyFill="1" applyBorder="1"/>
    <xf numFmtId="3" fontId="113" fillId="23" borderId="44" xfId="0" applyNumberFormat="1" applyFont="1" applyFill="1" applyBorder="1"/>
    <xf numFmtId="3" fontId="112" fillId="23" borderId="44" xfId="0" applyNumberFormat="1" applyFont="1" applyFill="1" applyBorder="1"/>
    <xf numFmtId="164" fontId="112" fillId="23" borderId="44" xfId="0" applyNumberFormat="1" applyFont="1" applyFill="1" applyBorder="1"/>
    <xf numFmtId="0" fontId="86" fillId="0" borderId="9" xfId="0" applyFont="1" applyFill="1" applyBorder="1"/>
    <xf numFmtId="1" fontId="86" fillId="0" borderId="9" xfId="0" applyNumberFormat="1" applyFont="1" applyFill="1" applyBorder="1"/>
    <xf numFmtId="0" fontId="86" fillId="0" borderId="0" xfId="0" applyFont="1" applyBorder="1" applyAlignment="1">
      <alignment horizontal="center"/>
    </xf>
    <xf numFmtId="0" fontId="86" fillId="0" borderId="0" xfId="0" applyFont="1" applyBorder="1" applyAlignment="1">
      <alignment horizontal="center"/>
    </xf>
    <xf numFmtId="3" fontId="86" fillId="20" borderId="14" xfId="0" applyNumberFormat="1" applyFont="1" applyFill="1" applyBorder="1"/>
    <xf numFmtId="0" fontId="86" fillId="19" borderId="24" xfId="0" applyFont="1" applyFill="1" applyBorder="1" applyAlignment="1">
      <alignment horizontal="left" indent="1"/>
    </xf>
    <xf numFmtId="217" fontId="86" fillId="19" borderId="14" xfId="0" applyNumberFormat="1" applyFont="1" applyFill="1" applyBorder="1"/>
    <xf numFmtId="41" fontId="86" fillId="19" borderId="14" xfId="0" applyNumberFormat="1" applyFont="1" applyFill="1" applyBorder="1"/>
    <xf numFmtId="164" fontId="120" fillId="18" borderId="24" xfId="0" applyNumberFormat="1" applyFont="1" applyFill="1" applyBorder="1" applyAlignment="1">
      <alignment horizontal="left"/>
    </xf>
    <xf numFmtId="164" fontId="121" fillId="18" borderId="0" xfId="0" applyNumberFormat="1" applyFont="1" applyFill="1" applyBorder="1"/>
    <xf numFmtId="3" fontId="121" fillId="18" borderId="0" xfId="0" applyNumberFormat="1" applyFont="1" applyFill="1" applyBorder="1"/>
    <xf numFmtId="164" fontId="94" fillId="18" borderId="0" xfId="0" applyNumberFormat="1" applyFont="1" applyFill="1" applyBorder="1"/>
    <xf numFmtId="0" fontId="91" fillId="0" borderId="40" xfId="0" applyFont="1" applyFill="1" applyBorder="1" applyAlignment="1">
      <alignment horizontal="right" indent="2"/>
    </xf>
    <xf numFmtId="0" fontId="91" fillId="0" borderId="17" xfId="0" applyFont="1" applyFill="1" applyBorder="1" applyAlignment="1">
      <alignment horizontal="right" indent="2"/>
    </xf>
    <xf numFmtId="0" fontId="114" fillId="23" borderId="11" xfId="0" applyFont="1" applyFill="1" applyBorder="1" applyAlignment="1">
      <alignment horizontal="center" vertical="center" wrapText="1"/>
    </xf>
    <xf numFmtId="0" fontId="114" fillId="23" borderId="28" xfId="0" applyFont="1" applyFill="1" applyBorder="1" applyAlignment="1">
      <alignment horizontal="center" vertical="center" wrapText="1"/>
    </xf>
    <xf numFmtId="0" fontId="114" fillId="23" borderId="0" xfId="0" applyFont="1" applyFill="1" applyBorder="1" applyAlignment="1">
      <alignment horizontal="center" vertical="center" wrapText="1"/>
    </xf>
    <xf numFmtId="0" fontId="114" fillId="23" borderId="25" xfId="0" applyFont="1" applyFill="1" applyBorder="1" applyAlignment="1">
      <alignment horizontal="center" vertical="center" wrapText="1"/>
    </xf>
    <xf numFmtId="0" fontId="114" fillId="23" borderId="1" xfId="0" applyFont="1" applyFill="1" applyBorder="1" applyAlignment="1">
      <alignment horizontal="center" vertical="center" wrapText="1"/>
    </xf>
    <xf numFmtId="0" fontId="114" fillId="23" borderId="36" xfId="0" applyFont="1" applyFill="1" applyBorder="1" applyAlignment="1">
      <alignment horizontal="center" vertical="center" wrapText="1"/>
    </xf>
    <xf numFmtId="0" fontId="86" fillId="18" borderId="24" xfId="0" applyFont="1" applyFill="1" applyBorder="1" applyAlignment="1">
      <alignment vertical="center" wrapText="1"/>
    </xf>
    <xf numFmtId="0" fontId="86" fillId="18" borderId="0" xfId="0" applyFont="1" applyFill="1" applyBorder="1" applyAlignment="1">
      <alignment vertical="center" wrapText="1"/>
    </xf>
    <xf numFmtId="0" fontId="112" fillId="23" borderId="41" xfId="0" applyFont="1" applyFill="1" applyBorder="1" applyAlignment="1">
      <alignment horizontal="center" vertical="center"/>
    </xf>
    <xf numFmtId="0" fontId="112" fillId="23" borderId="6" xfId="0" applyFont="1" applyFill="1" applyBorder="1" applyAlignment="1">
      <alignment horizontal="center" vertical="center"/>
    </xf>
    <xf numFmtId="0" fontId="85" fillId="0" borderId="35" xfId="0" applyFont="1" applyFill="1" applyBorder="1" applyAlignment="1">
      <alignment horizontal="left" vertical="center"/>
    </xf>
    <xf numFmtId="0" fontId="85" fillId="0" borderId="1" xfId="0" applyFont="1" applyFill="1" applyBorder="1" applyAlignment="1">
      <alignment horizontal="left" vertical="center"/>
    </xf>
    <xf numFmtId="0" fontId="86" fillId="18" borderId="24" xfId="0" applyFont="1" applyFill="1" applyBorder="1" applyAlignment="1">
      <alignment horizontal="center"/>
    </xf>
    <xf numFmtId="0" fontId="86" fillId="18" borderId="0" xfId="0" applyFont="1" applyFill="1" applyBorder="1" applyAlignment="1">
      <alignment horizontal="center"/>
    </xf>
    <xf numFmtId="0" fontId="85" fillId="18" borderId="26" xfId="0" applyNumberFormat="1" applyFont="1" applyFill="1" applyBorder="1" applyAlignment="1">
      <alignment horizontal="left" vertical="center"/>
    </xf>
    <xf numFmtId="0" fontId="85" fillId="18" borderId="11" xfId="0" applyNumberFormat="1" applyFont="1" applyFill="1" applyBorder="1" applyAlignment="1">
      <alignment horizontal="left" vertical="center"/>
    </xf>
    <xf numFmtId="3" fontId="86" fillId="18" borderId="11" xfId="0" applyNumberFormat="1" applyFont="1" applyFill="1" applyBorder="1" applyAlignment="1" applyProtection="1">
      <alignment horizontal="center" vertical="center"/>
      <protection locked="0"/>
    </xf>
    <xf numFmtId="3" fontId="86" fillId="18" borderId="60" xfId="0" applyNumberFormat="1" applyFont="1" applyFill="1" applyBorder="1" applyAlignment="1" applyProtection="1">
      <alignment horizontal="center" vertical="center"/>
      <protection locked="0"/>
    </xf>
    <xf numFmtId="3" fontId="86" fillId="18" borderId="0" xfId="0" applyNumberFormat="1" applyFont="1" applyFill="1" applyBorder="1" applyAlignment="1" applyProtection="1">
      <alignment horizontal="center" vertical="center"/>
      <protection locked="0"/>
    </xf>
    <xf numFmtId="3" fontId="86" fillId="18" borderId="14" xfId="0" applyNumberFormat="1" applyFont="1" applyFill="1" applyBorder="1" applyAlignment="1" applyProtection="1">
      <alignment horizontal="center" vertical="center"/>
      <protection locked="0"/>
    </xf>
    <xf numFmtId="0" fontId="114" fillId="23" borderId="61" xfId="0" applyFont="1" applyFill="1" applyBorder="1" applyAlignment="1">
      <alignment horizontal="center" vertical="center" wrapText="1"/>
    </xf>
    <xf numFmtId="0" fontId="114" fillId="23" borderId="60" xfId="0" applyFont="1" applyFill="1" applyBorder="1" applyAlignment="1">
      <alignment horizontal="center" vertical="center" wrapText="1"/>
    </xf>
    <xf numFmtId="0" fontId="114" fillId="23" borderId="13" xfId="0" applyFont="1" applyFill="1" applyBorder="1" applyAlignment="1">
      <alignment horizontal="center" vertical="center" wrapText="1"/>
    </xf>
    <xf numFmtId="0" fontId="114" fillId="23" borderId="14" xfId="0" applyFont="1" applyFill="1" applyBorder="1" applyAlignment="1">
      <alignment horizontal="center" vertical="center" wrapText="1"/>
    </xf>
    <xf numFmtId="0" fontId="114" fillId="23" borderId="15" xfId="0" applyFont="1" applyFill="1" applyBorder="1" applyAlignment="1">
      <alignment horizontal="center" vertical="center" wrapText="1"/>
    </xf>
    <xf numFmtId="0" fontId="114" fillId="23" borderId="22" xfId="0" applyFont="1" applyFill="1" applyBorder="1" applyAlignment="1">
      <alignment horizontal="center" vertical="center" wrapText="1"/>
    </xf>
    <xf numFmtId="0" fontId="91" fillId="0" borderId="24" xfId="0" applyFont="1" applyFill="1" applyBorder="1" applyAlignment="1">
      <alignment horizontal="right" indent="2"/>
    </xf>
    <xf numFmtId="0" fontId="91" fillId="0" borderId="0" xfId="0" applyFont="1" applyFill="1" applyBorder="1" applyAlignment="1">
      <alignment horizontal="right" indent="2"/>
    </xf>
    <xf numFmtId="3" fontId="116" fillId="23" borderId="62" xfId="0" applyNumberFormat="1" applyFont="1" applyFill="1" applyBorder="1" applyAlignment="1">
      <alignment horizontal="center"/>
    </xf>
    <xf numFmtId="3" fontId="116" fillId="23" borderId="63" xfId="0" applyNumberFormat="1" applyFont="1" applyFill="1" applyBorder="1" applyAlignment="1">
      <alignment horizontal="center"/>
    </xf>
    <xf numFmtId="3" fontId="116" fillId="23" borderId="5" xfId="0" applyNumberFormat="1" applyFont="1" applyFill="1" applyBorder="1" applyAlignment="1">
      <alignment horizontal="center"/>
    </xf>
    <xf numFmtId="0" fontId="85" fillId="7" borderId="59" xfId="116" applyFont="1" applyFill="1" applyBorder="1" applyAlignment="1">
      <alignment horizontal="center" vertical="center" wrapText="1"/>
    </xf>
    <xf numFmtId="0" fontId="85" fillId="7" borderId="32" xfId="116" applyFont="1" applyFill="1" applyBorder="1" applyAlignment="1">
      <alignment horizontal="center" vertical="center" wrapText="1"/>
    </xf>
    <xf numFmtId="0" fontId="85" fillId="7" borderId="54" xfId="116" applyFont="1" applyFill="1" applyBorder="1" applyAlignment="1">
      <alignment horizontal="center" vertical="center" wrapText="1"/>
    </xf>
    <xf numFmtId="0" fontId="85" fillId="7" borderId="57" xfId="116" applyFont="1" applyFill="1" applyBorder="1" applyAlignment="1">
      <alignment horizontal="center" vertical="center" wrapText="1"/>
    </xf>
    <xf numFmtId="0" fontId="100" fillId="18" borderId="26" xfId="116" applyNumberFormat="1" applyFont="1" applyFill="1" applyBorder="1" applyAlignment="1">
      <alignment horizontal="left" vertical="center"/>
    </xf>
    <xf numFmtId="0" fontId="100" fillId="18" borderId="11" xfId="116" applyNumberFormat="1" applyFont="1" applyFill="1" applyBorder="1" applyAlignment="1">
      <alignment horizontal="left" vertical="center"/>
    </xf>
    <xf numFmtId="3" fontId="99" fillId="18" borderId="11" xfId="116" applyNumberFormat="1" applyFont="1" applyFill="1" applyBorder="1" applyAlignment="1" applyProtection="1">
      <alignment horizontal="center" vertical="center"/>
      <protection locked="0"/>
    </xf>
    <xf numFmtId="3" fontId="99" fillId="18" borderId="60" xfId="116" applyNumberFormat="1" applyFont="1" applyFill="1" applyBorder="1" applyAlignment="1" applyProtection="1">
      <alignment horizontal="center" vertical="center"/>
      <protection locked="0"/>
    </xf>
    <xf numFmtId="3" fontId="99" fillId="18" borderId="0" xfId="116" applyNumberFormat="1" applyFont="1" applyFill="1" applyBorder="1" applyAlignment="1" applyProtection="1">
      <alignment horizontal="center" vertical="center"/>
      <protection locked="0"/>
    </xf>
    <xf numFmtId="3" fontId="99" fillId="18" borderId="14" xfId="116" applyNumberFormat="1" applyFont="1" applyFill="1" applyBorder="1" applyAlignment="1" applyProtection="1">
      <alignment horizontal="center" vertical="center"/>
      <protection locked="0"/>
    </xf>
    <xf numFmtId="3" fontId="99" fillId="18" borderId="1" xfId="116" applyNumberFormat="1" applyFont="1" applyFill="1" applyBorder="1" applyAlignment="1" applyProtection="1">
      <alignment horizontal="center" vertical="center"/>
      <protection locked="0"/>
    </xf>
    <xf numFmtId="3" fontId="99" fillId="18" borderId="22" xfId="116" applyNumberFormat="1" applyFont="1" applyFill="1" applyBorder="1" applyAlignment="1" applyProtection="1">
      <alignment horizontal="center" vertical="center"/>
      <protection locked="0"/>
    </xf>
    <xf numFmtId="0" fontId="99" fillId="18" borderId="24" xfId="116" applyFont="1" applyFill="1" applyBorder="1" applyAlignment="1">
      <alignment vertical="center" wrapText="1"/>
    </xf>
    <xf numFmtId="0" fontId="99" fillId="18" borderId="0" xfId="116" applyFont="1" applyFill="1" applyBorder="1" applyAlignment="1">
      <alignment vertical="center" wrapText="1"/>
    </xf>
    <xf numFmtId="0" fontId="100" fillId="7" borderId="26" xfId="116" applyFont="1" applyFill="1" applyBorder="1" applyAlignment="1">
      <alignment horizontal="center" vertical="center"/>
    </xf>
    <xf numFmtId="0" fontId="100" fillId="7" borderId="11" xfId="116" applyFont="1" applyFill="1" applyBorder="1" applyAlignment="1">
      <alignment horizontal="center" vertical="center"/>
    </xf>
    <xf numFmtId="0" fontId="100" fillId="7" borderId="28" xfId="116" applyFont="1" applyFill="1" applyBorder="1" applyAlignment="1">
      <alignment horizontal="center" vertical="center"/>
    </xf>
    <xf numFmtId="2" fontId="86" fillId="0" borderId="58" xfId="161" applyNumberFormat="1" applyFont="1" applyFill="1" applyBorder="1" applyAlignment="1">
      <alignment horizontal="center"/>
    </xf>
    <xf numFmtId="2" fontId="86" fillId="0" borderId="34" xfId="161" applyNumberFormat="1" applyFont="1" applyFill="1" applyBorder="1" applyAlignment="1">
      <alignment horizontal="center"/>
    </xf>
    <xf numFmtId="169" fontId="86" fillId="0" borderId="58" xfId="161" applyNumberFormat="1" applyFont="1" applyFill="1" applyBorder="1" applyAlignment="1">
      <alignment horizontal="center"/>
    </xf>
    <xf numFmtId="169" fontId="86" fillId="0" borderId="34" xfId="161" applyNumberFormat="1" applyFont="1" applyFill="1" applyBorder="1" applyAlignment="1">
      <alignment horizontal="center"/>
    </xf>
    <xf numFmtId="169" fontId="86" fillId="0" borderId="58" xfId="116" applyNumberFormat="1" applyFont="1" applyBorder="1" applyAlignment="1">
      <alignment horizontal="center"/>
    </xf>
    <xf numFmtId="169" fontId="86" fillId="0" borderId="34" xfId="116" applyNumberFormat="1" applyFont="1" applyBorder="1" applyAlignment="1">
      <alignment horizontal="center"/>
    </xf>
    <xf numFmtId="169" fontId="86" fillId="0" borderId="43" xfId="116" applyNumberFormat="1" applyFont="1" applyBorder="1" applyAlignment="1">
      <alignment horizontal="center"/>
    </xf>
    <xf numFmtId="169" fontId="86" fillId="0" borderId="46" xfId="116" applyNumberFormat="1" applyFont="1" applyBorder="1" applyAlignment="1">
      <alignment horizontal="center"/>
    </xf>
    <xf numFmtId="0" fontId="85" fillId="7" borderId="56" xfId="116" applyFont="1" applyFill="1" applyBorder="1" applyAlignment="1">
      <alignment horizontal="center" vertical="center" wrapText="1"/>
    </xf>
    <xf numFmtId="0" fontId="100" fillId="23" borderId="27" xfId="116" applyFont="1" applyFill="1" applyBorder="1" applyAlignment="1">
      <alignment horizontal="left" vertical="center"/>
    </xf>
    <xf numFmtId="0" fontId="100" fillId="23" borderId="9" xfId="116" applyFont="1" applyFill="1" applyBorder="1" applyAlignment="1">
      <alignment horizontal="left" vertical="center"/>
    </xf>
    <xf numFmtId="0" fontId="106" fillId="23" borderId="24" xfId="116" applyFont="1" applyFill="1" applyBorder="1" applyAlignment="1">
      <alignment horizontal="right"/>
    </xf>
    <xf numFmtId="0" fontId="106" fillId="23" borderId="0" xfId="116" applyFont="1" applyFill="1" applyBorder="1" applyAlignment="1">
      <alignment horizontal="right"/>
    </xf>
    <xf numFmtId="0" fontId="100" fillId="23" borderId="24" xfId="116" applyFont="1" applyFill="1" applyBorder="1" applyAlignment="1">
      <alignment horizontal="right"/>
    </xf>
    <xf numFmtId="0" fontId="100" fillId="23" borderId="0" xfId="116" applyFont="1" applyFill="1" applyBorder="1" applyAlignment="1">
      <alignment horizontal="right"/>
    </xf>
    <xf numFmtId="0" fontId="99" fillId="18" borderId="24" xfId="116" applyFont="1" applyFill="1" applyBorder="1" applyAlignment="1">
      <alignment horizontal="center"/>
    </xf>
    <xf numFmtId="0" fontId="99" fillId="18" borderId="0" xfId="116" applyFont="1" applyFill="1" applyBorder="1" applyAlignment="1">
      <alignment horizontal="center"/>
    </xf>
    <xf numFmtId="0" fontId="100" fillId="23" borderId="35" xfId="0" applyFont="1" applyFill="1" applyBorder="1" applyAlignment="1">
      <alignment horizontal="center"/>
    </xf>
    <xf numFmtId="0" fontId="100" fillId="23" borderId="1" xfId="0" applyFont="1" applyFill="1" applyBorder="1" applyAlignment="1">
      <alignment horizontal="center"/>
    </xf>
    <xf numFmtId="0" fontId="100" fillId="23" borderId="36" xfId="0" applyFont="1" applyFill="1" applyBorder="1" applyAlignment="1">
      <alignment horizontal="center"/>
    </xf>
    <xf numFmtId="0" fontId="100" fillId="23" borderId="55" xfId="0" applyFont="1" applyFill="1" applyBorder="1" applyAlignment="1">
      <alignment horizontal="left"/>
    </xf>
    <xf numFmtId="0" fontId="100" fillId="23" borderId="44" xfId="0" applyFont="1" applyFill="1" applyBorder="1" applyAlignment="1">
      <alignment horizontal="left"/>
    </xf>
    <xf numFmtId="0" fontId="100" fillId="23" borderId="46" xfId="0" applyFont="1" applyFill="1" applyBorder="1" applyAlignment="1">
      <alignment horizontal="left"/>
    </xf>
  </cellXfs>
  <cellStyles count="780">
    <cellStyle name="_x000a__x000a_JournalTemplate=C:\COMFO\CTALK\JOURSTD.TPL_x000a__x000a_LbStateAddress=3 3 0 251 1 89 2 311_x000a__x000a_LbStateJou" xfId="1"/>
    <cellStyle name="_x000d__x000a_JournalTemplate=C:\COMFO\CTALK\JOURSTD.TPL_x000d__x000a_LbStateAddress=3 3 0 251 1 89 2 311_x000d__x000a_LbStateJou" xfId="2"/>
    <cellStyle name="$0dec(,)" xfId="3"/>
    <cellStyle name="$0dec(,) 2" xfId="670"/>
    <cellStyle name="$1000s (0)" xfId="4"/>
    <cellStyle name="$1dec(,)" xfId="5"/>
    <cellStyle name="$1dec(,) 2" xfId="678"/>
    <cellStyle name="$2dec(,)" xfId="6"/>
    <cellStyle name="$2dec(,) 2" xfId="671"/>
    <cellStyle name="%" xfId="7"/>
    <cellStyle name="% 2" xfId="672"/>
    <cellStyle name="%0dec(,)" xfId="8"/>
    <cellStyle name="%0dec(,) 2" xfId="673"/>
    <cellStyle name="%1dec(,)" xfId="9"/>
    <cellStyle name="%1dec(,) 2" xfId="675"/>
    <cellStyle name="%2dec(,)" xfId="10"/>
    <cellStyle name="%2dec(,) 2" xfId="676"/>
    <cellStyle name="_CSL 2007 Desktop Model Master 11-14-071" xfId="11"/>
    <cellStyle name="_PMUSA A -F  G 2007 Q4 October update rev2 with discount (3)" xfId="12"/>
    <cellStyle name="’Ê‰Ý [0.00]_laroux" xfId="13"/>
    <cellStyle name="’Ê‰Ý_laroux" xfId="14"/>
    <cellStyle name="=C:\WINDOWS\SYSTEM32\COMMAND.COM" xfId="15"/>
    <cellStyle name="=C:\WINDOWS\SYSTEM32\COMMAND.COM 2" xfId="680"/>
    <cellStyle name="•W€_laroux" xfId="16"/>
    <cellStyle name="•W_laroux" xfId="17"/>
    <cellStyle name="0dec(,)" xfId="18"/>
    <cellStyle name="0dec(,) 2" xfId="681"/>
    <cellStyle name="0dec(,)for%fmt" xfId="19"/>
    <cellStyle name="0dec(,)for%fmt 2" xfId="682"/>
    <cellStyle name="1000s (0)" xfId="20"/>
    <cellStyle name="1dec(,)" xfId="21"/>
    <cellStyle name="1dec(,) 2" xfId="683"/>
    <cellStyle name="1dec(,)for%fmt" xfId="22"/>
    <cellStyle name="1dec(,)for%fmt 2" xfId="684"/>
    <cellStyle name="20% - Accent3 2" xfId="648"/>
    <cellStyle name="2dec(,)" xfId="23"/>
    <cellStyle name="2dec(,) 2" xfId="685"/>
    <cellStyle name="2dec(,)for%fmt" xfId="24"/>
    <cellStyle name="2dec(,)for%fmt 2" xfId="686"/>
    <cellStyle name="ac" xfId="25"/>
    <cellStyle name="aPrice" xfId="26"/>
    <cellStyle name="aPrice 2" xfId="687"/>
    <cellStyle name="Availibility" xfId="27"/>
    <cellStyle name="Body" xfId="28"/>
    <cellStyle name="Calc Currency (0)" xfId="29"/>
    <cellStyle name="Calc Currency (0) 2" xfId="688"/>
    <cellStyle name="Calc Currency (2)" xfId="30"/>
    <cellStyle name="Calc Percent (0)" xfId="31"/>
    <cellStyle name="Calc Percent (1)" xfId="32"/>
    <cellStyle name="Calc Percent (1) 2" xfId="689"/>
    <cellStyle name="Calc Percent (2)" xfId="33"/>
    <cellStyle name="Calc Percent (2) 2" xfId="690"/>
    <cellStyle name="Calc Units (0)" xfId="34"/>
    <cellStyle name="Calc Units (1)" xfId="35"/>
    <cellStyle name="Calc Units (2)" xfId="36"/>
    <cellStyle name="Calcul" xfId="37"/>
    <cellStyle name="Calculation 2" xfId="649"/>
    <cellStyle name="category" xfId="38"/>
    <cellStyle name="ColBlue" xfId="39"/>
    <cellStyle name="ColGreen" xfId="40"/>
    <cellStyle name="ColRed" xfId="41"/>
    <cellStyle name="Comma  - Style1" xfId="42"/>
    <cellStyle name="Comma  - Style2" xfId="43"/>
    <cellStyle name="Comma  - Style3" xfId="44"/>
    <cellStyle name="Comma  - Style4" xfId="45"/>
    <cellStyle name="Comma  - Style5" xfId="46"/>
    <cellStyle name="Comma  - Style6" xfId="47"/>
    <cellStyle name="Comma  - Style7" xfId="48"/>
    <cellStyle name="Comma  - Style8" xfId="49"/>
    <cellStyle name="Comma (1)" xfId="50"/>
    <cellStyle name="Comma (2)" xfId="51"/>
    <cellStyle name="Comma [00]" xfId="52"/>
    <cellStyle name="Comma 12" xfId="53"/>
    <cellStyle name="Comma 12 2" xfId="691"/>
    <cellStyle name="Comma 2" xfId="54"/>
    <cellStyle name="Comma 2 2" xfId="650"/>
    <cellStyle name="Comma 2 3" xfId="692"/>
    <cellStyle name="Comma 3" xfId="55"/>
    <cellStyle name="Comma 3 2" xfId="651"/>
    <cellStyle name="Comma 3 3" xfId="693"/>
    <cellStyle name="Comma 33" xfId="56"/>
    <cellStyle name="Comma 4" xfId="57"/>
    <cellStyle name="Comma 4 2" xfId="694"/>
    <cellStyle name="Comma 5" xfId="58"/>
    <cellStyle name="Comma 5 2" xfId="695"/>
    <cellStyle name="comma zerodec" xfId="59"/>
    <cellStyle name="Comma0" xfId="60"/>
    <cellStyle name="Comma0 2" xfId="696"/>
    <cellStyle name="Corps de tableau" xfId="61"/>
    <cellStyle name="Corps de tableau 2" xfId="697"/>
    <cellStyle name="Currency (0)" xfId="62"/>
    <cellStyle name="Currency (2)" xfId="63"/>
    <cellStyle name="Currency [00]" xfId="64"/>
    <cellStyle name="Currency 2" xfId="65"/>
    <cellStyle name="Currency 2 2" xfId="653"/>
    <cellStyle name="Currency 2 3" xfId="699"/>
    <cellStyle name="Currency 3" xfId="66"/>
    <cellStyle name="Currency 3 2" xfId="654"/>
    <cellStyle name="Currency 3 3" xfId="700"/>
    <cellStyle name="Currency 4" xfId="67"/>
    <cellStyle name="Currency 4 2" xfId="655"/>
    <cellStyle name="Currency 4 3" xfId="701"/>
    <cellStyle name="Currency 5" xfId="68"/>
    <cellStyle name="Currency 5 2" xfId="702"/>
    <cellStyle name="Currency 6" xfId="652"/>
    <cellStyle name="Currency 7" xfId="669"/>
    <cellStyle name="Currency 8" xfId="674"/>
    <cellStyle name="Currency 9" xfId="698"/>
    <cellStyle name="Currency0" xfId="69"/>
    <cellStyle name="Currency0 2" xfId="703"/>
    <cellStyle name="Currency1" xfId="70"/>
    <cellStyle name="Date" xfId="71"/>
    <cellStyle name="Date 2" xfId="704"/>
    <cellStyle name="Date Short" xfId="72"/>
    <cellStyle name="Date_Ashland 30 sec ASA 4 Year (Adj Call Vol) Financial Pkg 113004 1144" xfId="73"/>
    <cellStyle name="Décimal" xfId="74"/>
    <cellStyle name="Description" xfId="75"/>
    <cellStyle name="Dollar (zero dec)" xfId="76"/>
    <cellStyle name="Enter Currency (0)" xfId="77"/>
    <cellStyle name="Enter Currency (2)" xfId="78"/>
    <cellStyle name="Enter Units (0)" xfId="79"/>
    <cellStyle name="Enter Units (1)" xfId="80"/>
    <cellStyle name="Enter Units (2)" xfId="81"/>
    <cellStyle name="ETA" xfId="82"/>
    <cellStyle name="Euro" xfId="83"/>
    <cellStyle name="Euro 2" xfId="705"/>
    <cellStyle name="Exception" xfId="84"/>
    <cellStyle name="Extendedprice" xfId="85"/>
    <cellStyle name="Fixed" xfId="86"/>
    <cellStyle name="Fixed 2" xfId="706"/>
    <cellStyle name="Grey" xfId="87"/>
    <cellStyle name="Header" xfId="88"/>
    <cellStyle name="Header1" xfId="89"/>
    <cellStyle name="Header2" xfId="90"/>
    <cellStyle name="HEADING1" xfId="91"/>
    <cellStyle name="HEADING2" xfId="92"/>
    <cellStyle name="Hyperlink 2" xfId="93"/>
    <cellStyle name="Input [yellow]" xfId="94"/>
    <cellStyle name="L/R Board" xfId="95"/>
    <cellStyle name="Line#" xfId="96"/>
    <cellStyle name="Link Currency (0)" xfId="97"/>
    <cellStyle name="Link Currency (2)" xfId="98"/>
    <cellStyle name="Link Units (0)" xfId="99"/>
    <cellStyle name="Link Units (1)" xfId="100"/>
    <cellStyle name="Link Units (2)" xfId="101"/>
    <cellStyle name="Listprice" xfId="102"/>
    <cellStyle name="Mhead" xfId="103"/>
    <cellStyle name="Millares [0]_laroux" xfId="104"/>
    <cellStyle name="Millares_laroux" xfId="105"/>
    <cellStyle name="Milliers [0]_!!!GO" xfId="106"/>
    <cellStyle name="Milliers_!!!GO" xfId="107"/>
    <cellStyle name="Model" xfId="108"/>
    <cellStyle name="Moneda [0]_laroux" xfId="109"/>
    <cellStyle name="Moneda_laroux" xfId="110"/>
    <cellStyle name="Monétaire [0]_!!!GO" xfId="111"/>
    <cellStyle name="Monétaire_!!!GO" xfId="112"/>
    <cellStyle name="New Times Roman" xfId="113"/>
    <cellStyle name="no dec" xfId="114"/>
    <cellStyle name="Normal" xfId="0" builtinId="0"/>
    <cellStyle name="Normal - Style1" xfId="115"/>
    <cellStyle name="Normal 111" xfId="116"/>
    <cellStyle name="Normal 111 2" xfId="707"/>
    <cellStyle name="Normal 114" xfId="117"/>
    <cellStyle name="Normal 114 2" xfId="708"/>
    <cellStyle name="Normal 117" xfId="118"/>
    <cellStyle name="Normal 117 2" xfId="709"/>
    <cellStyle name="Normal 130" xfId="119"/>
    <cellStyle name="Normal 130 2" xfId="710"/>
    <cellStyle name="Normal 131" xfId="120"/>
    <cellStyle name="Normal 131 2" xfId="711"/>
    <cellStyle name="Normal 132" xfId="121"/>
    <cellStyle name="Normal 132 2" xfId="712"/>
    <cellStyle name="Normal 133" xfId="122"/>
    <cellStyle name="Normal 133 2" xfId="713"/>
    <cellStyle name="Normal 135" xfId="123"/>
    <cellStyle name="Normal 135 2" xfId="714"/>
    <cellStyle name="Normal 2" xfId="124"/>
    <cellStyle name="Normal 2 2" xfId="125"/>
    <cellStyle name="Normal 2 2 2" xfId="658"/>
    <cellStyle name="Normal 2 2 3" xfId="657"/>
    <cellStyle name="Normal 2 2 4" xfId="715"/>
    <cellStyle name="Normal 2 3" xfId="126"/>
    <cellStyle name="Normal 2 3 2" xfId="659"/>
    <cellStyle name="Normal 2 4" xfId="660"/>
    <cellStyle name="Normal 2 5" xfId="656"/>
    <cellStyle name="Normal 24" xfId="127"/>
    <cellStyle name="Normal 25" xfId="128"/>
    <cellStyle name="Normal 26" xfId="129"/>
    <cellStyle name="Normal 27" xfId="130"/>
    <cellStyle name="Normal 28" xfId="131"/>
    <cellStyle name="Normal 3" xfId="132"/>
    <cellStyle name="Normal 3 2" xfId="662"/>
    <cellStyle name="Normal 3 3" xfId="663"/>
    <cellStyle name="Normal 3 4" xfId="661"/>
    <cellStyle name="Normal 30" xfId="133"/>
    <cellStyle name="Normal 31" xfId="134"/>
    <cellStyle name="Normal 33" xfId="135"/>
    <cellStyle name="Normal 34" xfId="136"/>
    <cellStyle name="Normal 35" xfId="137"/>
    <cellStyle name="Normal 36" xfId="138"/>
    <cellStyle name="Normal 37" xfId="139"/>
    <cellStyle name="Normal 38" xfId="140"/>
    <cellStyle name="Normal 38 2" xfId="716"/>
    <cellStyle name="Normal 39" xfId="141"/>
    <cellStyle name="Normal 39 2" xfId="717"/>
    <cellStyle name="Normal 4" xfId="142"/>
    <cellStyle name="Normal 4 2" xfId="664"/>
    <cellStyle name="Normal 40" xfId="143"/>
    <cellStyle name="Normal 40 12" xfId="144"/>
    <cellStyle name="Normal 40 12 2" xfId="719"/>
    <cellStyle name="Normal 40 2" xfId="718"/>
    <cellStyle name="Normal 40 7" xfId="145"/>
    <cellStyle name="Normal 40 7 2" xfId="720"/>
    <cellStyle name="Normal 43" xfId="146"/>
    <cellStyle name="Normal 43 2" xfId="721"/>
    <cellStyle name="Normal 5" xfId="665"/>
    <cellStyle name="Normal 6" xfId="147"/>
    <cellStyle name="Normal 6 2" xfId="722"/>
    <cellStyle name="Normal 7" xfId="777"/>
    <cellStyle name="Normal 99" xfId="148"/>
    <cellStyle name="Normal 99 2" xfId="723"/>
    <cellStyle name="Not_Excession" xfId="149"/>
    <cellStyle name="NWS" xfId="150"/>
    <cellStyle name="Œ…‹æØ‚è [0.00]_laroux" xfId="151"/>
    <cellStyle name="Œ…‹æØ‚è_laroux" xfId="152"/>
    <cellStyle name="Output 2" xfId="666"/>
    <cellStyle name="part#" xfId="153"/>
    <cellStyle name="Percent" xfId="154" builtinId="5"/>
    <cellStyle name="Percent (1)" xfId="155"/>
    <cellStyle name="Percent (2)" xfId="156"/>
    <cellStyle name="Percent [0]" xfId="157"/>
    <cellStyle name="Percent [0] 2" xfId="725"/>
    <cellStyle name="Percent [00]" xfId="158"/>
    <cellStyle name="Percent [00] 2" xfId="726"/>
    <cellStyle name="Percent [2]" xfId="159"/>
    <cellStyle name="Percent [2] 2" xfId="727"/>
    <cellStyle name="Percent 2" xfId="160"/>
    <cellStyle name="Percent 2 2" xfId="668"/>
    <cellStyle name="Percent 2 3" xfId="728"/>
    <cellStyle name="Percent 3" xfId="161"/>
    <cellStyle name="Percent 3 2" xfId="729"/>
    <cellStyle name="Percent 4" xfId="162"/>
    <cellStyle name="Percent 4 2" xfId="730"/>
    <cellStyle name="Percent 5" xfId="667"/>
    <cellStyle name="Percent 6" xfId="677"/>
    <cellStyle name="Percent 7" xfId="679"/>
    <cellStyle name="Percent 8" xfId="724"/>
    <cellStyle name="percentage" xfId="163"/>
    <cellStyle name="Pourcentage_Feuil1" xfId="164"/>
    <cellStyle name="PrePop Currency (0)" xfId="165"/>
    <cellStyle name="PrePop Currency (2)" xfId="166"/>
    <cellStyle name="PrePop Units (0)" xfId="167"/>
    <cellStyle name="PrePop Units (1)" xfId="168"/>
    <cellStyle name="PrePop Units (2)" xfId="169"/>
    <cellStyle name="Price" xfId="170"/>
    <cellStyle name="Price 2" xfId="731"/>
    <cellStyle name="PSChar" xfId="171"/>
    <cellStyle name="PSDate" xfId="172"/>
    <cellStyle name="PSDec" xfId="173"/>
    <cellStyle name="PSHeading" xfId="174"/>
    <cellStyle name="PSInt" xfId="175"/>
    <cellStyle name="PSSpacer" xfId="176"/>
    <cellStyle name="qty" xfId="177"/>
    <cellStyle name="Rhead" xfId="178"/>
    <cellStyle name="Rtotal" xfId="179"/>
    <cellStyle name="Saisie" xfId="180"/>
    <cellStyle name="Standard_Budget_Projects" xfId="181"/>
    <cellStyle name="Stock" xfId="182"/>
    <cellStyle name="Stotal" xfId="183"/>
    <cellStyle name="Style 1" xfId="184"/>
    <cellStyle name="Style 100" xfId="185"/>
    <cellStyle name="Style 101" xfId="186"/>
    <cellStyle name="Style 102" xfId="187"/>
    <cellStyle name="Style 103" xfId="188"/>
    <cellStyle name="Style 104" xfId="189"/>
    <cellStyle name="Style 105" xfId="190"/>
    <cellStyle name="Style 106" xfId="191"/>
    <cellStyle name="Style 107" xfId="192"/>
    <cellStyle name="Style 108" xfId="193"/>
    <cellStyle name="Style 109" xfId="194"/>
    <cellStyle name="Style 110" xfId="195"/>
    <cellStyle name="Style 111" xfId="196"/>
    <cellStyle name="Style 112" xfId="197"/>
    <cellStyle name="Style 113" xfId="198"/>
    <cellStyle name="Style 114" xfId="199"/>
    <cellStyle name="Style 115" xfId="200"/>
    <cellStyle name="Style 116" xfId="201"/>
    <cellStyle name="Style 117" xfId="202"/>
    <cellStyle name="Style 118" xfId="203"/>
    <cellStyle name="Style 119" xfId="204"/>
    <cellStyle name="Style 120" xfId="205"/>
    <cellStyle name="Style 121" xfId="206"/>
    <cellStyle name="Style 122" xfId="207"/>
    <cellStyle name="Style 123" xfId="208"/>
    <cellStyle name="Style 124" xfId="209"/>
    <cellStyle name="Style 125" xfId="210"/>
    <cellStyle name="Style 126" xfId="211"/>
    <cellStyle name="Style 127" xfId="212"/>
    <cellStyle name="Style 128" xfId="213"/>
    <cellStyle name="Style 129" xfId="214"/>
    <cellStyle name="Style 130" xfId="215"/>
    <cellStyle name="Style 131" xfId="216"/>
    <cellStyle name="Style 132" xfId="217"/>
    <cellStyle name="Style 133" xfId="218"/>
    <cellStyle name="Style 134" xfId="219"/>
    <cellStyle name="Style 135" xfId="220"/>
    <cellStyle name="Style 136" xfId="221"/>
    <cellStyle name="Style 137" xfId="222"/>
    <cellStyle name="Style 138" xfId="223"/>
    <cellStyle name="Style 139" xfId="224"/>
    <cellStyle name="Style 140" xfId="225"/>
    <cellStyle name="Style 141" xfId="226"/>
    <cellStyle name="Style 142" xfId="227"/>
    <cellStyle name="Style 143" xfId="228"/>
    <cellStyle name="Style 144" xfId="229"/>
    <cellStyle name="Style 145" xfId="230"/>
    <cellStyle name="Style 146" xfId="231"/>
    <cellStyle name="Style 147" xfId="232"/>
    <cellStyle name="Style 148" xfId="233"/>
    <cellStyle name="Style 149" xfId="234"/>
    <cellStyle name="Style 150" xfId="235"/>
    <cellStyle name="Style 151" xfId="236"/>
    <cellStyle name="Style 152" xfId="237"/>
    <cellStyle name="Style 153" xfId="238"/>
    <cellStyle name="Style 154" xfId="239"/>
    <cellStyle name="Style 155" xfId="240"/>
    <cellStyle name="Style 156" xfId="241"/>
    <cellStyle name="Style 157" xfId="242"/>
    <cellStyle name="Style 158" xfId="243"/>
    <cellStyle name="Style 159" xfId="244"/>
    <cellStyle name="Style 160" xfId="245"/>
    <cellStyle name="Style 161" xfId="246"/>
    <cellStyle name="Style 162" xfId="247"/>
    <cellStyle name="Style 163" xfId="248"/>
    <cellStyle name="Style 164" xfId="249"/>
    <cellStyle name="Style 165" xfId="250"/>
    <cellStyle name="Style 166" xfId="251"/>
    <cellStyle name="Style 166 2" xfId="732"/>
    <cellStyle name="Style 167" xfId="252"/>
    <cellStyle name="Style 168" xfId="253"/>
    <cellStyle name="Style 168 2" xfId="733"/>
    <cellStyle name="Style 169" xfId="254"/>
    <cellStyle name="Style 170" xfId="255"/>
    <cellStyle name="Style 171" xfId="256"/>
    <cellStyle name="Style 172" xfId="257"/>
    <cellStyle name="Style 173" xfId="258"/>
    <cellStyle name="Style 174" xfId="259"/>
    <cellStyle name="Style 175" xfId="260"/>
    <cellStyle name="Style 176" xfId="261"/>
    <cellStyle name="Style 177" xfId="262"/>
    <cellStyle name="Style 178" xfId="263"/>
    <cellStyle name="Style 179" xfId="264"/>
    <cellStyle name="Style 180" xfId="265"/>
    <cellStyle name="Style 181" xfId="266"/>
    <cellStyle name="Style 182" xfId="267"/>
    <cellStyle name="Style 183" xfId="268"/>
    <cellStyle name="Style 184" xfId="269"/>
    <cellStyle name="Style 185" xfId="270"/>
    <cellStyle name="Style 186" xfId="271"/>
    <cellStyle name="Style 187" xfId="272"/>
    <cellStyle name="Style 188" xfId="273"/>
    <cellStyle name="Style 189" xfId="274"/>
    <cellStyle name="Style 190" xfId="275"/>
    <cellStyle name="Style 191" xfId="276"/>
    <cellStyle name="Style 192" xfId="277"/>
    <cellStyle name="Style 193" xfId="278"/>
    <cellStyle name="Style 194" xfId="279"/>
    <cellStyle name="Style 195" xfId="280"/>
    <cellStyle name="Style 21" xfId="281"/>
    <cellStyle name="Style 22" xfId="282"/>
    <cellStyle name="Style 23" xfId="283"/>
    <cellStyle name="Style 24" xfId="284"/>
    <cellStyle name="Style 25" xfId="285"/>
    <cellStyle name="Style 26" xfId="286"/>
    <cellStyle name="Style 27" xfId="287"/>
    <cellStyle name="Style 27 2" xfId="734"/>
    <cellStyle name="Style 28" xfId="288"/>
    <cellStyle name="Style 29" xfId="289"/>
    <cellStyle name="Style 30" xfId="290"/>
    <cellStyle name="Style 31" xfId="291"/>
    <cellStyle name="Style 319" xfId="292"/>
    <cellStyle name="Style 32" xfId="293"/>
    <cellStyle name="Style 320" xfId="294"/>
    <cellStyle name="Style 321" xfId="295"/>
    <cellStyle name="Style 322" xfId="296"/>
    <cellStyle name="Style 323" xfId="297"/>
    <cellStyle name="Style 324" xfId="298"/>
    <cellStyle name="Style 325" xfId="299"/>
    <cellStyle name="Style 326" xfId="300"/>
    <cellStyle name="Style 327" xfId="301"/>
    <cellStyle name="Style 328" xfId="302"/>
    <cellStyle name="Style 329" xfId="303"/>
    <cellStyle name="Style 33" xfId="304"/>
    <cellStyle name="Style 330" xfId="305"/>
    <cellStyle name="Style 331" xfId="306"/>
    <cellStyle name="Style 332" xfId="307"/>
    <cellStyle name="Style 333" xfId="308"/>
    <cellStyle name="Style 334" xfId="309"/>
    <cellStyle name="Style 335" xfId="310"/>
    <cellStyle name="Style 336" xfId="311"/>
    <cellStyle name="Style 337" xfId="312"/>
    <cellStyle name="Style 338" xfId="313"/>
    <cellStyle name="Style 339" xfId="314"/>
    <cellStyle name="Style 34" xfId="315"/>
    <cellStyle name="Style 34 2" xfId="735"/>
    <cellStyle name="Style 340" xfId="316"/>
    <cellStyle name="Style 341" xfId="317"/>
    <cellStyle name="Style 342" xfId="318"/>
    <cellStyle name="Style 343" xfId="319"/>
    <cellStyle name="Style 344" xfId="320"/>
    <cellStyle name="Style 345" xfId="321"/>
    <cellStyle name="Style 346" xfId="322"/>
    <cellStyle name="Style 347" xfId="323"/>
    <cellStyle name="Style 348" xfId="324"/>
    <cellStyle name="Style 349" xfId="325"/>
    <cellStyle name="Style 35" xfId="326"/>
    <cellStyle name="Style 35 2" xfId="736"/>
    <cellStyle name="Style 350" xfId="327"/>
    <cellStyle name="Style 351" xfId="328"/>
    <cellStyle name="Style 352" xfId="329"/>
    <cellStyle name="Style 353" xfId="330"/>
    <cellStyle name="Style 354" xfId="331"/>
    <cellStyle name="Style 355" xfId="332"/>
    <cellStyle name="Style 356" xfId="333"/>
    <cellStyle name="Style 357" xfId="334"/>
    <cellStyle name="Style 358" xfId="335"/>
    <cellStyle name="Style 359" xfId="336"/>
    <cellStyle name="Style 36" xfId="337"/>
    <cellStyle name="Style 360" xfId="338"/>
    <cellStyle name="Style 361" xfId="339"/>
    <cellStyle name="Style 362" xfId="340"/>
    <cellStyle name="Style 363" xfId="341"/>
    <cellStyle name="Style 364" xfId="342"/>
    <cellStyle name="Style 365" xfId="343"/>
    <cellStyle name="Style 366" xfId="344"/>
    <cellStyle name="Style 367" xfId="345"/>
    <cellStyle name="Style 368" xfId="346"/>
    <cellStyle name="Style 369" xfId="347"/>
    <cellStyle name="Style 37" xfId="348"/>
    <cellStyle name="Style 370" xfId="349"/>
    <cellStyle name="Style 371" xfId="350"/>
    <cellStyle name="Style 372" xfId="351"/>
    <cellStyle name="Style 373" xfId="352"/>
    <cellStyle name="Style 374" xfId="353"/>
    <cellStyle name="Style 375" xfId="354"/>
    <cellStyle name="Style 376" xfId="355"/>
    <cellStyle name="Style 377" xfId="356"/>
    <cellStyle name="Style 378" xfId="357"/>
    <cellStyle name="Style 379" xfId="358"/>
    <cellStyle name="Style 38" xfId="359"/>
    <cellStyle name="Style 380" xfId="360"/>
    <cellStyle name="Style 381" xfId="361"/>
    <cellStyle name="Style 382" xfId="362"/>
    <cellStyle name="Style 383" xfId="363"/>
    <cellStyle name="Style 384" xfId="364"/>
    <cellStyle name="Style 385" xfId="365"/>
    <cellStyle name="Style 386" xfId="366"/>
    <cellStyle name="Style 387" xfId="367"/>
    <cellStyle name="Style 388" xfId="368"/>
    <cellStyle name="Style 389" xfId="369"/>
    <cellStyle name="Style 39" xfId="370"/>
    <cellStyle name="Style 390" xfId="371"/>
    <cellStyle name="Style 391" xfId="372"/>
    <cellStyle name="Style 392" xfId="373"/>
    <cellStyle name="Style 393" xfId="374"/>
    <cellStyle name="Style 394" xfId="375"/>
    <cellStyle name="Style 395" xfId="376"/>
    <cellStyle name="Style 396" xfId="377"/>
    <cellStyle name="Style 397" xfId="378"/>
    <cellStyle name="Style 398" xfId="379"/>
    <cellStyle name="Style 399" xfId="380"/>
    <cellStyle name="Style 40" xfId="381"/>
    <cellStyle name="Style 40 2" xfId="737"/>
    <cellStyle name="Style 400" xfId="382"/>
    <cellStyle name="Style 401" xfId="383"/>
    <cellStyle name="Style 402" xfId="384"/>
    <cellStyle name="Style 403" xfId="385"/>
    <cellStyle name="Style 404" xfId="386"/>
    <cellStyle name="Style 405" xfId="387"/>
    <cellStyle name="Style 406" xfId="388"/>
    <cellStyle name="Style 407" xfId="389"/>
    <cellStyle name="Style 408" xfId="390"/>
    <cellStyle name="Style 409" xfId="391"/>
    <cellStyle name="Style 41" xfId="392"/>
    <cellStyle name="Style 410" xfId="393"/>
    <cellStyle name="Style 411" xfId="394"/>
    <cellStyle name="Style 412" xfId="395"/>
    <cellStyle name="Style 413" xfId="396"/>
    <cellStyle name="Style 414" xfId="397"/>
    <cellStyle name="Style 415" xfId="398"/>
    <cellStyle name="Style 416" xfId="399"/>
    <cellStyle name="Style 417" xfId="400"/>
    <cellStyle name="Style 418" xfId="401"/>
    <cellStyle name="Style 419" xfId="402"/>
    <cellStyle name="Style 42" xfId="403"/>
    <cellStyle name="Style 420" xfId="404"/>
    <cellStyle name="Style 421" xfId="405"/>
    <cellStyle name="Style 422" xfId="406"/>
    <cellStyle name="Style 423" xfId="407"/>
    <cellStyle name="Style 424" xfId="408"/>
    <cellStyle name="Style 425" xfId="409"/>
    <cellStyle name="Style 426" xfId="410"/>
    <cellStyle name="Style 427" xfId="411"/>
    <cellStyle name="Style 428" xfId="412"/>
    <cellStyle name="Style 429" xfId="413"/>
    <cellStyle name="Style 43" xfId="414"/>
    <cellStyle name="Style 430" xfId="415"/>
    <cellStyle name="Style 431" xfId="416"/>
    <cellStyle name="Style 432" xfId="417"/>
    <cellStyle name="Style 433" xfId="418"/>
    <cellStyle name="Style 434" xfId="419"/>
    <cellStyle name="Style 435" xfId="420"/>
    <cellStyle name="Style 436" xfId="421"/>
    <cellStyle name="Style 437" xfId="422"/>
    <cellStyle name="Style 438" xfId="423"/>
    <cellStyle name="Style 439" xfId="424"/>
    <cellStyle name="Style 44" xfId="425"/>
    <cellStyle name="Style 440" xfId="426"/>
    <cellStyle name="Style 441" xfId="427"/>
    <cellStyle name="Style 442" xfId="428"/>
    <cellStyle name="Style 443" xfId="429"/>
    <cellStyle name="Style 444" xfId="430"/>
    <cellStyle name="Style 445" xfId="431"/>
    <cellStyle name="Style 446" xfId="432"/>
    <cellStyle name="Style 447" xfId="433"/>
    <cellStyle name="Style 448" xfId="434"/>
    <cellStyle name="Style 449" xfId="435"/>
    <cellStyle name="Style 45" xfId="436"/>
    <cellStyle name="Style 450" xfId="437"/>
    <cellStyle name="Style 451" xfId="438"/>
    <cellStyle name="Style 452" xfId="439"/>
    <cellStyle name="Style 453" xfId="440"/>
    <cellStyle name="Style 454" xfId="441"/>
    <cellStyle name="Style 455" xfId="442"/>
    <cellStyle name="Style 456" xfId="443"/>
    <cellStyle name="Style 457" xfId="444"/>
    <cellStyle name="Style 458" xfId="445"/>
    <cellStyle name="Style 459" xfId="446"/>
    <cellStyle name="Style 46" xfId="447"/>
    <cellStyle name="Style 460" xfId="448"/>
    <cellStyle name="Style 461" xfId="449"/>
    <cellStyle name="Style 462" xfId="450"/>
    <cellStyle name="Style 463" xfId="451"/>
    <cellStyle name="Style 464" xfId="452"/>
    <cellStyle name="Style 465" xfId="453"/>
    <cellStyle name="Style 466" xfId="454"/>
    <cellStyle name="Style 467" xfId="455"/>
    <cellStyle name="Style 468" xfId="456"/>
    <cellStyle name="Style 469" xfId="457"/>
    <cellStyle name="Style 47" xfId="458"/>
    <cellStyle name="Style 470" xfId="459"/>
    <cellStyle name="Style 471" xfId="460"/>
    <cellStyle name="Style 472" xfId="461"/>
    <cellStyle name="Style 473" xfId="462"/>
    <cellStyle name="Style 474" xfId="463"/>
    <cellStyle name="Style 475" xfId="464"/>
    <cellStyle name="Style 476" xfId="465"/>
    <cellStyle name="Style 477" xfId="466"/>
    <cellStyle name="Style 478" xfId="467"/>
    <cellStyle name="Style 479" xfId="468"/>
    <cellStyle name="Style 48" xfId="469"/>
    <cellStyle name="Style 480" xfId="470"/>
    <cellStyle name="Style 481" xfId="471"/>
    <cellStyle name="Style 482" xfId="472"/>
    <cellStyle name="Style 483" xfId="473"/>
    <cellStyle name="Style 484" xfId="474"/>
    <cellStyle name="Style 485" xfId="475"/>
    <cellStyle name="Style 486" xfId="476"/>
    <cellStyle name="Style 487" xfId="477"/>
    <cellStyle name="Style 488" xfId="478"/>
    <cellStyle name="Style 489" xfId="479"/>
    <cellStyle name="Style 49" xfId="480"/>
    <cellStyle name="Style 490" xfId="481"/>
    <cellStyle name="Style 491" xfId="482"/>
    <cellStyle name="Style 492" xfId="483"/>
    <cellStyle name="Style 493" xfId="484"/>
    <cellStyle name="Style 494" xfId="485"/>
    <cellStyle name="Style 495" xfId="486"/>
    <cellStyle name="Style 496" xfId="487"/>
    <cellStyle name="Style 497" xfId="488"/>
    <cellStyle name="Style 498" xfId="489"/>
    <cellStyle name="Style 499" xfId="490"/>
    <cellStyle name="Style 50" xfId="491"/>
    <cellStyle name="Style 500" xfId="492"/>
    <cellStyle name="Style 501" xfId="493"/>
    <cellStyle name="Style 502" xfId="494"/>
    <cellStyle name="Style 503" xfId="495"/>
    <cellStyle name="Style 504" xfId="496"/>
    <cellStyle name="Style 505" xfId="497"/>
    <cellStyle name="Style 506" xfId="498"/>
    <cellStyle name="Style 507" xfId="499"/>
    <cellStyle name="Style 508" xfId="500"/>
    <cellStyle name="Style 509" xfId="501"/>
    <cellStyle name="Style 51" xfId="502"/>
    <cellStyle name="Style 510" xfId="503"/>
    <cellStyle name="Style 511" xfId="504"/>
    <cellStyle name="Style 512" xfId="505"/>
    <cellStyle name="Style 513" xfId="506"/>
    <cellStyle name="Style 514" xfId="507"/>
    <cellStyle name="Style 515" xfId="508"/>
    <cellStyle name="Style 516" xfId="509"/>
    <cellStyle name="Style 517" xfId="510"/>
    <cellStyle name="Style 518" xfId="511"/>
    <cellStyle name="Style 519" xfId="512"/>
    <cellStyle name="Style 52" xfId="513"/>
    <cellStyle name="Style 520" xfId="514"/>
    <cellStyle name="Style 521" xfId="515"/>
    <cellStyle name="Style 522" xfId="516"/>
    <cellStyle name="Style 523" xfId="517"/>
    <cellStyle name="Style 524" xfId="518"/>
    <cellStyle name="Style 525" xfId="519"/>
    <cellStyle name="Style 526" xfId="520"/>
    <cellStyle name="Style 527" xfId="521"/>
    <cellStyle name="Style 528" xfId="522"/>
    <cellStyle name="Style 529" xfId="523"/>
    <cellStyle name="Style 529 2" xfId="738"/>
    <cellStyle name="Style 53" xfId="524"/>
    <cellStyle name="Style 530" xfId="525"/>
    <cellStyle name="Style 530 2" xfId="739"/>
    <cellStyle name="Style 531" xfId="526"/>
    <cellStyle name="Style 532" xfId="527"/>
    <cellStyle name="Style 533" xfId="528"/>
    <cellStyle name="Style 534" xfId="529"/>
    <cellStyle name="Style 535" xfId="530"/>
    <cellStyle name="Style 536" xfId="531"/>
    <cellStyle name="Style 537" xfId="532"/>
    <cellStyle name="Style 538" xfId="533"/>
    <cellStyle name="Style 539" xfId="534"/>
    <cellStyle name="Style 54" xfId="535"/>
    <cellStyle name="Style 540" xfId="536"/>
    <cellStyle name="Style 541" xfId="537"/>
    <cellStyle name="Style 542" xfId="538"/>
    <cellStyle name="Style 543" xfId="539"/>
    <cellStyle name="Style 544" xfId="540"/>
    <cellStyle name="Style 545" xfId="541"/>
    <cellStyle name="Style 546" xfId="542"/>
    <cellStyle name="Style 547" xfId="543"/>
    <cellStyle name="Style 548" xfId="544"/>
    <cellStyle name="Style 549" xfId="545"/>
    <cellStyle name="Style 55" xfId="546"/>
    <cellStyle name="Style 550" xfId="547"/>
    <cellStyle name="Style 551" xfId="548"/>
    <cellStyle name="Style 551 2" xfId="740"/>
    <cellStyle name="Style 552" xfId="549"/>
    <cellStyle name="Style 553" xfId="550"/>
    <cellStyle name="Style 554" xfId="551"/>
    <cellStyle name="Style 555" xfId="552"/>
    <cellStyle name="Style 556" xfId="553"/>
    <cellStyle name="Style 556 2" xfId="741"/>
    <cellStyle name="Style 557" xfId="554"/>
    <cellStyle name="Style 557 2" xfId="742"/>
    <cellStyle name="Style 558" xfId="555"/>
    <cellStyle name="Style 558 2" xfId="743"/>
    <cellStyle name="Style 559" xfId="556"/>
    <cellStyle name="Style 559 2" xfId="744"/>
    <cellStyle name="Style 56" xfId="557"/>
    <cellStyle name="Style 560" xfId="558"/>
    <cellStyle name="Style 560 2" xfId="745"/>
    <cellStyle name="Style 561" xfId="559"/>
    <cellStyle name="Style 561 2" xfId="746"/>
    <cellStyle name="Style 562" xfId="560"/>
    <cellStyle name="Style 562 2" xfId="747"/>
    <cellStyle name="Style 563" xfId="561"/>
    <cellStyle name="Style 563 2" xfId="748"/>
    <cellStyle name="Style 564" xfId="562"/>
    <cellStyle name="Style 564 2" xfId="749"/>
    <cellStyle name="Style 565" xfId="563"/>
    <cellStyle name="Style 565 2" xfId="750"/>
    <cellStyle name="Style 566" xfId="564"/>
    <cellStyle name="Style 566 2" xfId="751"/>
    <cellStyle name="Style 567" xfId="565"/>
    <cellStyle name="Style 567 2" xfId="752"/>
    <cellStyle name="Style 568" xfId="566"/>
    <cellStyle name="Style 568 2" xfId="753"/>
    <cellStyle name="Style 569" xfId="567"/>
    <cellStyle name="Style 569 2" xfId="754"/>
    <cellStyle name="Style 57" xfId="568"/>
    <cellStyle name="Style 570" xfId="569"/>
    <cellStyle name="Style 570 2" xfId="755"/>
    <cellStyle name="Style 571" xfId="570"/>
    <cellStyle name="Style 571 2" xfId="756"/>
    <cellStyle name="Style 572" xfId="571"/>
    <cellStyle name="Style 572 2" xfId="757"/>
    <cellStyle name="Style 573" xfId="572"/>
    <cellStyle name="Style 573 2" xfId="758"/>
    <cellStyle name="Style 574" xfId="573"/>
    <cellStyle name="Style 574 2" xfId="759"/>
    <cellStyle name="Style 575" xfId="574"/>
    <cellStyle name="Style 575 2" xfId="760"/>
    <cellStyle name="Style 576" xfId="575"/>
    <cellStyle name="Style 576 2" xfId="761"/>
    <cellStyle name="Style 577" xfId="576"/>
    <cellStyle name="Style 577 2" xfId="762"/>
    <cellStyle name="Style 578" xfId="577"/>
    <cellStyle name="Style 578 2" xfId="763"/>
    <cellStyle name="Style 579" xfId="578"/>
    <cellStyle name="Style 579 2" xfId="764"/>
    <cellStyle name="Style 58" xfId="579"/>
    <cellStyle name="Style 580" xfId="580"/>
    <cellStyle name="Style 580 2" xfId="765"/>
    <cellStyle name="Style 581" xfId="581"/>
    <cellStyle name="Style 582" xfId="582"/>
    <cellStyle name="Style 583" xfId="583"/>
    <cellStyle name="Style 584" xfId="584"/>
    <cellStyle name="Style 585" xfId="585"/>
    <cellStyle name="Style 586" xfId="586"/>
    <cellStyle name="Style 587" xfId="587"/>
    <cellStyle name="Style 588" xfId="588"/>
    <cellStyle name="Style 589" xfId="589"/>
    <cellStyle name="Style 59" xfId="590"/>
    <cellStyle name="Style 590" xfId="591"/>
    <cellStyle name="Style 591" xfId="592"/>
    <cellStyle name="Style 592" xfId="593"/>
    <cellStyle name="Style 593" xfId="594"/>
    <cellStyle name="Style 60" xfId="595"/>
    <cellStyle name="Style 61" xfId="596"/>
    <cellStyle name="Style 62" xfId="597"/>
    <cellStyle name="Style 63" xfId="598"/>
    <cellStyle name="Style 64" xfId="599"/>
    <cellStyle name="Style 65" xfId="600"/>
    <cellStyle name="Style 65 2" xfId="766"/>
    <cellStyle name="Style 66" xfId="601"/>
    <cellStyle name="Style 66 2" xfId="767"/>
    <cellStyle name="Style 67" xfId="602"/>
    <cellStyle name="Style 67 2" xfId="768"/>
    <cellStyle name="Style 68" xfId="603"/>
    <cellStyle name="Style 68 2" xfId="769"/>
    <cellStyle name="Style 69" xfId="604"/>
    <cellStyle name="Style 69 2" xfId="770"/>
    <cellStyle name="Style 70" xfId="605"/>
    <cellStyle name="Style 70 2" xfId="771"/>
    <cellStyle name="Style 71" xfId="606"/>
    <cellStyle name="Style 71 2" xfId="772"/>
    <cellStyle name="Style 72" xfId="607"/>
    <cellStyle name="Style 72 2" xfId="773"/>
    <cellStyle name="Style 73" xfId="608"/>
    <cellStyle name="Style 73 2" xfId="774"/>
    <cellStyle name="Style 74" xfId="609"/>
    <cellStyle name="Style 74 2" xfId="775"/>
    <cellStyle name="Style 75" xfId="610"/>
    <cellStyle name="Style 75 2" xfId="776"/>
    <cellStyle name="Style 76" xfId="611"/>
    <cellStyle name="Style 77" xfId="612"/>
    <cellStyle name="Style 78" xfId="613"/>
    <cellStyle name="Style 79" xfId="614"/>
    <cellStyle name="Style 80" xfId="615"/>
    <cellStyle name="Style 81" xfId="616"/>
    <cellStyle name="Style 82" xfId="617"/>
    <cellStyle name="Style 83" xfId="618"/>
    <cellStyle name="Style 84" xfId="619"/>
    <cellStyle name="Style 85" xfId="620"/>
    <cellStyle name="Style 86" xfId="621"/>
    <cellStyle name="Style 87" xfId="622"/>
    <cellStyle name="Style 88" xfId="623"/>
    <cellStyle name="Style 89" xfId="624"/>
    <cellStyle name="Style 90" xfId="625"/>
    <cellStyle name="Style 91" xfId="626"/>
    <cellStyle name="Style 92" xfId="627"/>
    <cellStyle name="Style 93" xfId="628"/>
    <cellStyle name="Style 94" xfId="629"/>
    <cellStyle name="Style 95" xfId="630"/>
    <cellStyle name="Style 96" xfId="631"/>
    <cellStyle name="Style 97" xfId="632"/>
    <cellStyle name="Style 98" xfId="633"/>
    <cellStyle name="Style 99" xfId="634"/>
    <cellStyle name="Sub" xfId="635"/>
    <cellStyle name="Sub10" xfId="636"/>
    <cellStyle name="subhead" xfId="637"/>
    <cellStyle name="Text Indent A" xfId="638"/>
    <cellStyle name="Text Indent B" xfId="639"/>
    <cellStyle name="Text Indent B 2" xfId="778"/>
    <cellStyle name="Text Indent C" xfId="640"/>
    <cellStyle name="Text Indent C 2" xfId="779"/>
    <cellStyle name="Title24" xfId="641"/>
    <cellStyle name="Titre" xfId="642"/>
    <cellStyle name="Titre tableau" xfId="643"/>
    <cellStyle name="unitprice" xfId="644"/>
    <cellStyle name="Währung [0]_results" xfId="645"/>
    <cellStyle name="Währung_results" xfId="646"/>
    <cellStyle name="Worksheet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372340</xdr:colOff>
      <xdr:row>1</xdr:row>
      <xdr:rowOff>164523</xdr:rowOff>
    </xdr:from>
    <xdr:to>
      <xdr:col>17</xdr:col>
      <xdr:colOff>537872</xdr:colOff>
      <xdr:row>4</xdr:row>
      <xdr:rowOff>10025</xdr:rowOff>
    </xdr:to>
    <xdr:pic>
      <xdr:nvPicPr>
        <xdr:cNvPr id="2" name="Picture 2" descr="Captur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49" y="372341"/>
          <a:ext cx="788987" cy="442979"/>
        </a:xfrm>
        <a:prstGeom prst="rect">
          <a:avLst/>
        </a:prstGeom>
        <a:noFill/>
        <a:ln>
          <a:noFill/>
        </a:ln>
        <a:effectLst>
          <a:outerShdw blurRad="50800" dist="114300" dir="5400000" algn="ctr" rotWithShape="0">
            <a:srgbClr val="000000">
              <a:alpha val="43137"/>
            </a:srgbClr>
          </a:outerShdw>
        </a:effectLst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233212</xdr:colOff>
      <xdr:row>5</xdr:row>
      <xdr:rowOff>131619</xdr:rowOff>
    </xdr:from>
    <xdr:to>
      <xdr:col>4</xdr:col>
      <xdr:colOff>394134</xdr:colOff>
      <xdr:row>7</xdr:row>
      <xdr:rowOff>132983</xdr:rowOff>
    </xdr:to>
    <xdr:pic>
      <xdr:nvPicPr>
        <xdr:cNvPr id="3" name="Picture 2" descr="Captur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9076" y="1404505"/>
          <a:ext cx="896944" cy="503592"/>
        </a:xfrm>
        <a:prstGeom prst="rect">
          <a:avLst/>
        </a:prstGeom>
        <a:noFill/>
        <a:ln>
          <a:noFill/>
        </a:ln>
        <a:effectLst>
          <a:outerShdw blurRad="50800" dist="114300" dir="5400000" algn="ctr" rotWithShape="0">
            <a:srgbClr val="000000">
              <a:alpha val="43137"/>
            </a:srgbClr>
          </a:outerShdw>
        </a:effectLst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133985</xdr:colOff>
      <xdr:row>2</xdr:row>
      <xdr:rowOff>28575</xdr:rowOff>
    </xdr:from>
    <xdr:to>
      <xdr:col>10</xdr:col>
      <xdr:colOff>292221</xdr:colOff>
      <xdr:row>3</xdr:row>
      <xdr:rowOff>154598</xdr:rowOff>
    </xdr:to>
    <xdr:pic>
      <xdr:nvPicPr>
        <xdr:cNvPr id="2" name="Picture 2" descr="Captur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02793" y="416902"/>
          <a:ext cx="737063" cy="411773"/>
        </a:xfrm>
        <a:prstGeom prst="rect">
          <a:avLst/>
        </a:prstGeom>
        <a:noFill/>
        <a:ln>
          <a:noFill/>
        </a:ln>
        <a:effectLst>
          <a:outerShdw blurRad="50800" dist="114300" dir="5400000" algn="ctr" rotWithShape="0">
            <a:srgbClr val="000000">
              <a:alpha val="43137"/>
            </a:srgbClr>
          </a:outerShdw>
        </a:effectLst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167797</xdr:colOff>
      <xdr:row>5</xdr:row>
      <xdr:rowOff>249383</xdr:rowOff>
    </xdr:from>
    <xdr:to>
      <xdr:col>5</xdr:col>
      <xdr:colOff>240867</xdr:colOff>
      <xdr:row>7</xdr:row>
      <xdr:rowOff>196561</xdr:rowOff>
    </xdr:to>
    <xdr:pic>
      <xdr:nvPicPr>
        <xdr:cNvPr id="2" name="Picture 1" descr="Captur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4888" y="1522269"/>
          <a:ext cx="800434" cy="449406"/>
        </a:xfrm>
        <a:prstGeom prst="rect">
          <a:avLst/>
        </a:prstGeom>
        <a:noFill/>
        <a:ln>
          <a:noFill/>
        </a:ln>
        <a:effectLst>
          <a:outerShdw blurRad="50800" dist="114300" dir="5400000" algn="ctr" rotWithShape="0">
            <a:srgbClr val="000000">
              <a:alpha val="43137"/>
            </a:srgbClr>
          </a:outerShdw>
        </a:effectLst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diallo\AppData\Local\Microsoft\Windows\Temporary%20Internet%20Files\Content.Outlook\FEXOWA3A\Copy%20of%20URC_BENIN_DETAILED_BUDGET_ANCRE_v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FIRST"/>
      <sheetName val="SF424 "/>
      <sheetName val="SF424a"/>
      <sheetName val="SUMMARY BUDGET"/>
      <sheetName val="MAIN DETAILED BUDGET"/>
      <sheetName val="Sheet1"/>
      <sheetName val="TRAINING TEMPLATE 1"/>
      <sheetName val="TRAINING TEMPLATE 2"/>
      <sheetName val="TRAINING TEMPLATE 3"/>
      <sheetName val="COST-SHARE TEMPLATE "/>
      <sheetName val="SECURITY DETAILED BUDGET"/>
    </sheetNames>
    <sheetDataSet>
      <sheetData sheetId="0"/>
      <sheetData sheetId="1"/>
      <sheetData sheetId="2"/>
      <sheetData sheetId="3">
        <row r="2">
          <cell r="B2" t="str">
            <v>UNIVERSITY RESEARCH CO., LLC</v>
          </cell>
        </row>
        <row r="7">
          <cell r="C7" t="str">
            <v>Year 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BK76"/>
  <sheetViews>
    <sheetView tabSelected="1" view="pageBreakPreview" zoomScale="115" zoomScaleNormal="100" zoomScaleSheetLayoutView="115" workbookViewId="0">
      <selection activeCell="O74" sqref="O74"/>
    </sheetView>
  </sheetViews>
  <sheetFormatPr defaultColWidth="9.140625" defaultRowHeight="12.75" outlineLevelCol="1"/>
  <cols>
    <col min="1" max="1" width="5.7109375" style="46" customWidth="1"/>
    <col min="2" max="2" width="36.28515625" style="1" customWidth="1"/>
    <col min="3" max="3" width="15.140625" style="2" customWidth="1"/>
    <col min="4" max="4" width="10.7109375" style="3" customWidth="1"/>
    <col min="5" max="5" width="16.5703125" style="2" customWidth="1"/>
    <col min="6" max="6" width="10.85546875" style="3" bestFit="1" customWidth="1"/>
    <col min="7" max="7" width="12" style="3" bestFit="1" customWidth="1"/>
    <col min="8" max="8" width="10.7109375" style="3" customWidth="1"/>
    <col min="9" max="9" width="12" style="3" bestFit="1" customWidth="1"/>
    <col min="10" max="10" width="10.7109375" style="3" customWidth="1"/>
    <col min="11" max="11" width="11.85546875" style="3" bestFit="1" customWidth="1"/>
    <col min="12" max="13" width="10.7109375" style="3" hidden="1" customWidth="1" outlineLevel="1"/>
    <col min="14" max="14" width="11.5703125" style="3" bestFit="1" customWidth="1" collapsed="1"/>
    <col min="15" max="15" width="12.7109375" style="3" customWidth="1"/>
    <col min="16" max="16" width="16" style="45" hidden="1" customWidth="1"/>
    <col min="17" max="17" width="12" style="46" bestFit="1" customWidth="1"/>
    <col min="18" max="18" width="9.140625" style="46" customWidth="1"/>
    <col min="19" max="22" width="11.28515625" style="46" bestFit="1" customWidth="1"/>
    <col min="23" max="63" width="9.140625" style="46"/>
    <col min="64" max="16384" width="9.140625" style="2"/>
  </cols>
  <sheetData>
    <row r="1" spans="1:63">
      <c r="E1" s="4"/>
      <c r="G1" s="5"/>
      <c r="H1" s="6"/>
    </row>
    <row r="2" spans="1:63" ht="13.5" thickBot="1">
      <c r="B2" s="1" t="s">
        <v>191</v>
      </c>
      <c r="D2" s="5"/>
      <c r="E2" s="4"/>
      <c r="F2" s="9"/>
      <c r="G2" s="5"/>
      <c r="I2" s="10"/>
    </row>
    <row r="3" spans="1:63" s="11" customFormat="1" ht="24.75" customHeight="1">
      <c r="A3" s="104"/>
      <c r="B3" s="411" t="s">
        <v>184</v>
      </c>
      <c r="C3" s="412"/>
      <c r="D3" s="413"/>
      <c r="E3" s="414"/>
      <c r="F3" s="417" t="str">
        <f>'[1]SUMMARY BUDGET'!C7</f>
        <v>Year 1</v>
      </c>
      <c r="G3" s="418"/>
      <c r="H3" s="417" t="s">
        <v>8</v>
      </c>
      <c r="I3" s="418"/>
      <c r="J3" s="417" t="s">
        <v>9</v>
      </c>
      <c r="K3" s="418"/>
      <c r="L3" s="417" t="s">
        <v>11</v>
      </c>
      <c r="M3" s="418"/>
      <c r="N3" s="397" t="s">
        <v>38</v>
      </c>
      <c r="O3" s="398"/>
      <c r="P3" s="103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</row>
    <row r="4" spans="1:63" s="11" customFormat="1">
      <c r="A4" s="104"/>
      <c r="B4" s="403" t="s">
        <v>185</v>
      </c>
      <c r="C4" s="404"/>
      <c r="D4" s="415"/>
      <c r="E4" s="416"/>
      <c r="F4" s="419"/>
      <c r="G4" s="420"/>
      <c r="H4" s="419"/>
      <c r="I4" s="420"/>
      <c r="J4" s="419"/>
      <c r="K4" s="420"/>
      <c r="L4" s="419"/>
      <c r="M4" s="420"/>
      <c r="N4" s="399"/>
      <c r="O4" s="400"/>
      <c r="P4" s="103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</row>
    <row r="5" spans="1:63" s="11" customFormat="1">
      <c r="A5" s="104"/>
      <c r="B5" s="361"/>
      <c r="C5" s="362"/>
      <c r="D5" s="358"/>
      <c r="E5" s="359"/>
      <c r="F5" s="421"/>
      <c r="G5" s="422"/>
      <c r="H5" s="421"/>
      <c r="I5" s="422"/>
      <c r="J5" s="421"/>
      <c r="K5" s="422"/>
      <c r="L5" s="421"/>
      <c r="M5" s="422"/>
      <c r="N5" s="401"/>
      <c r="O5" s="402"/>
      <c r="P5" s="103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</row>
    <row r="6" spans="1:63" s="11" customFormat="1" ht="20.25" customHeight="1">
      <c r="A6" s="104"/>
      <c r="B6" s="407"/>
      <c r="C6" s="408"/>
      <c r="D6" s="122" t="s">
        <v>0</v>
      </c>
      <c r="E6" s="182" t="s">
        <v>1</v>
      </c>
      <c r="F6" s="123" t="s">
        <v>1</v>
      </c>
      <c r="G6" s="183" t="s">
        <v>37</v>
      </c>
      <c r="H6" s="125" t="s">
        <v>1</v>
      </c>
      <c r="I6" s="183" t="s">
        <v>37</v>
      </c>
      <c r="J6" s="125" t="s">
        <v>1</v>
      </c>
      <c r="K6" s="183" t="s">
        <v>37</v>
      </c>
      <c r="L6" s="123" t="s">
        <v>1</v>
      </c>
      <c r="M6" s="184" t="s">
        <v>37</v>
      </c>
      <c r="N6" s="126" t="s">
        <v>1</v>
      </c>
      <c r="O6" s="124" t="s">
        <v>37</v>
      </c>
      <c r="P6" s="103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</row>
    <row r="7" spans="1:63" s="16" customFormat="1" ht="13.5" customHeight="1">
      <c r="A7" s="46"/>
      <c r="B7" s="409"/>
      <c r="C7" s="410"/>
      <c r="D7" s="12"/>
      <c r="E7" s="13"/>
      <c r="F7" s="12"/>
      <c r="G7" s="12"/>
      <c r="H7" s="12"/>
      <c r="I7" s="12"/>
      <c r="J7" s="12"/>
      <c r="K7" s="14"/>
      <c r="L7" s="12"/>
      <c r="M7" s="12"/>
      <c r="N7" s="14"/>
      <c r="O7" s="15"/>
      <c r="P7" s="105" t="s">
        <v>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</row>
    <row r="8" spans="1:63" s="21" customFormat="1">
      <c r="A8" s="46"/>
      <c r="B8" s="17" t="s">
        <v>27</v>
      </c>
      <c r="C8" s="18"/>
      <c r="D8" s="19"/>
      <c r="E8" s="18"/>
      <c r="F8" s="19"/>
      <c r="G8" s="19"/>
      <c r="H8" s="19"/>
      <c r="I8" s="19"/>
      <c r="J8" s="19"/>
      <c r="K8" s="19"/>
      <c r="L8" s="19"/>
      <c r="M8" s="19"/>
      <c r="N8" s="19"/>
      <c r="O8" s="20"/>
      <c r="P8" s="45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</row>
    <row r="9" spans="1:63" ht="11.25" customHeight="1">
      <c r="B9" s="22"/>
      <c r="C9" s="23"/>
      <c r="D9" s="24"/>
      <c r="E9" s="90"/>
      <c r="F9" s="25"/>
      <c r="G9" s="26"/>
      <c r="H9" s="25"/>
      <c r="I9" s="26"/>
      <c r="J9" s="25"/>
      <c r="K9" s="26"/>
      <c r="L9" s="25"/>
      <c r="M9" s="26"/>
      <c r="N9" s="24"/>
      <c r="O9" s="26"/>
    </row>
    <row r="10" spans="1:63">
      <c r="B10" s="27" t="s">
        <v>186</v>
      </c>
      <c r="C10" s="23"/>
      <c r="D10" s="28"/>
      <c r="E10" s="91"/>
      <c r="F10" s="5"/>
      <c r="G10" s="72"/>
      <c r="H10" s="5"/>
      <c r="I10" s="72"/>
      <c r="J10" s="5"/>
      <c r="K10" s="72"/>
      <c r="L10" s="5"/>
      <c r="M10" s="72"/>
      <c r="N10" s="24"/>
      <c r="O10" s="26"/>
    </row>
    <row r="11" spans="1:63">
      <c r="A11" s="46" t="s">
        <v>182</v>
      </c>
      <c r="B11" s="388" t="s">
        <v>187</v>
      </c>
      <c r="C11" s="31"/>
      <c r="D11" s="32"/>
      <c r="E11" s="92" t="s">
        <v>2</v>
      </c>
      <c r="F11" s="33" t="s">
        <v>183</v>
      </c>
      <c r="G11" s="95" t="e">
        <f>ROUND((D11*F11),0)</f>
        <v>#VALUE!</v>
      </c>
      <c r="H11" s="33"/>
      <c r="I11" s="95" t="e">
        <f>ROUND((H11*D11)*Yr2Sal,0)</f>
        <v>#REF!</v>
      </c>
      <c r="J11" s="33"/>
      <c r="K11" s="95" t="e">
        <f>ROUND((J11*D11)*Yr3Sal,0)</f>
        <v>#REF!</v>
      </c>
      <c r="L11" s="33"/>
      <c r="M11" s="95" t="e">
        <f>ROUND((L11*D11)*Yr5Sal,0)</f>
        <v>#REF!</v>
      </c>
      <c r="N11" s="34" t="e">
        <f>H11+J11+#REF!+L11+F11</f>
        <v>#REF!</v>
      </c>
      <c r="O11" s="35" t="e">
        <f>G11+I11+K11+#REF!+M11</f>
        <v>#VALUE!</v>
      </c>
      <c r="P11" s="45" t="e">
        <f>G11+I11+K11+#REF!+M11-O11</f>
        <v>#VALUE!</v>
      </c>
    </row>
    <row r="12" spans="1:63">
      <c r="B12" s="36"/>
      <c r="C12" s="37"/>
      <c r="D12" s="38"/>
      <c r="E12" s="93"/>
      <c r="F12" s="100"/>
      <c r="G12" s="96"/>
      <c r="H12" s="39"/>
      <c r="I12" s="96"/>
      <c r="J12" s="39"/>
      <c r="K12" s="96"/>
      <c r="L12" s="39"/>
      <c r="M12" s="96"/>
      <c r="N12" s="40"/>
      <c r="O12" s="41"/>
      <c r="P12" s="45" t="e">
        <f>G12+I12+K12+#REF!+M12-O12</f>
        <v>#REF!</v>
      </c>
    </row>
    <row r="13" spans="1:63">
      <c r="B13" s="357"/>
      <c r="C13" s="23"/>
      <c r="D13" s="29"/>
      <c r="E13" s="92"/>
      <c r="F13" s="5"/>
      <c r="G13" s="72"/>
      <c r="H13" s="5"/>
      <c r="I13" s="72"/>
      <c r="J13" s="5"/>
      <c r="K13" s="72"/>
      <c r="L13" s="5"/>
      <c r="M13" s="72"/>
      <c r="N13" s="24"/>
      <c r="O13" s="35"/>
      <c r="P13" s="45" t="e">
        <f>G13+I13+K13+#REF!+M13-O13</f>
        <v>#REF!</v>
      </c>
    </row>
    <row r="14" spans="1:63">
      <c r="B14" s="81" t="s">
        <v>39</v>
      </c>
      <c r="C14" s="23"/>
      <c r="D14" s="29"/>
      <c r="E14" s="92"/>
      <c r="F14" s="5"/>
      <c r="G14" s="95"/>
      <c r="H14" s="5"/>
      <c r="I14" s="72"/>
      <c r="J14" s="5"/>
      <c r="K14" s="72"/>
      <c r="L14" s="5"/>
      <c r="M14" s="72"/>
      <c r="N14" s="24"/>
      <c r="O14" s="35"/>
      <c r="P14" s="45" t="e">
        <f>G14+I14+K14+#REF!+M14-O14</f>
        <v>#REF!</v>
      </c>
    </row>
    <row r="15" spans="1:63">
      <c r="B15" s="81"/>
      <c r="C15" s="23"/>
      <c r="D15" s="29"/>
      <c r="E15" s="92"/>
      <c r="F15" s="5"/>
      <c r="G15" s="95"/>
      <c r="H15" s="5"/>
      <c r="I15" s="72"/>
      <c r="J15" s="5"/>
      <c r="K15" s="72"/>
      <c r="L15" s="5"/>
      <c r="M15" s="72"/>
      <c r="N15" s="24"/>
      <c r="O15" s="35"/>
      <c r="P15" s="45" t="e">
        <f>G15+I15+K15+#REF!+M15-O15</f>
        <v>#REF!</v>
      </c>
    </row>
    <row r="16" spans="1:63">
      <c r="B16" s="368" t="s">
        <v>188</v>
      </c>
      <c r="C16" s="23"/>
      <c r="D16" s="29"/>
      <c r="E16" s="92"/>
      <c r="F16" s="5"/>
      <c r="G16" s="95"/>
      <c r="H16" s="5"/>
      <c r="I16" s="72"/>
      <c r="J16" s="5"/>
      <c r="K16" s="72"/>
      <c r="L16" s="5"/>
      <c r="M16" s="72"/>
      <c r="N16" s="24"/>
      <c r="O16" s="35"/>
      <c r="P16" s="45" t="e">
        <f>G16+I16+K16+#REF!+M16-O16</f>
        <v>#REF!</v>
      </c>
    </row>
    <row r="17" spans="1:63">
      <c r="B17" s="30"/>
      <c r="C17" s="31"/>
      <c r="D17" s="389"/>
      <c r="E17" s="92" t="s">
        <v>2</v>
      </c>
      <c r="F17" s="33"/>
      <c r="G17" s="95">
        <f t="shared" ref="G17" si="0">ROUND((D17*F17),0)</f>
        <v>0</v>
      </c>
      <c r="H17" s="33"/>
      <c r="I17" s="95" t="e">
        <f t="shared" ref="I17" si="1">ROUND((H17*D17)*Yr2FI,0)</f>
        <v>#REF!</v>
      </c>
      <c r="J17" s="33">
        <f>H17</f>
        <v>0</v>
      </c>
      <c r="K17" s="95"/>
      <c r="L17" s="33"/>
      <c r="M17" s="95" t="e">
        <f>ROUND((L17*D17)*Yr5FI,0)</f>
        <v>#REF!</v>
      </c>
      <c r="N17" s="34" t="e">
        <f>H17+J17+#REF!+L17+F17</f>
        <v>#REF!</v>
      </c>
      <c r="O17" s="35"/>
      <c r="P17" s="45" t="e">
        <f>G17+I17+K17+#REF!+M17-O17</f>
        <v>#REF!</v>
      </c>
    </row>
    <row r="18" spans="1:63" ht="15" customHeight="1">
      <c r="B18" s="179"/>
      <c r="C18" s="180"/>
      <c r="D18" s="38"/>
      <c r="E18" s="93"/>
      <c r="F18" s="48"/>
      <c r="G18" s="98"/>
      <c r="H18" s="48"/>
      <c r="I18" s="98"/>
      <c r="J18" s="48"/>
      <c r="K18" s="98"/>
      <c r="L18" s="48"/>
      <c r="M18" s="98"/>
      <c r="N18" s="49"/>
      <c r="O18" s="181"/>
      <c r="P18" s="45" t="e">
        <f>G18+I18+K18+#REF!+M18-O18</f>
        <v>#REF!</v>
      </c>
    </row>
    <row r="19" spans="1:63" s="51" customFormat="1">
      <c r="A19" s="46"/>
      <c r="B19" s="112" t="s">
        <v>13</v>
      </c>
      <c r="C19" s="113"/>
      <c r="D19" s="114"/>
      <c r="E19" s="113"/>
      <c r="F19" s="115"/>
      <c r="G19" s="116" t="e">
        <f>#REF!+#REF!+#REF!</f>
        <v>#REF!</v>
      </c>
      <c r="H19" s="115"/>
      <c r="I19" s="116" t="e">
        <f>#REF!+#REF!+#REF!</f>
        <v>#REF!</v>
      </c>
      <c r="J19" s="115"/>
      <c r="K19" s="116" t="e">
        <f>#REF!+#REF!+#REF!</f>
        <v>#REF!</v>
      </c>
      <c r="L19" s="115"/>
      <c r="M19" s="116" t="e">
        <f>#REF!+#REF!+#REF!</f>
        <v>#REF!</v>
      </c>
      <c r="N19" s="115"/>
      <c r="O19" s="117" t="e">
        <f>#REF!+#REF!+#REF!</f>
        <v>#REF!</v>
      </c>
      <c r="P19" s="45" t="e">
        <f>G19+I19+K19+#REF!+M19-O19</f>
        <v>#REF!</v>
      </c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</row>
    <row r="20" spans="1:63" s="16" customFormat="1">
      <c r="A20" s="46"/>
      <c r="B20" s="52"/>
      <c r="C20" s="13"/>
      <c r="D20" s="12"/>
      <c r="E20" s="1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45" t="e">
        <f>G20+I20+K20+#REF!+M20-O20</f>
        <v>#REF!</v>
      </c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</row>
    <row r="21" spans="1:63" s="21" customFormat="1">
      <c r="A21" s="46"/>
      <c r="B21" s="17"/>
      <c r="C21" s="18"/>
      <c r="D21" s="19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45" t="e">
        <f>G21+I21+K21+#REF!+M21-O21</f>
        <v>#REF!</v>
      </c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</row>
    <row r="22" spans="1:63">
      <c r="B22" s="59"/>
      <c r="C22" s="4"/>
      <c r="D22" s="29"/>
      <c r="E22" s="91"/>
      <c r="F22" s="25"/>
      <c r="G22" s="95"/>
      <c r="H22" s="42"/>
      <c r="I22" s="72"/>
      <c r="J22" s="42"/>
      <c r="K22" s="95"/>
      <c r="L22" s="25"/>
      <c r="M22" s="95"/>
      <c r="N22" s="34"/>
      <c r="O22" s="35"/>
      <c r="P22" s="45" t="e">
        <f>G22+I22+K22+#REF!+M22-O22</f>
        <v>#REF!</v>
      </c>
    </row>
    <row r="23" spans="1:63">
      <c r="B23" s="43" t="s">
        <v>29</v>
      </c>
      <c r="C23" s="4"/>
      <c r="D23" s="29"/>
      <c r="E23" s="91"/>
      <c r="F23" s="25"/>
      <c r="G23" s="95"/>
      <c r="H23" s="42"/>
      <c r="I23" s="72"/>
      <c r="J23" s="42"/>
      <c r="K23" s="95"/>
      <c r="L23" s="25"/>
      <c r="M23" s="95"/>
      <c r="N23" s="34"/>
      <c r="O23" s="35"/>
      <c r="P23" s="45" t="e">
        <f>G23+I23+K23+#REF!+M23-O23</f>
        <v>#REF!</v>
      </c>
    </row>
    <row r="24" spans="1:63">
      <c r="A24" s="55"/>
      <c r="B24" s="30" t="s">
        <v>24</v>
      </c>
      <c r="C24" s="4"/>
      <c r="D24" s="79"/>
      <c r="E24" s="92" t="s">
        <v>18</v>
      </c>
      <c r="F24" s="326" t="e">
        <f>#REF!+#REF!</f>
        <v>#REF!</v>
      </c>
      <c r="G24" s="95" t="e">
        <f>F24*D24</f>
        <v>#REF!</v>
      </c>
      <c r="H24" s="326" t="e">
        <f>#REF!+#REF!</f>
        <v>#REF!</v>
      </c>
      <c r="I24" s="95" t="e">
        <f>H24*D24</f>
        <v>#REF!</v>
      </c>
      <c r="J24" s="326" t="e">
        <f>#REF!+#REF!</f>
        <v>#REF!</v>
      </c>
      <c r="K24" s="95" t="e">
        <f>J24*D24</f>
        <v>#REF!</v>
      </c>
      <c r="L24" s="61" t="e">
        <f>#REF!</f>
        <v>#REF!</v>
      </c>
      <c r="M24" s="95" t="e">
        <f>L24*D24</f>
        <v>#REF!</v>
      </c>
      <c r="N24" s="34"/>
      <c r="O24" s="35" t="e">
        <f>G24+I24+K24+#REF!+M24</f>
        <v>#REF!</v>
      </c>
      <c r="P24" s="45" t="e">
        <f>G24+I24+K24+#REF!+M24-O24</f>
        <v>#REF!</v>
      </c>
    </row>
    <row r="25" spans="1:63">
      <c r="A25" s="55"/>
      <c r="B25" s="30" t="s">
        <v>42</v>
      </c>
      <c r="C25" s="4"/>
      <c r="D25" s="32"/>
      <c r="E25" s="92" t="s">
        <v>26</v>
      </c>
      <c r="F25" s="33"/>
      <c r="G25" s="95">
        <f>F25*D25</f>
        <v>0</v>
      </c>
      <c r="H25" s="33">
        <f>F25</f>
        <v>0</v>
      </c>
      <c r="I25" s="95">
        <f>H25*D25</f>
        <v>0</v>
      </c>
      <c r="J25" s="33">
        <f>F25</f>
        <v>0</v>
      </c>
      <c r="K25" s="95">
        <f>J25*D25</f>
        <v>0</v>
      </c>
      <c r="L25" s="61" t="e">
        <f>L24</f>
        <v>#REF!</v>
      </c>
      <c r="M25" s="95" t="e">
        <f>L25*D25</f>
        <v>#REF!</v>
      </c>
      <c r="N25" s="34"/>
      <c r="O25" s="35" t="e">
        <f>G25+I25+K25+#REF!+M25</f>
        <v>#REF!</v>
      </c>
      <c r="P25" s="45" t="e">
        <f>G25+I25+K25+#REF!+M25-O25</f>
        <v>#REF!</v>
      </c>
    </row>
    <row r="26" spans="1:63">
      <c r="A26" s="55"/>
      <c r="B26" s="30" t="s">
        <v>177</v>
      </c>
      <c r="C26" s="4"/>
      <c r="D26" s="79"/>
      <c r="E26" s="92" t="s">
        <v>18</v>
      </c>
      <c r="F26" s="326" t="e">
        <f>F24</f>
        <v>#REF!</v>
      </c>
      <c r="G26" s="95" t="e">
        <f>F26*D26</f>
        <v>#REF!</v>
      </c>
      <c r="H26" s="326" t="e">
        <f>H24</f>
        <v>#REF!</v>
      </c>
      <c r="I26" s="95" t="e">
        <f>H26*D26</f>
        <v>#REF!</v>
      </c>
      <c r="J26" s="326" t="e">
        <f>J24</f>
        <v>#REF!</v>
      </c>
      <c r="K26" s="95" t="e">
        <f>J26*D26</f>
        <v>#REF!</v>
      </c>
      <c r="L26" s="61" t="e">
        <f>L24+M24</f>
        <v>#REF!</v>
      </c>
      <c r="M26" s="95" t="e">
        <f>L26*D26</f>
        <v>#REF!</v>
      </c>
      <c r="N26" s="34"/>
      <c r="O26" s="35" t="e">
        <f>G26+I26+K26+#REF!+M26</f>
        <v>#REF!</v>
      </c>
      <c r="P26" s="45" t="e">
        <f>G26+I26+K26+#REF!+M26-O26</f>
        <v>#REF!</v>
      </c>
    </row>
    <row r="27" spans="1:63">
      <c r="A27" s="55"/>
      <c r="B27" s="47" t="s">
        <v>189</v>
      </c>
      <c r="C27" s="89"/>
      <c r="D27" s="324"/>
      <c r="E27" s="93"/>
      <c r="F27" s="323"/>
      <c r="G27" s="97"/>
      <c r="H27" s="323"/>
      <c r="I27" s="97"/>
      <c r="J27" s="323"/>
      <c r="K27" s="97"/>
      <c r="L27" s="323"/>
      <c r="M27" s="97"/>
      <c r="N27" s="49"/>
      <c r="O27" s="41"/>
      <c r="P27" s="45" t="e">
        <f>G27+I27+K27+#REF!+M27-O27</f>
        <v>#REF!</v>
      </c>
    </row>
    <row r="28" spans="1:63">
      <c r="A28" s="55"/>
      <c r="B28" s="423" t="s">
        <v>136</v>
      </c>
      <c r="C28" s="424"/>
      <c r="D28" s="64"/>
      <c r="E28" s="92"/>
      <c r="F28" s="61"/>
      <c r="G28" s="95" t="e">
        <f>SUM(G23:G27)</f>
        <v>#REF!</v>
      </c>
      <c r="H28" s="61"/>
      <c r="I28" s="95" t="e">
        <f>SUM(I23:I27)</f>
        <v>#REF!</v>
      </c>
      <c r="J28" s="61"/>
      <c r="K28" s="95" t="e">
        <f>SUM(K23:K27)</f>
        <v>#REF!</v>
      </c>
      <c r="L28" s="61"/>
      <c r="M28" s="95" t="e">
        <f>SUM(M23:M27)</f>
        <v>#REF!</v>
      </c>
      <c r="N28" s="34"/>
      <c r="O28" s="95" t="e">
        <f>SUM(O23:O27)</f>
        <v>#REF!</v>
      </c>
      <c r="P28" s="45" t="e">
        <f>G28+I28+K28+#REF!+M28-O28</f>
        <v>#REF!</v>
      </c>
    </row>
    <row r="29" spans="1:63">
      <c r="A29" s="55"/>
      <c r="B29" s="65"/>
      <c r="C29" s="4"/>
      <c r="D29" s="63"/>
      <c r="E29" s="92"/>
      <c r="F29" s="62"/>
      <c r="G29" s="95"/>
      <c r="H29" s="42"/>
      <c r="I29" s="72"/>
      <c r="J29" s="42"/>
      <c r="K29" s="95"/>
      <c r="L29" s="42"/>
      <c r="M29" s="95"/>
      <c r="N29" s="66"/>
      <c r="O29" s="26"/>
      <c r="P29" s="45" t="e">
        <f>G29+I29+K29+#REF!+M29-O29</f>
        <v>#REF!</v>
      </c>
    </row>
    <row r="30" spans="1:63" s="51" customFormat="1" ht="13.5" thickBot="1">
      <c r="A30" s="46"/>
      <c r="B30" s="378" t="s">
        <v>3</v>
      </c>
      <c r="C30" s="379"/>
      <c r="D30" s="380"/>
      <c r="E30" s="379"/>
      <c r="F30" s="381"/>
      <c r="G30" s="382" t="e">
        <f>SUM(G22:G29)/2</f>
        <v>#REF!</v>
      </c>
      <c r="H30" s="381"/>
      <c r="I30" s="382" t="e">
        <f>SUM(I22:I29)/2</f>
        <v>#REF!</v>
      </c>
      <c r="J30" s="381"/>
      <c r="K30" s="382" t="e">
        <f>SUM(K22:K29)/2</f>
        <v>#REF!</v>
      </c>
      <c r="L30" s="381"/>
      <c r="M30" s="382" t="e">
        <f>SUM(M22:M29)/2</f>
        <v>#REF!</v>
      </c>
      <c r="N30" s="382"/>
      <c r="O30" s="382" t="e">
        <f>SUM(O22:O29)/2</f>
        <v>#REF!</v>
      </c>
      <c r="P30" s="356" t="e">
        <f>G30+I30+K30+#REF!-O30</f>
        <v>#REF!</v>
      </c>
      <c r="Q30" s="370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</row>
    <row r="31" spans="1:63" s="46" customFormat="1">
      <c r="A31" s="55"/>
      <c r="B31" s="67"/>
      <c r="C31" s="55"/>
      <c r="D31" s="68"/>
      <c r="E31" s="55"/>
      <c r="F31" s="62"/>
      <c r="G31" s="69"/>
      <c r="H31" s="62"/>
      <c r="I31" s="69"/>
      <c r="J31" s="62"/>
      <c r="K31" s="69"/>
      <c r="L31" s="62"/>
      <c r="M31" s="69"/>
      <c r="N31" s="25"/>
      <c r="O31" s="70"/>
      <c r="P31" s="45" t="e">
        <f>G31+I31+K31+#REF!+M31-O31</f>
        <v>#REF!</v>
      </c>
    </row>
    <row r="32" spans="1:63" s="21" customFormat="1">
      <c r="A32" s="46"/>
      <c r="B32" s="17" t="s">
        <v>30</v>
      </c>
      <c r="C32" s="18"/>
      <c r="D32" s="19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45" t="e">
        <f>G32+I32+K32+#REF!+M32-O32</f>
        <v>#REF!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</row>
    <row r="33" spans="1:63">
      <c r="B33" s="59"/>
      <c r="C33" s="4"/>
      <c r="D33" s="29"/>
      <c r="E33" s="8"/>
      <c r="F33" s="5"/>
      <c r="G33" s="72"/>
      <c r="H33" s="5"/>
      <c r="I33" s="72"/>
      <c r="J33" s="5"/>
      <c r="K33" s="72"/>
      <c r="L33" s="5"/>
      <c r="M33" s="72"/>
      <c r="N33" s="24"/>
      <c r="O33" s="26"/>
      <c r="P33" s="45" t="e">
        <f>G33+I33+K33+#REF!+M33-O33</f>
        <v>#REF!</v>
      </c>
    </row>
    <row r="34" spans="1:63">
      <c r="B34" s="81" t="s">
        <v>137</v>
      </c>
      <c r="C34" s="4"/>
      <c r="D34" s="29"/>
      <c r="E34" s="8"/>
      <c r="F34" s="5"/>
      <c r="G34" s="72"/>
      <c r="H34" s="5"/>
      <c r="I34" s="72"/>
      <c r="J34" s="5"/>
      <c r="K34" s="72"/>
      <c r="L34" s="5"/>
      <c r="M34" s="72"/>
      <c r="N34" s="24"/>
      <c r="O34" s="26"/>
      <c r="P34" s="45" t="e">
        <f>G34+I34+K34+#REF!+M34-O34</f>
        <v>#REF!</v>
      </c>
    </row>
    <row r="35" spans="1:63">
      <c r="B35" s="102" t="str">
        <f>B11</f>
        <v xml:space="preserve">Name and title of the position </v>
      </c>
      <c r="C35" s="386"/>
      <c r="D35" s="387"/>
      <c r="E35" s="8"/>
      <c r="F35" s="5"/>
      <c r="G35" s="72"/>
      <c r="H35" s="5"/>
      <c r="I35" s="72"/>
      <c r="J35" s="5"/>
      <c r="K35" s="72"/>
      <c r="L35" s="5"/>
      <c r="M35" s="72"/>
      <c r="N35" s="24"/>
      <c r="O35" s="26"/>
      <c r="P35" s="45" t="e">
        <f>G35+I35+K35+#REF!+M35-O35</f>
        <v>#REF!</v>
      </c>
    </row>
    <row r="36" spans="1:63">
      <c r="A36" s="55"/>
      <c r="B36" s="30" t="s">
        <v>40</v>
      </c>
      <c r="C36" s="385"/>
      <c r="D36" s="389"/>
      <c r="E36" s="99" t="s">
        <v>179</v>
      </c>
      <c r="F36" s="5"/>
      <c r="G36" s="95">
        <f>ROUND((D36*F36),0)</f>
        <v>0</v>
      </c>
      <c r="H36" s="5"/>
      <c r="I36" s="95" t="e">
        <f>ROUND((D36*H36*Yr2Travel),0)</f>
        <v>#REF!</v>
      </c>
      <c r="J36" s="5"/>
      <c r="K36" s="95" t="e">
        <f>ROUND((J36*D36)*Yr3Travel,0)</f>
        <v>#REF!</v>
      </c>
      <c r="L36" s="42">
        <v>0</v>
      </c>
      <c r="M36" s="95" t="e">
        <f>ROUND((L36*D36)*Yr5Travel,0)</f>
        <v>#REF!</v>
      </c>
      <c r="N36" s="390" t="e">
        <f>H36+J36+#REF!+L36+F36</f>
        <v>#REF!</v>
      </c>
      <c r="O36" s="35" t="e">
        <f>G36+I36+K36+#REF!+M36</f>
        <v>#REF!</v>
      </c>
      <c r="P36" s="45" t="e">
        <f>G36+I36+K36+#REF!+M36-O36</f>
        <v>#REF!</v>
      </c>
    </row>
    <row r="37" spans="1:63">
      <c r="A37" s="55"/>
      <c r="B37" s="43" t="s">
        <v>138</v>
      </c>
      <c r="C37" s="4"/>
      <c r="D37" s="71"/>
      <c r="E37" s="99"/>
      <c r="F37" s="5"/>
      <c r="G37" s="95"/>
      <c r="H37" s="42"/>
      <c r="I37" s="95"/>
      <c r="J37" s="42"/>
      <c r="K37" s="95"/>
      <c r="L37" s="42"/>
      <c r="M37" s="95"/>
      <c r="N37" s="34"/>
      <c r="O37" s="35"/>
      <c r="P37" s="45" t="e">
        <f>G37+I37+K37+#REF!+M37-O37</f>
        <v>#REF!</v>
      </c>
    </row>
    <row r="38" spans="1:63">
      <c r="A38" s="55"/>
      <c r="B38" s="30" t="s">
        <v>139</v>
      </c>
      <c r="C38" s="7"/>
      <c r="D38" s="32"/>
      <c r="E38" s="99" t="s">
        <v>2</v>
      </c>
      <c r="F38" s="5"/>
      <c r="G38" s="95">
        <f>ROUND((D38*F38),0)</f>
        <v>0</v>
      </c>
      <c r="H38" s="5"/>
      <c r="I38" s="95" t="e">
        <f>ROUND((D38*H38*Yr2Travel),0)</f>
        <v>#REF!</v>
      </c>
      <c r="J38" s="5"/>
      <c r="K38" s="95" t="e">
        <f>ROUND((J38*D38)*Yr3Travel,0)</f>
        <v>#REF!</v>
      </c>
      <c r="L38" s="42"/>
      <c r="M38" s="95" t="e">
        <f>ROUND((L38*D38)*Yr5Travel,0)</f>
        <v>#REF!</v>
      </c>
      <c r="N38" s="34" t="e">
        <f>H38+J38+#REF!+L38+F38</f>
        <v>#REF!</v>
      </c>
      <c r="O38" s="35" t="e">
        <f>G38+I38+K38+#REF!+M38</f>
        <v>#REF!</v>
      </c>
      <c r="P38" s="45" t="e">
        <f>G38+I38+K38+#REF!+M38-O38</f>
        <v>#REF!</v>
      </c>
    </row>
    <row r="39" spans="1:63">
      <c r="A39" s="55"/>
      <c r="B39" s="30" t="s">
        <v>178</v>
      </c>
      <c r="C39" s="7"/>
      <c r="D39" s="32"/>
      <c r="E39" s="99" t="s">
        <v>6</v>
      </c>
      <c r="F39" s="5"/>
      <c r="G39" s="95">
        <f>ROUND((D39*F39),0)</f>
        <v>0</v>
      </c>
      <c r="H39" s="42"/>
      <c r="I39" s="95" t="e">
        <f>ROUND((D39*H39*Yr2Travel),0)</f>
        <v>#REF!</v>
      </c>
      <c r="J39" s="42"/>
      <c r="K39" s="95" t="e">
        <f>ROUND((J39*D39)*Yr3Travel,0)</f>
        <v>#REF!</v>
      </c>
      <c r="L39" s="42"/>
      <c r="M39" s="95" t="e">
        <f>ROUND((L39*D39)*Yr5Travel,0)</f>
        <v>#REF!</v>
      </c>
      <c r="N39" s="34" t="e">
        <f>H39+J39+#REF!+L39+F39</f>
        <v>#REF!</v>
      </c>
      <c r="O39" s="35" t="e">
        <f>G39+I39+K39+#REF!+M39</f>
        <v>#REF!</v>
      </c>
      <c r="P39" s="45" t="e">
        <f>G39+I39+K39+#REF!+M39-O39</f>
        <v>#REF!</v>
      </c>
    </row>
    <row r="40" spans="1:63" s="46" customFormat="1">
      <c r="A40" s="55"/>
      <c r="B40" s="395" t="s">
        <v>138</v>
      </c>
      <c r="C40" s="396"/>
      <c r="D40" s="50"/>
      <c r="E40" s="325"/>
      <c r="F40" s="25"/>
      <c r="G40" s="35">
        <f>SUM(G37:G39)</f>
        <v>0</v>
      </c>
      <c r="H40" s="44"/>
      <c r="I40" s="35" t="e">
        <f>SUM(I37:I39)</f>
        <v>#REF!</v>
      </c>
      <c r="J40" s="44"/>
      <c r="K40" s="35" t="e">
        <f>SUM(K37:K39)</f>
        <v>#REF!</v>
      </c>
      <c r="L40" s="44"/>
      <c r="M40" s="35" t="e">
        <f>SUM(M37:M39)</f>
        <v>#REF!</v>
      </c>
      <c r="N40" s="34"/>
      <c r="O40" s="35" t="e">
        <f>SUM(O37:O39)</f>
        <v>#REF!</v>
      </c>
      <c r="P40" s="45" t="e">
        <f>G40+I40+K40+#REF!+M40-O40</f>
        <v>#REF!</v>
      </c>
    </row>
    <row r="41" spans="1:63" s="51" customFormat="1">
      <c r="A41" s="46"/>
      <c r="B41" s="112" t="s">
        <v>14</v>
      </c>
      <c r="C41" s="113"/>
      <c r="D41" s="114"/>
      <c r="E41" s="113"/>
      <c r="F41" s="115"/>
      <c r="G41" s="116">
        <f>SUM(G33:G40)/2</f>
        <v>0</v>
      </c>
      <c r="H41" s="115"/>
      <c r="I41" s="116" t="e">
        <f>SUM(I33:I40)/2</f>
        <v>#REF!</v>
      </c>
      <c r="J41" s="115"/>
      <c r="K41" s="116" t="e">
        <f>SUM(K33:K40)/2</f>
        <v>#REF!</v>
      </c>
      <c r="L41" s="115"/>
      <c r="M41" s="116" t="e">
        <f>SUM(M33:M40)/2</f>
        <v>#REF!</v>
      </c>
      <c r="N41" s="115"/>
      <c r="O41" s="116" t="e">
        <f>SUM(O33:O40)/2</f>
        <v>#REF!</v>
      </c>
      <c r="P41" s="45" t="e">
        <f>G41+I41+K41+#REF!+M41-O41</f>
        <v>#REF!</v>
      </c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</row>
    <row r="42" spans="1:63">
      <c r="B42" s="59"/>
      <c r="C42" s="4"/>
      <c r="D42" s="5"/>
      <c r="E42" s="4"/>
      <c r="F42" s="5"/>
      <c r="G42" s="5"/>
      <c r="H42" s="5"/>
      <c r="I42" s="5"/>
      <c r="J42" s="5"/>
      <c r="K42" s="5"/>
      <c r="L42" s="5"/>
      <c r="M42" s="5"/>
      <c r="N42" s="5"/>
      <c r="O42" s="72"/>
      <c r="P42" s="45" t="e">
        <f>G42+I42+K42+#REF!+M42-O42</f>
        <v>#REF!</v>
      </c>
    </row>
    <row r="43" spans="1:63" s="21" customFormat="1">
      <c r="A43" s="46"/>
      <c r="B43" s="17" t="s">
        <v>31</v>
      </c>
      <c r="C43" s="18"/>
      <c r="D43" s="19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20"/>
      <c r="P43" s="45" t="e">
        <f>G43+I43+K43+#REF!+M43-O43</f>
        <v>#REF!</v>
      </c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</row>
    <row r="44" spans="1:63" s="46" customFormat="1">
      <c r="B44" s="395"/>
      <c r="C44" s="396"/>
      <c r="D44" s="50"/>
      <c r="E44" s="94"/>
      <c r="F44" s="73"/>
      <c r="G44" s="35"/>
      <c r="H44" s="44"/>
      <c r="I44" s="35"/>
      <c r="J44" s="44"/>
      <c r="K44" s="35"/>
      <c r="L44" s="44"/>
      <c r="M44" s="35" t="e">
        <f>SUM(#REF!)</f>
        <v>#REF!</v>
      </c>
      <c r="N44" s="34"/>
      <c r="O44" s="35"/>
      <c r="P44" s="45" t="e">
        <f>G44+I44+K44+#REF!+M44-O44</f>
        <v>#REF!</v>
      </c>
    </row>
    <row r="45" spans="1:63" s="46" customFormat="1" ht="13.5" thickBot="1">
      <c r="B45" s="372" t="s">
        <v>190</v>
      </c>
      <c r="C45" s="383"/>
      <c r="D45" s="373"/>
      <c r="E45" s="374"/>
      <c r="F45" s="384"/>
      <c r="G45" s="376"/>
      <c r="H45" s="375"/>
      <c r="I45" s="376"/>
      <c r="J45" s="375"/>
      <c r="K45" s="376"/>
      <c r="L45" s="375"/>
      <c r="M45" s="376"/>
      <c r="N45" s="377"/>
      <c r="O45" s="376"/>
      <c r="P45" s="45" t="e">
        <f>G45+I45+K45+#REF!+M45-O45</f>
        <v>#REF!</v>
      </c>
    </row>
    <row r="46" spans="1:63">
      <c r="B46" s="395" t="s">
        <v>140</v>
      </c>
      <c r="C46" s="396"/>
      <c r="D46" s="29"/>
      <c r="E46" s="92"/>
      <c r="F46" s="5"/>
      <c r="G46" s="35" t="e">
        <f>SUM(#REF!)</f>
        <v>#REF!</v>
      </c>
      <c r="H46" s="5"/>
      <c r="I46" s="35" t="e">
        <f>SUM(#REF!)</f>
        <v>#REF!</v>
      </c>
      <c r="J46" s="5"/>
      <c r="K46" s="35" t="e">
        <f>SUM(#REF!)</f>
        <v>#REF!</v>
      </c>
      <c r="L46" s="5"/>
      <c r="M46" s="35" t="e">
        <f>SUM(#REF!)</f>
        <v>#REF!</v>
      </c>
      <c r="N46" s="24"/>
      <c r="O46" s="35" t="e">
        <f>SUM(#REF!)</f>
        <v>#REF!</v>
      </c>
      <c r="P46" s="45" t="e">
        <f>G46+I46+K46+#REF!+M46-O46</f>
        <v>#REF!</v>
      </c>
    </row>
    <row r="47" spans="1:63" s="51" customFormat="1">
      <c r="A47" s="46"/>
      <c r="B47" s="112" t="s">
        <v>21</v>
      </c>
      <c r="C47" s="113"/>
      <c r="D47" s="114"/>
      <c r="E47" s="113"/>
      <c r="F47" s="115"/>
      <c r="G47" s="116" t="e">
        <f>SUM(G44:G46)/2</f>
        <v>#REF!</v>
      </c>
      <c r="H47" s="115"/>
      <c r="I47" s="116" t="e">
        <f>SUM(I44:I46)/2</f>
        <v>#REF!</v>
      </c>
      <c r="J47" s="115"/>
      <c r="K47" s="116" t="e">
        <f>SUM(K44:K46)/2</f>
        <v>#REF!</v>
      </c>
      <c r="L47" s="115"/>
      <c r="M47" s="116" t="e">
        <f>SUM(M44:M46)/2</f>
        <v>#REF!</v>
      </c>
      <c r="N47" s="115"/>
      <c r="O47" s="116" t="e">
        <f>SUM(O44:O46)/2</f>
        <v>#REF!</v>
      </c>
      <c r="P47" s="356" t="e">
        <f>G47+I47+K47+#REF!+M47-O47</f>
        <v>#REF!</v>
      </c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</row>
    <row r="48" spans="1:63" s="16" customFormat="1">
      <c r="A48" s="46"/>
      <c r="B48" s="52"/>
      <c r="C48" s="13"/>
      <c r="D48" s="12"/>
      <c r="E48" s="13"/>
      <c r="F48" s="53"/>
      <c r="G48" s="57"/>
      <c r="H48" s="53"/>
      <c r="I48" s="57"/>
      <c r="J48" s="53"/>
      <c r="K48" s="57"/>
      <c r="L48" s="53"/>
      <c r="M48" s="57"/>
      <c r="N48" s="53"/>
      <c r="O48" s="74"/>
      <c r="P48" s="45" t="e">
        <f>G48+I48+K48+#REF!+M48-O48</f>
        <v>#REF!</v>
      </c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</row>
    <row r="49" spans="1:63" s="21" customFormat="1">
      <c r="A49" s="46"/>
      <c r="B49" s="17" t="s">
        <v>32</v>
      </c>
      <c r="C49" s="18"/>
      <c r="D49" s="19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20"/>
      <c r="P49" s="45" t="e">
        <f>G49+I49+K49+#REF!+M49-O49</f>
        <v>#REF!</v>
      </c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</row>
    <row r="50" spans="1:63" s="51" customFormat="1">
      <c r="A50" s="46"/>
      <c r="B50" s="112" t="s">
        <v>25</v>
      </c>
      <c r="C50" s="113"/>
      <c r="D50" s="114"/>
      <c r="E50" s="113"/>
      <c r="F50" s="115"/>
      <c r="G50" s="116" t="e">
        <f>SUM(#REF!)</f>
        <v>#REF!</v>
      </c>
      <c r="H50" s="115"/>
      <c r="I50" s="116" t="e">
        <f>SUM(#REF!)</f>
        <v>#REF!</v>
      </c>
      <c r="J50" s="115"/>
      <c r="K50" s="116" t="e">
        <f>SUM(#REF!)</f>
        <v>#REF!</v>
      </c>
      <c r="L50" s="115"/>
      <c r="M50" s="116" t="e">
        <f>SUM(#REF!)</f>
        <v>#REF!</v>
      </c>
      <c r="N50" s="115"/>
      <c r="O50" s="117" t="e">
        <f>SUM(#REF!)</f>
        <v>#REF!</v>
      </c>
      <c r="P50" s="45" t="e">
        <f>G50+I50+K50+#REF!+M50-O50</f>
        <v>#REF!</v>
      </c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</row>
    <row r="51" spans="1:63" s="21" customFormat="1">
      <c r="A51" s="46"/>
      <c r="B51" s="75" t="s">
        <v>33</v>
      </c>
      <c r="C51" s="76"/>
      <c r="D51" s="77"/>
      <c r="E51" s="76"/>
      <c r="F51" s="77"/>
      <c r="G51" s="77"/>
      <c r="H51" s="77"/>
      <c r="I51" s="77"/>
      <c r="J51" s="77"/>
      <c r="K51" s="77"/>
      <c r="L51" s="77"/>
      <c r="M51" s="77"/>
      <c r="N51" s="77"/>
      <c r="O51" s="78"/>
      <c r="P51" s="45" t="e">
        <f>G51+I51+K51+#REF!+M51-O51</f>
        <v>#REF!</v>
      </c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</row>
    <row r="52" spans="1:63">
      <c r="B52" s="59"/>
      <c r="C52" s="4"/>
      <c r="D52" s="29"/>
      <c r="E52" s="91"/>
      <c r="F52" s="5"/>
      <c r="G52" s="72"/>
      <c r="H52" s="5"/>
      <c r="I52" s="72"/>
      <c r="J52" s="5"/>
      <c r="K52" s="72"/>
      <c r="L52" s="5"/>
      <c r="M52" s="72"/>
      <c r="N52" s="24"/>
      <c r="O52" s="26"/>
      <c r="P52" s="45" t="e">
        <f>G52+I52+K52+#REF!+M52-O52</f>
        <v>#REF!</v>
      </c>
    </row>
    <row r="53" spans="1:63" s="51" customFormat="1">
      <c r="A53" s="46"/>
      <c r="B53" s="112" t="s">
        <v>12</v>
      </c>
      <c r="C53" s="363"/>
      <c r="D53" s="364"/>
      <c r="E53" s="363"/>
      <c r="F53" s="365"/>
      <c r="G53" s="366" t="e">
        <f>SUM(#REF!)</f>
        <v>#REF!</v>
      </c>
      <c r="H53" s="365"/>
      <c r="I53" s="366">
        <f>SUM(I52:I52)</f>
        <v>0</v>
      </c>
      <c r="J53" s="365"/>
      <c r="K53" s="366">
        <f>SUM(K52:K52)</f>
        <v>0</v>
      </c>
      <c r="L53" s="365"/>
      <c r="M53" s="366">
        <f>SUM(M52:M52)</f>
        <v>0</v>
      </c>
      <c r="N53" s="367"/>
      <c r="O53" s="371">
        <f>SUM(O52:O52)</f>
        <v>0</v>
      </c>
      <c r="P53" s="356" t="e">
        <f>G53+I53+K53+#REF!-O53</f>
        <v>#REF!</v>
      </c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</row>
    <row r="54" spans="1:63" s="21" customFormat="1">
      <c r="A54" s="46"/>
      <c r="B54" s="75" t="s">
        <v>34</v>
      </c>
      <c r="C54" s="76"/>
      <c r="D54" s="77"/>
      <c r="E54" s="76"/>
      <c r="F54" s="77"/>
      <c r="G54" s="77"/>
      <c r="H54" s="77"/>
      <c r="I54" s="77"/>
      <c r="J54" s="77"/>
      <c r="K54" s="77"/>
      <c r="L54" s="77"/>
      <c r="M54" s="77"/>
      <c r="N54" s="77"/>
      <c r="O54" s="78"/>
      <c r="P54" s="45" t="e">
        <f>G54+I54+K54+#REF!+M54-O54</f>
        <v>#REF!</v>
      </c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</row>
    <row r="55" spans="1:63">
      <c r="B55" s="59"/>
      <c r="C55" s="4"/>
      <c r="D55" s="29"/>
      <c r="E55" s="8"/>
      <c r="F55" s="83"/>
      <c r="G55" s="72"/>
      <c r="H55" s="5"/>
      <c r="I55" s="72"/>
      <c r="J55" s="25"/>
      <c r="K55" s="72"/>
      <c r="L55" s="25"/>
      <c r="M55" s="72"/>
      <c r="N55" s="24"/>
      <c r="O55" s="26"/>
      <c r="P55" s="45" t="e">
        <f>G55+I55+K55+#REF!+M55-O55</f>
        <v>#REF!</v>
      </c>
    </row>
    <row r="56" spans="1:63">
      <c r="B56" s="81" t="s">
        <v>35</v>
      </c>
      <c r="C56" s="4"/>
      <c r="D56" s="29"/>
      <c r="E56" s="101"/>
      <c r="F56" s="83"/>
      <c r="G56" s="95"/>
      <c r="H56" s="25"/>
      <c r="I56" s="72"/>
      <c r="J56" s="25"/>
      <c r="K56" s="72"/>
      <c r="L56" s="25"/>
      <c r="M56" s="72"/>
      <c r="N56" s="44"/>
      <c r="O56" s="82"/>
      <c r="P56" s="45" t="e">
        <f>G56+I56+K56+#REF!+M56-O56</f>
        <v>#REF!</v>
      </c>
    </row>
    <row r="57" spans="1:63">
      <c r="B57" s="30" t="s">
        <v>143</v>
      </c>
      <c r="C57" s="4"/>
      <c r="D57" s="32"/>
      <c r="E57" s="101" t="s">
        <v>6</v>
      </c>
      <c r="F57" s="44"/>
      <c r="G57" s="95">
        <f t="shared" ref="G57:G59" si="2">ROUND((D57*F57),0)</f>
        <v>0</v>
      </c>
      <c r="H57" s="44"/>
      <c r="I57" s="95" t="e">
        <f t="shared" ref="I57:I59" si="3">ROUND((D57*H57*Yr2ODC),0)</f>
        <v>#REF!</v>
      </c>
      <c r="J57" s="44"/>
      <c r="K57" s="95" t="e">
        <f t="shared" ref="K57:K59" si="4">ROUND((J57*D57)*Yr3ODC,0)</f>
        <v>#REF!</v>
      </c>
      <c r="L57" s="44"/>
      <c r="M57" s="95" t="e">
        <f>ROUND((L57*D57)*Yr5ODC,0)</f>
        <v>#REF!</v>
      </c>
      <c r="N57" s="34" t="e">
        <f>H57+J57+#REF!+L57+F57</f>
        <v>#REF!</v>
      </c>
      <c r="O57" s="35" t="e">
        <f>G57+I57+K57+#REF!+M57</f>
        <v>#REF!</v>
      </c>
      <c r="P57" s="45" t="e">
        <f>G57+I57+K57+#REF!+M57-O57</f>
        <v>#REF!</v>
      </c>
    </row>
    <row r="58" spans="1:63">
      <c r="B58" s="30" t="s">
        <v>180</v>
      </c>
      <c r="C58" s="369"/>
      <c r="D58" s="32"/>
      <c r="E58" s="101" t="s">
        <v>6</v>
      </c>
      <c r="F58" s="44"/>
      <c r="G58" s="95">
        <f t="shared" ref="G58" si="5">ROUND((D58*F58),0)</f>
        <v>0</v>
      </c>
      <c r="H58" s="44"/>
      <c r="I58" s="95" t="e">
        <f t="shared" ref="I58" si="6">ROUND((D58*H58*Yr2ODC),0)</f>
        <v>#REF!</v>
      </c>
      <c r="J58" s="44"/>
      <c r="K58" s="95" t="e">
        <f t="shared" ref="K58" si="7">ROUND((J58*D58)*Yr3ODC,0)</f>
        <v>#REF!</v>
      </c>
      <c r="L58" s="44"/>
      <c r="M58" s="95" t="e">
        <f>ROUND((L58*D58)*Yr5ODC,0)</f>
        <v>#REF!</v>
      </c>
      <c r="N58" s="34" t="e">
        <f>H58+J58+#REF!+L58+F58</f>
        <v>#REF!</v>
      </c>
      <c r="O58" s="35" t="e">
        <f>G58+I58+K58+#REF!+M58</f>
        <v>#REF!</v>
      </c>
      <c r="P58" s="45" t="e">
        <f>G58+I58+K58+#REF!+M58-O58</f>
        <v>#REF!</v>
      </c>
    </row>
    <row r="59" spans="1:63">
      <c r="B59" s="30" t="s">
        <v>181</v>
      </c>
      <c r="C59" s="4"/>
      <c r="D59" s="32"/>
      <c r="E59" s="101" t="s">
        <v>6</v>
      </c>
      <c r="F59" s="44"/>
      <c r="G59" s="95">
        <f t="shared" si="2"/>
        <v>0</v>
      </c>
      <c r="H59" s="44"/>
      <c r="I59" s="95" t="e">
        <f t="shared" si="3"/>
        <v>#REF!</v>
      </c>
      <c r="J59" s="44"/>
      <c r="K59" s="95" t="e">
        <f t="shared" si="4"/>
        <v>#REF!</v>
      </c>
      <c r="L59" s="44"/>
      <c r="M59" s="95" t="e">
        <f>ROUND((L59*D59)*Yr5ODC,0)</f>
        <v>#REF!</v>
      </c>
      <c r="N59" s="34" t="e">
        <f>H59+J59+#REF!+L59+F59</f>
        <v>#REF!</v>
      </c>
      <c r="O59" s="35" t="e">
        <f>G59+I59+K59+#REF!+M59</f>
        <v>#REF!</v>
      </c>
      <c r="P59" s="45" t="e">
        <f>G59+I59+K59+#REF!+M59-O59</f>
        <v>#REF!</v>
      </c>
    </row>
    <row r="60" spans="1:63">
      <c r="B60" s="30" t="s">
        <v>141</v>
      </c>
      <c r="C60" s="4"/>
      <c r="D60" s="32"/>
      <c r="E60" s="101" t="s">
        <v>6</v>
      </c>
      <c r="F60" s="44"/>
      <c r="G60" s="95">
        <f>ROUND(F60*D60,0)</f>
        <v>0</v>
      </c>
      <c r="H60" s="44"/>
      <c r="I60" s="95" t="e">
        <f>ROUND((D60*H60*Yr2ODC),0)</f>
        <v>#REF!</v>
      </c>
      <c r="J60" s="44"/>
      <c r="K60" s="95" t="e">
        <f>ROUND((J60*D60)*Yr3ODC,0)</f>
        <v>#REF!</v>
      </c>
      <c r="L60" s="44"/>
      <c r="M60" s="95" t="e">
        <f>ROUND((L60*D60)*Yr5ODC,0)</f>
        <v>#REF!</v>
      </c>
      <c r="N60" s="34" t="e">
        <f>H60+J60+#REF!+L60+F60</f>
        <v>#REF!</v>
      </c>
      <c r="O60" s="35" t="e">
        <f>G60+I60+K60+#REF!+M60</f>
        <v>#REF!</v>
      </c>
      <c r="P60" s="45" t="e">
        <f>G60+I60+K60+#REF!+M60-O60</f>
        <v>#REF!</v>
      </c>
    </row>
    <row r="61" spans="1:63">
      <c r="B61" s="30"/>
      <c r="C61" s="4"/>
      <c r="D61" s="32"/>
      <c r="E61" s="101" t="s">
        <v>19</v>
      </c>
      <c r="F61" s="56"/>
      <c r="G61" s="95">
        <f>ROUND(F61*D61,0)</f>
        <v>0</v>
      </c>
      <c r="H61" s="44"/>
      <c r="I61" s="95" t="e">
        <f>ROUND((D61*H61*Yr2ODC),0)</f>
        <v>#REF!</v>
      </c>
      <c r="J61" s="44"/>
      <c r="K61" s="95" t="e">
        <f>ROUND((J61*D61)*Yr3ODC,0)</f>
        <v>#REF!</v>
      </c>
      <c r="L61" s="44"/>
      <c r="M61" s="95" t="e">
        <f>ROUND((L61*D61)*Yr5ODC,0)</f>
        <v>#REF!</v>
      </c>
      <c r="N61" s="34" t="e">
        <f>H61+J61+#REF!+L61+F61</f>
        <v>#REF!</v>
      </c>
      <c r="O61" s="35" t="e">
        <f>G61+I61+K61+#REF!+M61</f>
        <v>#REF!</v>
      </c>
      <c r="P61" s="45" t="e">
        <f>G61+I61+K61+#REF!+M61-O61</f>
        <v>#REF!</v>
      </c>
    </row>
    <row r="62" spans="1:63" s="51" customFormat="1">
      <c r="A62" s="46"/>
      <c r="B62" s="112" t="s">
        <v>4</v>
      </c>
      <c r="C62" s="113"/>
      <c r="D62" s="114"/>
      <c r="E62" s="113"/>
      <c r="F62" s="115"/>
      <c r="G62" s="116">
        <f>SUM(G55:G61)</f>
        <v>0</v>
      </c>
      <c r="H62" s="115"/>
      <c r="I62" s="116" t="e">
        <f>SUM(I55:I61)</f>
        <v>#REF!</v>
      </c>
      <c r="J62" s="115"/>
      <c r="K62" s="116" t="e">
        <f>SUM(K55:K61)</f>
        <v>#REF!</v>
      </c>
      <c r="L62" s="115"/>
      <c r="M62" s="116" t="e">
        <f>SUM(M55:M61)</f>
        <v>#REF!</v>
      </c>
      <c r="N62" s="115"/>
      <c r="O62" s="117" t="e">
        <f>SUM(O56:O61)</f>
        <v>#REF!</v>
      </c>
      <c r="P62" s="45" t="e">
        <f>G62+I62+K62+#REF!+M62-O62</f>
        <v>#REF!</v>
      </c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</row>
    <row r="63" spans="1:63" s="16" customFormat="1">
      <c r="A63" s="46"/>
      <c r="B63" s="52"/>
      <c r="C63" s="13"/>
      <c r="D63" s="12"/>
      <c r="E63" s="13"/>
      <c r="F63" s="53"/>
      <c r="G63" s="57"/>
      <c r="H63" s="53"/>
      <c r="I63" s="57"/>
      <c r="J63" s="53"/>
      <c r="K63" s="57"/>
      <c r="L63" s="53"/>
      <c r="M63" s="57"/>
      <c r="N63" s="53"/>
      <c r="O63" s="58"/>
      <c r="P63" s="45" t="e">
        <f>G63+I63+K63+#REF!+M63-O63</f>
        <v>#REF!</v>
      </c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</row>
    <row r="64" spans="1:63" s="21" customFormat="1">
      <c r="A64" s="46"/>
      <c r="B64" s="17" t="s">
        <v>41</v>
      </c>
      <c r="C64" s="18"/>
      <c r="D64" s="19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20"/>
      <c r="P64" s="45" t="e">
        <f>G64+I64+K64+#REF!+M64-O64</f>
        <v>#REF!</v>
      </c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</row>
    <row r="65" spans="1:63" hidden="1">
      <c r="B65" s="30"/>
      <c r="C65" s="360"/>
      <c r="D65" s="32">
        <v>0</v>
      </c>
      <c r="E65" s="92" t="s">
        <v>15</v>
      </c>
      <c r="F65" s="5"/>
      <c r="G65" s="95"/>
      <c r="H65" s="5"/>
      <c r="I65" s="95"/>
      <c r="J65" s="5"/>
      <c r="K65" s="95" t="e">
        <f>ROUND((J65*D65)*Yr3ODC,0)</f>
        <v>#REF!</v>
      </c>
      <c r="L65" s="5"/>
      <c r="M65" s="95" t="e">
        <f>ROUND((L65*D65)*Yr5ODC,0)</f>
        <v>#REF!</v>
      </c>
      <c r="N65" s="34" t="e">
        <f>H65+J65+#REF!+L65+F65</f>
        <v>#REF!</v>
      </c>
      <c r="O65" s="35" t="e">
        <f>G65+I65+K65+#REF!+M65</f>
        <v>#REF!</v>
      </c>
      <c r="P65" s="45" t="e">
        <f>G65+I65+K65+#REF!+M65-O65</f>
        <v>#REF!</v>
      </c>
    </row>
    <row r="66" spans="1:63" s="11" customFormat="1" ht="12.75" customHeight="1">
      <c r="A66" s="104"/>
      <c r="B66" s="107"/>
      <c r="C66" s="108"/>
      <c r="D66" s="108"/>
      <c r="E66" s="108"/>
      <c r="F66" s="109"/>
      <c r="G66" s="110"/>
      <c r="H66" s="110"/>
      <c r="I66" s="110"/>
      <c r="J66" s="110"/>
      <c r="K66" s="110"/>
      <c r="L66" s="110"/>
      <c r="M66" s="110"/>
      <c r="N66" s="110"/>
      <c r="O66" s="111"/>
      <c r="P66" s="45" t="e">
        <f>G66+I66+K66+#REF!-O66</f>
        <v>#REF!</v>
      </c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</row>
    <row r="67" spans="1:63" s="21" customFormat="1">
      <c r="A67" s="46"/>
      <c r="B67" s="17" t="s">
        <v>36</v>
      </c>
      <c r="C67" s="18"/>
      <c r="D67" s="19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20"/>
      <c r="P67" s="45" t="e">
        <f>G67+I67+K67+#REF!-O67</f>
        <v>#REF!</v>
      </c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</row>
    <row r="68" spans="1:63">
      <c r="B68" s="59"/>
      <c r="C68" s="4"/>
      <c r="D68" s="29"/>
      <c r="E68" s="92"/>
      <c r="F68" s="5"/>
      <c r="G68" s="72"/>
      <c r="H68" s="5"/>
      <c r="I68" s="72"/>
      <c r="J68" s="5"/>
      <c r="K68" s="72"/>
      <c r="L68" s="5"/>
      <c r="M68" s="72"/>
      <c r="N68" s="24"/>
      <c r="O68" s="26"/>
      <c r="P68" s="45" t="e">
        <f>G68+I68+K68+#REF!-O68</f>
        <v>#REF!</v>
      </c>
    </row>
    <row r="69" spans="1:63">
      <c r="B69" s="81" t="s">
        <v>22</v>
      </c>
      <c r="C69" s="4"/>
      <c r="D69" s="60" t="e">
        <f>#REF!</f>
        <v>#REF!</v>
      </c>
      <c r="E69" s="92"/>
      <c r="F69" s="42" t="e">
        <f>SUM(_sal1+fringe1+allow1)</f>
        <v>#REF!</v>
      </c>
      <c r="G69" s="95" t="e">
        <f>$D$69*F69</f>
        <v>#REF!</v>
      </c>
      <c r="H69" s="42" t="e">
        <f>SUM(_sal2+fringe2+allow2)</f>
        <v>#REF!</v>
      </c>
      <c r="I69" s="95" t="e">
        <f>$D$69*H69</f>
        <v>#REF!</v>
      </c>
      <c r="J69" s="42" t="e">
        <f>SUM(_sal3+fringe3+allow3)</f>
        <v>#REF!</v>
      </c>
      <c r="K69" s="95" t="e">
        <f>$D$69*J69</f>
        <v>#REF!</v>
      </c>
      <c r="L69" s="42" t="e">
        <f>SUM(_sal5+fringe5+allow5)</f>
        <v>#REF!</v>
      </c>
      <c r="M69" s="95" t="e">
        <f>$D$69*L69</f>
        <v>#REF!</v>
      </c>
      <c r="N69" s="34" t="e">
        <f>H69+J69+#REF!+F69</f>
        <v>#REF!</v>
      </c>
      <c r="O69" s="35" t="e">
        <f>G69+I69+K69+#REF!</f>
        <v>#REF!</v>
      </c>
      <c r="P69" s="45" t="e">
        <f>G69+I69+K69+#REF!-O69</f>
        <v>#REF!</v>
      </c>
    </row>
    <row r="70" spans="1:63">
      <c r="B70" s="80"/>
      <c r="C70" s="4"/>
      <c r="D70" s="60"/>
      <c r="E70" s="92"/>
      <c r="F70" s="42"/>
      <c r="G70" s="95"/>
      <c r="H70" s="84"/>
      <c r="I70" s="95"/>
      <c r="J70" s="85"/>
      <c r="K70" s="95"/>
      <c r="L70" s="84"/>
      <c r="M70" s="95"/>
      <c r="N70" s="34"/>
      <c r="O70" s="35"/>
      <c r="P70" s="45" t="e">
        <f>G70+I70+K70+#REF!-O70</f>
        <v>#REF!</v>
      </c>
    </row>
    <row r="71" spans="1:63" s="51" customFormat="1">
      <c r="A71" s="46"/>
      <c r="B71" s="112" t="s">
        <v>5</v>
      </c>
      <c r="C71" s="113"/>
      <c r="D71" s="114"/>
      <c r="E71" s="113"/>
      <c r="F71" s="115"/>
      <c r="G71" s="116" t="e">
        <f>SUM(G68:G70)</f>
        <v>#REF!</v>
      </c>
      <c r="H71" s="115"/>
      <c r="I71" s="116" t="e">
        <f>SUM(I68:I70)</f>
        <v>#REF!</v>
      </c>
      <c r="J71" s="115"/>
      <c r="K71" s="116" t="e">
        <f>SUM(K68:K70)</f>
        <v>#REF!</v>
      </c>
      <c r="L71" s="115"/>
      <c r="M71" s="116" t="e">
        <f>SUM(M68:M70)</f>
        <v>#REF!</v>
      </c>
      <c r="N71" s="115"/>
      <c r="O71" s="117" t="e">
        <f>SUM(O68:O70)</f>
        <v>#REF!</v>
      </c>
      <c r="P71" s="45" t="e">
        <f>G71+I71+K71+#REF!-O71</f>
        <v>#REF!</v>
      </c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</row>
    <row r="72" spans="1:63" s="87" customFormat="1">
      <c r="A72" s="106"/>
      <c r="B72" s="86"/>
      <c r="C72" s="57"/>
      <c r="D72" s="53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74"/>
      <c r="P72" s="45" t="e">
        <f>G72+I72+K72+#REF!-O72</f>
        <v>#REF!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</row>
    <row r="73" spans="1:63" s="88" customFormat="1" ht="35.25" customHeight="1">
      <c r="A73" s="104"/>
      <c r="B73" s="405" t="s">
        <v>17</v>
      </c>
      <c r="C73" s="406"/>
      <c r="D73" s="406"/>
      <c r="E73" s="406"/>
      <c r="F73" s="118"/>
      <c r="G73" s="119" t="e">
        <f>G71+#REF!</f>
        <v>#REF!</v>
      </c>
      <c r="H73" s="118"/>
      <c r="I73" s="119" t="e">
        <f>I71+#REF!</f>
        <v>#REF!</v>
      </c>
      <c r="J73" s="118"/>
      <c r="K73" s="119" t="e">
        <f>K71+#REF!</f>
        <v>#REF!</v>
      </c>
      <c r="L73" s="118"/>
      <c r="M73" s="119" t="e">
        <f>M71+#REF!</f>
        <v>#REF!</v>
      </c>
      <c r="N73" s="120"/>
      <c r="O73" s="121" t="e">
        <f>O71+#REF!</f>
        <v>#REF!</v>
      </c>
      <c r="P73" s="45" t="e">
        <f>G73+I73+K73+#REF!-O73</f>
        <v>#REF!</v>
      </c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</row>
    <row r="74" spans="1:63" s="87" customFormat="1" ht="15.75">
      <c r="A74" s="106"/>
      <c r="B74" s="391" t="s">
        <v>192</v>
      </c>
      <c r="C74" s="392"/>
      <c r="D74" s="393"/>
      <c r="E74" s="392"/>
      <c r="F74" s="392"/>
      <c r="G74" s="392"/>
      <c r="H74" s="392"/>
      <c r="I74" s="394"/>
      <c r="J74" s="394"/>
      <c r="K74" s="57"/>
      <c r="L74" s="57"/>
      <c r="M74" s="57"/>
      <c r="N74" s="57"/>
      <c r="O74" s="74"/>
      <c r="P74" s="45" t="e">
        <f>G74+I74+K74+#REF!-O74</f>
        <v>#REF!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</row>
    <row r="75" spans="1:63" s="16" customFormat="1" ht="15.75" customHeight="1">
      <c r="A75" s="46"/>
      <c r="B75" s="52"/>
      <c r="C75" s="13"/>
      <c r="D75" s="12"/>
      <c r="E75" s="13"/>
      <c r="F75" s="12"/>
      <c r="G75" s="12"/>
      <c r="H75" s="12"/>
      <c r="I75" s="12"/>
      <c r="J75" s="12"/>
      <c r="K75" s="12"/>
      <c r="L75" s="12"/>
      <c r="M75" s="12"/>
      <c r="N75" s="12"/>
      <c r="O75" s="15"/>
      <c r="P75" s="45" t="e">
        <f>G75+I75+K75+#REF!-O75</f>
        <v>#REF!</v>
      </c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</row>
    <row r="76" spans="1:63">
      <c r="M76" s="5"/>
    </row>
  </sheetData>
  <mergeCells count="15">
    <mergeCell ref="B44:C44"/>
    <mergeCell ref="B46:C46"/>
    <mergeCell ref="N3:O5"/>
    <mergeCell ref="B4:C4"/>
    <mergeCell ref="B73:E73"/>
    <mergeCell ref="B6:C6"/>
    <mergeCell ref="B7:C7"/>
    <mergeCell ref="B3:C3"/>
    <mergeCell ref="D3:E4"/>
    <mergeCell ref="F3:G5"/>
    <mergeCell ref="B40:C40"/>
    <mergeCell ref="L3:M5"/>
    <mergeCell ref="H3:I5"/>
    <mergeCell ref="J3:K5"/>
    <mergeCell ref="B28:C28"/>
  </mergeCells>
  <printOptions horizontalCentered="1"/>
  <pageMargins left="0.17" right="0.09" top="0.66" bottom="0.62" header="0.26" footer="0.4"/>
  <pageSetup scale="63" fitToHeight="0" orientation="landscape" r:id="rId1"/>
  <headerFooter alignWithMargins="0">
    <oddHeader>&amp;C&amp;A
Revised- ANCRE
Benin-680-13-000001</oddHeader>
    <oddFooter>&amp;CUse or disclosure of data contained on this page is subject to the restriction on the cover of this proposal&amp;R&amp;P</oddFooter>
  </headerFooter>
  <rowBreaks count="1" manualBreakCount="1">
    <brk id="30" min="1" max="16" man="1"/>
  </rowBreaks>
  <ignoredErrors>
    <ignoredError sqref="M24:M25 G69 I69 K69 I37 K37 G23:G26 K23:K25 K22 I22 G22 I57 K57 K59 I23:I25 I60:I61 K60:K61 I5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3"/>
  <sheetViews>
    <sheetView topLeftCell="A7" zoomScale="110" zoomScaleNormal="110" workbookViewId="0">
      <selection activeCell="D8" sqref="D8"/>
    </sheetView>
  </sheetViews>
  <sheetFormatPr defaultRowHeight="12.75"/>
  <cols>
    <col min="1" max="1" width="9.7109375" customWidth="1"/>
    <col min="2" max="3" width="10.140625" bestFit="1" customWidth="1"/>
    <col min="17" max="17" width="0.140625" customWidth="1"/>
    <col min="257" max="257" width="9.7109375" customWidth="1"/>
    <col min="258" max="259" width="10.140625" bestFit="1" customWidth="1"/>
    <col min="273" max="273" width="0.140625" customWidth="1"/>
    <col min="513" max="513" width="9.7109375" customWidth="1"/>
    <col min="514" max="515" width="10.140625" bestFit="1" customWidth="1"/>
    <col min="529" max="529" width="0.140625" customWidth="1"/>
    <col min="769" max="769" width="9.7109375" customWidth="1"/>
    <col min="770" max="771" width="10.140625" bestFit="1" customWidth="1"/>
    <col min="785" max="785" width="0.140625" customWidth="1"/>
    <col min="1025" max="1025" width="9.7109375" customWidth="1"/>
    <col min="1026" max="1027" width="10.140625" bestFit="1" customWidth="1"/>
    <col min="1041" max="1041" width="0.140625" customWidth="1"/>
    <col min="1281" max="1281" width="9.7109375" customWidth="1"/>
    <col min="1282" max="1283" width="10.140625" bestFit="1" customWidth="1"/>
    <col min="1297" max="1297" width="0.140625" customWidth="1"/>
    <col min="1537" max="1537" width="9.7109375" customWidth="1"/>
    <col min="1538" max="1539" width="10.140625" bestFit="1" customWidth="1"/>
    <col min="1553" max="1553" width="0.140625" customWidth="1"/>
    <col min="1793" max="1793" width="9.7109375" customWidth="1"/>
    <col min="1794" max="1795" width="10.140625" bestFit="1" customWidth="1"/>
    <col min="1809" max="1809" width="0.140625" customWidth="1"/>
    <col min="2049" max="2049" width="9.7109375" customWidth="1"/>
    <col min="2050" max="2051" width="10.140625" bestFit="1" customWidth="1"/>
    <col min="2065" max="2065" width="0.140625" customWidth="1"/>
    <col min="2305" max="2305" width="9.7109375" customWidth="1"/>
    <col min="2306" max="2307" width="10.140625" bestFit="1" customWidth="1"/>
    <col min="2321" max="2321" width="0.140625" customWidth="1"/>
    <col min="2561" max="2561" width="9.7109375" customWidth="1"/>
    <col min="2562" max="2563" width="10.140625" bestFit="1" customWidth="1"/>
    <col min="2577" max="2577" width="0.140625" customWidth="1"/>
    <col min="2817" max="2817" width="9.7109375" customWidth="1"/>
    <col min="2818" max="2819" width="10.140625" bestFit="1" customWidth="1"/>
    <col min="2833" max="2833" width="0.140625" customWidth="1"/>
    <col min="3073" max="3073" width="9.7109375" customWidth="1"/>
    <col min="3074" max="3075" width="10.140625" bestFit="1" customWidth="1"/>
    <col min="3089" max="3089" width="0.140625" customWidth="1"/>
    <col min="3329" max="3329" width="9.7109375" customWidth="1"/>
    <col min="3330" max="3331" width="10.140625" bestFit="1" customWidth="1"/>
    <col min="3345" max="3345" width="0.140625" customWidth="1"/>
    <col min="3585" max="3585" width="9.7109375" customWidth="1"/>
    <col min="3586" max="3587" width="10.140625" bestFit="1" customWidth="1"/>
    <col min="3601" max="3601" width="0.140625" customWidth="1"/>
    <col min="3841" max="3841" width="9.7109375" customWidth="1"/>
    <col min="3842" max="3843" width="10.140625" bestFit="1" customWidth="1"/>
    <col min="3857" max="3857" width="0.140625" customWidth="1"/>
    <col min="4097" max="4097" width="9.7109375" customWidth="1"/>
    <col min="4098" max="4099" width="10.140625" bestFit="1" customWidth="1"/>
    <col min="4113" max="4113" width="0.140625" customWidth="1"/>
    <col min="4353" max="4353" width="9.7109375" customWidth="1"/>
    <col min="4354" max="4355" width="10.140625" bestFit="1" customWidth="1"/>
    <col min="4369" max="4369" width="0.140625" customWidth="1"/>
    <col min="4609" max="4609" width="9.7109375" customWidth="1"/>
    <col min="4610" max="4611" width="10.140625" bestFit="1" customWidth="1"/>
    <col min="4625" max="4625" width="0.140625" customWidth="1"/>
    <col min="4865" max="4865" width="9.7109375" customWidth="1"/>
    <col min="4866" max="4867" width="10.140625" bestFit="1" customWidth="1"/>
    <col min="4881" max="4881" width="0.140625" customWidth="1"/>
    <col min="5121" max="5121" width="9.7109375" customWidth="1"/>
    <col min="5122" max="5123" width="10.140625" bestFit="1" customWidth="1"/>
    <col min="5137" max="5137" width="0.140625" customWidth="1"/>
    <col min="5377" max="5377" width="9.7109375" customWidth="1"/>
    <col min="5378" max="5379" width="10.140625" bestFit="1" customWidth="1"/>
    <col min="5393" max="5393" width="0.140625" customWidth="1"/>
    <col min="5633" max="5633" width="9.7109375" customWidth="1"/>
    <col min="5634" max="5635" width="10.140625" bestFit="1" customWidth="1"/>
    <col min="5649" max="5649" width="0.140625" customWidth="1"/>
    <col min="5889" max="5889" width="9.7109375" customWidth="1"/>
    <col min="5890" max="5891" width="10.140625" bestFit="1" customWidth="1"/>
    <col min="5905" max="5905" width="0.140625" customWidth="1"/>
    <col min="6145" max="6145" width="9.7109375" customWidth="1"/>
    <col min="6146" max="6147" width="10.140625" bestFit="1" customWidth="1"/>
    <col min="6161" max="6161" width="0.140625" customWidth="1"/>
    <col min="6401" max="6401" width="9.7109375" customWidth="1"/>
    <col min="6402" max="6403" width="10.140625" bestFit="1" customWidth="1"/>
    <col min="6417" max="6417" width="0.140625" customWidth="1"/>
    <col min="6657" max="6657" width="9.7109375" customWidth="1"/>
    <col min="6658" max="6659" width="10.140625" bestFit="1" customWidth="1"/>
    <col min="6673" max="6673" width="0.140625" customWidth="1"/>
    <col min="6913" max="6913" width="9.7109375" customWidth="1"/>
    <col min="6914" max="6915" width="10.140625" bestFit="1" customWidth="1"/>
    <col min="6929" max="6929" width="0.140625" customWidth="1"/>
    <col min="7169" max="7169" width="9.7109375" customWidth="1"/>
    <col min="7170" max="7171" width="10.140625" bestFit="1" customWidth="1"/>
    <col min="7185" max="7185" width="0.140625" customWidth="1"/>
    <col min="7425" max="7425" width="9.7109375" customWidth="1"/>
    <col min="7426" max="7427" width="10.140625" bestFit="1" customWidth="1"/>
    <col min="7441" max="7441" width="0.140625" customWidth="1"/>
    <col min="7681" max="7681" width="9.7109375" customWidth="1"/>
    <col min="7682" max="7683" width="10.140625" bestFit="1" customWidth="1"/>
    <col min="7697" max="7697" width="0.140625" customWidth="1"/>
    <col min="7937" max="7937" width="9.7109375" customWidth="1"/>
    <col min="7938" max="7939" width="10.140625" bestFit="1" customWidth="1"/>
    <col min="7953" max="7953" width="0.140625" customWidth="1"/>
    <col min="8193" max="8193" width="9.7109375" customWidth="1"/>
    <col min="8194" max="8195" width="10.140625" bestFit="1" customWidth="1"/>
    <col min="8209" max="8209" width="0.140625" customWidth="1"/>
    <col min="8449" max="8449" width="9.7109375" customWidth="1"/>
    <col min="8450" max="8451" width="10.140625" bestFit="1" customWidth="1"/>
    <col min="8465" max="8465" width="0.140625" customWidth="1"/>
    <col min="8705" max="8705" width="9.7109375" customWidth="1"/>
    <col min="8706" max="8707" width="10.140625" bestFit="1" customWidth="1"/>
    <col min="8721" max="8721" width="0.140625" customWidth="1"/>
    <col min="8961" max="8961" width="9.7109375" customWidth="1"/>
    <col min="8962" max="8963" width="10.140625" bestFit="1" customWidth="1"/>
    <col min="8977" max="8977" width="0.140625" customWidth="1"/>
    <col min="9217" max="9217" width="9.7109375" customWidth="1"/>
    <col min="9218" max="9219" width="10.140625" bestFit="1" customWidth="1"/>
    <col min="9233" max="9233" width="0.140625" customWidth="1"/>
    <col min="9473" max="9473" width="9.7109375" customWidth="1"/>
    <col min="9474" max="9475" width="10.140625" bestFit="1" customWidth="1"/>
    <col min="9489" max="9489" width="0.140625" customWidth="1"/>
    <col min="9729" max="9729" width="9.7109375" customWidth="1"/>
    <col min="9730" max="9731" width="10.140625" bestFit="1" customWidth="1"/>
    <col min="9745" max="9745" width="0.140625" customWidth="1"/>
    <col min="9985" max="9985" width="9.7109375" customWidth="1"/>
    <col min="9986" max="9987" width="10.140625" bestFit="1" customWidth="1"/>
    <col min="10001" max="10001" width="0.140625" customWidth="1"/>
    <col min="10241" max="10241" width="9.7109375" customWidth="1"/>
    <col min="10242" max="10243" width="10.140625" bestFit="1" customWidth="1"/>
    <col min="10257" max="10257" width="0.140625" customWidth="1"/>
    <col min="10497" max="10497" width="9.7109375" customWidth="1"/>
    <col min="10498" max="10499" width="10.140625" bestFit="1" customWidth="1"/>
    <col min="10513" max="10513" width="0.140625" customWidth="1"/>
    <col min="10753" max="10753" width="9.7109375" customWidth="1"/>
    <col min="10754" max="10755" width="10.140625" bestFit="1" customWidth="1"/>
    <col min="10769" max="10769" width="0.140625" customWidth="1"/>
    <col min="11009" max="11009" width="9.7109375" customWidth="1"/>
    <col min="11010" max="11011" width="10.140625" bestFit="1" customWidth="1"/>
    <col min="11025" max="11025" width="0.140625" customWidth="1"/>
    <col min="11265" max="11265" width="9.7109375" customWidth="1"/>
    <col min="11266" max="11267" width="10.140625" bestFit="1" customWidth="1"/>
    <col min="11281" max="11281" width="0.140625" customWidth="1"/>
    <col min="11521" max="11521" width="9.7109375" customWidth="1"/>
    <col min="11522" max="11523" width="10.140625" bestFit="1" customWidth="1"/>
    <col min="11537" max="11537" width="0.140625" customWidth="1"/>
    <col min="11777" max="11777" width="9.7109375" customWidth="1"/>
    <col min="11778" max="11779" width="10.140625" bestFit="1" customWidth="1"/>
    <col min="11793" max="11793" width="0.140625" customWidth="1"/>
    <col min="12033" max="12033" width="9.7109375" customWidth="1"/>
    <col min="12034" max="12035" width="10.140625" bestFit="1" customWidth="1"/>
    <col min="12049" max="12049" width="0.140625" customWidth="1"/>
    <col min="12289" max="12289" width="9.7109375" customWidth="1"/>
    <col min="12290" max="12291" width="10.140625" bestFit="1" customWidth="1"/>
    <col min="12305" max="12305" width="0.140625" customWidth="1"/>
    <col min="12545" max="12545" width="9.7109375" customWidth="1"/>
    <col min="12546" max="12547" width="10.140625" bestFit="1" customWidth="1"/>
    <col min="12561" max="12561" width="0.140625" customWidth="1"/>
    <col min="12801" max="12801" width="9.7109375" customWidth="1"/>
    <col min="12802" max="12803" width="10.140625" bestFit="1" customWidth="1"/>
    <col min="12817" max="12817" width="0.140625" customWidth="1"/>
    <col min="13057" max="13057" width="9.7109375" customWidth="1"/>
    <col min="13058" max="13059" width="10.140625" bestFit="1" customWidth="1"/>
    <col min="13073" max="13073" width="0.140625" customWidth="1"/>
    <col min="13313" max="13313" width="9.7109375" customWidth="1"/>
    <col min="13314" max="13315" width="10.140625" bestFit="1" customWidth="1"/>
    <col min="13329" max="13329" width="0.140625" customWidth="1"/>
    <col min="13569" max="13569" width="9.7109375" customWidth="1"/>
    <col min="13570" max="13571" width="10.140625" bestFit="1" customWidth="1"/>
    <col min="13585" max="13585" width="0.140625" customWidth="1"/>
    <col min="13825" max="13825" width="9.7109375" customWidth="1"/>
    <col min="13826" max="13827" width="10.140625" bestFit="1" customWidth="1"/>
    <col min="13841" max="13841" width="0.140625" customWidth="1"/>
    <col min="14081" max="14081" width="9.7109375" customWidth="1"/>
    <col min="14082" max="14083" width="10.140625" bestFit="1" customWidth="1"/>
    <col min="14097" max="14097" width="0.140625" customWidth="1"/>
    <col min="14337" max="14337" width="9.7109375" customWidth="1"/>
    <col min="14338" max="14339" width="10.140625" bestFit="1" customWidth="1"/>
    <col min="14353" max="14353" width="0.140625" customWidth="1"/>
    <col min="14593" max="14593" width="9.7109375" customWidth="1"/>
    <col min="14594" max="14595" width="10.140625" bestFit="1" customWidth="1"/>
    <col min="14609" max="14609" width="0.140625" customWidth="1"/>
    <col min="14849" max="14849" width="9.7109375" customWidth="1"/>
    <col min="14850" max="14851" width="10.140625" bestFit="1" customWidth="1"/>
    <col min="14865" max="14865" width="0.140625" customWidth="1"/>
    <col min="15105" max="15105" width="9.7109375" customWidth="1"/>
    <col min="15106" max="15107" width="10.140625" bestFit="1" customWidth="1"/>
    <col min="15121" max="15121" width="0.140625" customWidth="1"/>
    <col min="15361" max="15361" width="9.7109375" customWidth="1"/>
    <col min="15362" max="15363" width="10.140625" bestFit="1" customWidth="1"/>
    <col min="15377" max="15377" width="0.140625" customWidth="1"/>
    <col min="15617" max="15617" width="9.7109375" customWidth="1"/>
    <col min="15618" max="15619" width="10.140625" bestFit="1" customWidth="1"/>
    <col min="15633" max="15633" width="0.140625" customWidth="1"/>
    <col min="15873" max="15873" width="9.7109375" customWidth="1"/>
    <col min="15874" max="15875" width="10.140625" bestFit="1" customWidth="1"/>
    <col min="15889" max="15889" width="0.140625" customWidth="1"/>
    <col min="16129" max="16129" width="9.7109375" customWidth="1"/>
    <col min="16130" max="16131" width="10.140625" bestFit="1" customWidth="1"/>
    <col min="16145" max="16145" width="0.140625" customWidth="1"/>
  </cols>
  <sheetData>
    <row r="2" spans="1:19">
      <c r="F2" s="327"/>
      <c r="G2" s="327"/>
      <c r="H2" s="328"/>
      <c r="I2" s="327"/>
      <c r="J2" s="327"/>
    </row>
    <row r="3" spans="1:19">
      <c r="F3" s="327"/>
      <c r="G3" s="327"/>
      <c r="H3" s="328"/>
      <c r="I3" s="327"/>
      <c r="J3" s="327"/>
    </row>
    <row r="4" spans="1:19">
      <c r="F4" s="327"/>
      <c r="G4" s="327"/>
      <c r="H4" s="328"/>
      <c r="I4" s="327"/>
      <c r="J4" s="327"/>
    </row>
    <row r="7" spans="1:19">
      <c r="A7" s="329" t="s">
        <v>144</v>
      </c>
      <c r="B7" s="330" t="s">
        <v>145</v>
      </c>
      <c r="C7" s="330" t="s">
        <v>146</v>
      </c>
      <c r="D7" s="330" t="s">
        <v>147</v>
      </c>
      <c r="E7" s="330" t="s">
        <v>148</v>
      </c>
      <c r="F7" s="330" t="s">
        <v>149</v>
      </c>
      <c r="G7" s="330" t="s">
        <v>150</v>
      </c>
      <c r="H7" s="330" t="s">
        <v>151</v>
      </c>
      <c r="I7" s="330" t="s">
        <v>152</v>
      </c>
      <c r="J7" s="330" t="s">
        <v>153</v>
      </c>
      <c r="K7" s="330" t="s">
        <v>154</v>
      </c>
      <c r="L7" s="330" t="s">
        <v>155</v>
      </c>
      <c r="M7" s="330" t="s">
        <v>156</v>
      </c>
      <c r="N7" s="330" t="s">
        <v>157</v>
      </c>
      <c r="O7" s="331" t="s">
        <v>158</v>
      </c>
      <c r="P7" s="330" t="s">
        <v>159</v>
      </c>
      <c r="Q7" s="332"/>
      <c r="R7" s="333" t="s">
        <v>160</v>
      </c>
      <c r="S7" s="334"/>
    </row>
    <row r="8" spans="1:19">
      <c r="A8" s="335" t="s">
        <v>161</v>
      </c>
      <c r="B8" s="336">
        <v>1938845</v>
      </c>
      <c r="C8" s="336">
        <f>B8+R8</f>
        <v>2056560</v>
      </c>
      <c r="D8" s="336">
        <f>C8+R8</f>
        <v>2174275</v>
      </c>
      <c r="E8" s="336">
        <f>D8+R8</f>
        <v>2291990</v>
      </c>
      <c r="F8" s="336">
        <f>E8+R8</f>
        <v>2409705</v>
      </c>
      <c r="G8" s="336">
        <f>F8+R8</f>
        <v>2527420</v>
      </c>
      <c r="H8" s="336">
        <f>G8+R8</f>
        <v>2645135</v>
      </c>
      <c r="I8" s="336">
        <f>H8+R8</f>
        <v>2762850</v>
      </c>
      <c r="J8" s="336">
        <f>I8+R8</f>
        <v>2880565</v>
      </c>
      <c r="K8" s="336">
        <f>J8+R8</f>
        <v>2998280</v>
      </c>
      <c r="L8" s="336">
        <f>K8+R8</f>
        <v>3115995</v>
      </c>
      <c r="M8" s="336">
        <f>L8+R8</f>
        <v>3233710</v>
      </c>
      <c r="N8" s="336">
        <f>M8+R8</f>
        <v>3351425</v>
      </c>
      <c r="O8" s="336">
        <f>N8+R8</f>
        <v>3469140</v>
      </c>
      <c r="P8" s="337">
        <f>O8+R8</f>
        <v>3586855</v>
      </c>
      <c r="Q8" s="338"/>
      <c r="R8" s="339">
        <v>117715</v>
      </c>
    </row>
    <row r="9" spans="1:19">
      <c r="A9" s="335" t="s">
        <v>162</v>
      </c>
      <c r="B9" s="336">
        <v>290347</v>
      </c>
      <c r="C9" s="336">
        <v>290347</v>
      </c>
      <c r="D9" s="336">
        <v>290347</v>
      </c>
      <c r="E9" s="336">
        <v>290347</v>
      </c>
      <c r="F9" s="336">
        <v>290347</v>
      </c>
      <c r="G9" s="336">
        <v>290347</v>
      </c>
      <c r="H9" s="336">
        <v>290347</v>
      </c>
      <c r="I9" s="336">
        <v>290347</v>
      </c>
      <c r="J9" s="336">
        <v>290347</v>
      </c>
      <c r="K9" s="336">
        <v>290347</v>
      </c>
      <c r="L9" s="336">
        <v>290347</v>
      </c>
      <c r="M9" s="336">
        <v>290347</v>
      </c>
      <c r="N9" s="336">
        <v>290347</v>
      </c>
      <c r="O9" s="336">
        <v>290347</v>
      </c>
      <c r="P9" s="336">
        <v>290347</v>
      </c>
      <c r="Q9" s="340">
        <v>290347</v>
      </c>
    </row>
    <row r="10" spans="1:19">
      <c r="A10" s="335" t="s">
        <v>163</v>
      </c>
      <c r="B10" s="336">
        <f t="shared" ref="B10:P10" si="0">B8+B9</f>
        <v>2229192</v>
      </c>
      <c r="C10" s="336">
        <f t="shared" si="0"/>
        <v>2346907</v>
      </c>
      <c r="D10" s="336">
        <f t="shared" si="0"/>
        <v>2464622</v>
      </c>
      <c r="E10" s="336">
        <f t="shared" si="0"/>
        <v>2582337</v>
      </c>
      <c r="F10" s="336">
        <f t="shared" si="0"/>
        <v>2700052</v>
      </c>
      <c r="G10" s="336">
        <f t="shared" si="0"/>
        <v>2817767</v>
      </c>
      <c r="H10" s="336">
        <f t="shared" si="0"/>
        <v>2935482</v>
      </c>
      <c r="I10" s="336">
        <f t="shared" si="0"/>
        <v>3053197</v>
      </c>
      <c r="J10" s="336">
        <f t="shared" si="0"/>
        <v>3170912</v>
      </c>
      <c r="K10" s="336">
        <f t="shared" si="0"/>
        <v>3288627</v>
      </c>
      <c r="L10" s="336">
        <f t="shared" si="0"/>
        <v>3406342</v>
      </c>
      <c r="M10" s="336">
        <f t="shared" si="0"/>
        <v>3524057</v>
      </c>
      <c r="N10" s="336">
        <f t="shared" si="0"/>
        <v>3641772</v>
      </c>
      <c r="O10" s="336">
        <f t="shared" si="0"/>
        <v>3759487</v>
      </c>
      <c r="P10" s="336">
        <f t="shared" si="0"/>
        <v>3877202</v>
      </c>
      <c r="Q10" s="338"/>
    </row>
    <row r="11" spans="1:19">
      <c r="A11" s="341" t="s">
        <v>164</v>
      </c>
      <c r="B11" s="342">
        <f>B8*0.1</f>
        <v>193884.5</v>
      </c>
      <c r="C11" s="342">
        <f>C8*0.1</f>
        <v>205656</v>
      </c>
      <c r="D11" s="342">
        <f>D8*0.1</f>
        <v>217427.5</v>
      </c>
      <c r="E11" s="342">
        <f t="shared" ref="E11:P11" si="1">E8*0.1</f>
        <v>229199</v>
      </c>
      <c r="F11" s="342">
        <f t="shared" si="1"/>
        <v>240970.5</v>
      </c>
      <c r="G11" s="342">
        <f t="shared" si="1"/>
        <v>252742</v>
      </c>
      <c r="H11" s="342">
        <f t="shared" si="1"/>
        <v>264513.5</v>
      </c>
      <c r="I11" s="342">
        <f t="shared" si="1"/>
        <v>276285</v>
      </c>
      <c r="J11" s="342">
        <f t="shared" si="1"/>
        <v>288056.5</v>
      </c>
      <c r="K11" s="342">
        <f t="shared" si="1"/>
        <v>299828</v>
      </c>
      <c r="L11" s="342">
        <f t="shared" si="1"/>
        <v>311599.5</v>
      </c>
      <c r="M11" s="342">
        <f t="shared" si="1"/>
        <v>323371</v>
      </c>
      <c r="N11" s="342">
        <f t="shared" si="1"/>
        <v>335142.5</v>
      </c>
      <c r="O11" s="342">
        <f t="shared" si="1"/>
        <v>346914</v>
      </c>
      <c r="P11" s="342">
        <f t="shared" si="1"/>
        <v>358685.5</v>
      </c>
      <c r="Q11" s="343"/>
    </row>
    <row r="12" spans="1:19">
      <c r="A12" s="341" t="s">
        <v>20</v>
      </c>
      <c r="B12" s="336">
        <f t="shared" ref="B12:P12" si="2">B10+B11</f>
        <v>2423076.5</v>
      </c>
      <c r="C12" s="336">
        <f t="shared" si="2"/>
        <v>2552563</v>
      </c>
      <c r="D12" s="336">
        <f t="shared" si="2"/>
        <v>2682049.5</v>
      </c>
      <c r="E12" s="336">
        <f t="shared" si="2"/>
        <v>2811536</v>
      </c>
      <c r="F12" s="336">
        <f t="shared" si="2"/>
        <v>2941022.5</v>
      </c>
      <c r="G12" s="336">
        <f t="shared" si="2"/>
        <v>3070509</v>
      </c>
      <c r="H12" s="336">
        <f t="shared" si="2"/>
        <v>3199995.5</v>
      </c>
      <c r="I12" s="336">
        <f t="shared" si="2"/>
        <v>3329482</v>
      </c>
      <c r="J12" s="336">
        <f t="shared" si="2"/>
        <v>3458968.5</v>
      </c>
      <c r="K12" s="336">
        <f t="shared" si="2"/>
        <v>3588455</v>
      </c>
      <c r="L12" s="336">
        <f t="shared" si="2"/>
        <v>3717941.5</v>
      </c>
      <c r="M12" s="336">
        <f t="shared" si="2"/>
        <v>3847428</v>
      </c>
      <c r="N12" s="336">
        <f t="shared" si="2"/>
        <v>3976914.5</v>
      </c>
      <c r="O12" s="336">
        <f t="shared" si="2"/>
        <v>4106401</v>
      </c>
      <c r="P12" s="336">
        <f t="shared" si="2"/>
        <v>4235887.5</v>
      </c>
    </row>
    <row r="13" spans="1:19"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</row>
    <row r="14" spans="1:19"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</row>
    <row r="15" spans="1:19">
      <c r="A15" s="329" t="s">
        <v>165</v>
      </c>
      <c r="B15" s="330" t="s">
        <v>145</v>
      </c>
      <c r="C15" s="330" t="s">
        <v>146</v>
      </c>
      <c r="D15" s="330" t="s">
        <v>147</v>
      </c>
      <c r="E15" s="330" t="s">
        <v>148</v>
      </c>
      <c r="F15" s="330" t="s">
        <v>149</v>
      </c>
      <c r="G15" s="330" t="s">
        <v>150</v>
      </c>
      <c r="H15" s="330" t="s">
        <v>151</v>
      </c>
      <c r="I15" s="330" t="s">
        <v>152</v>
      </c>
      <c r="J15" s="330" t="s">
        <v>153</v>
      </c>
      <c r="K15" s="330" t="s">
        <v>154</v>
      </c>
      <c r="L15" s="330" t="s">
        <v>155</v>
      </c>
      <c r="M15" s="330" t="s">
        <v>156</v>
      </c>
      <c r="N15" s="330" t="s">
        <v>157</v>
      </c>
      <c r="O15" s="330" t="s">
        <v>158</v>
      </c>
      <c r="P15" s="330" t="s">
        <v>159</v>
      </c>
      <c r="Q15" s="345"/>
      <c r="R15" s="346">
        <v>132430</v>
      </c>
    </row>
    <row r="16" spans="1:19">
      <c r="A16" s="347" t="s">
        <v>161</v>
      </c>
      <c r="B16" s="336">
        <v>2181202</v>
      </c>
      <c r="C16" s="336">
        <f>B16+R15</f>
        <v>2313632</v>
      </c>
      <c r="D16" s="336">
        <f>C16+R15</f>
        <v>2446062</v>
      </c>
      <c r="E16" s="336">
        <f>D16+R15</f>
        <v>2578492</v>
      </c>
      <c r="F16" s="336">
        <f>E16+R15</f>
        <v>2710922</v>
      </c>
      <c r="G16" s="336">
        <f>F16+R15</f>
        <v>2843352</v>
      </c>
      <c r="H16" s="336">
        <f>G16+R15</f>
        <v>2975782</v>
      </c>
      <c r="I16" s="336">
        <f>H16+R15</f>
        <v>3108212</v>
      </c>
      <c r="J16" s="336">
        <f>I16+R15</f>
        <v>3240642</v>
      </c>
      <c r="K16" s="336">
        <f>J16+R15</f>
        <v>3373072</v>
      </c>
      <c r="L16" s="336">
        <f>K16+R15</f>
        <v>3505502</v>
      </c>
      <c r="M16" s="336">
        <f>L16+R15</f>
        <v>3637932</v>
      </c>
      <c r="N16" s="336">
        <f>M16+R15</f>
        <v>3770362</v>
      </c>
      <c r="O16" s="336">
        <f>N16+R15</f>
        <v>3902792</v>
      </c>
      <c r="P16" s="336">
        <f>O16+R15</f>
        <v>4035222</v>
      </c>
      <c r="Q16" s="348"/>
      <c r="R16" s="349"/>
    </row>
    <row r="17" spans="1:18">
      <c r="A17" s="350" t="s">
        <v>162</v>
      </c>
      <c r="B17" s="336">
        <v>290347</v>
      </c>
      <c r="C17" s="336">
        <v>290347</v>
      </c>
      <c r="D17" s="336">
        <v>290347</v>
      </c>
      <c r="E17" s="336">
        <v>290347</v>
      </c>
      <c r="F17" s="336">
        <v>290347</v>
      </c>
      <c r="G17" s="336">
        <v>290347</v>
      </c>
      <c r="H17" s="336">
        <v>290347</v>
      </c>
      <c r="I17" s="336">
        <v>290347</v>
      </c>
      <c r="J17" s="336">
        <v>290347</v>
      </c>
      <c r="K17" s="336">
        <v>290347</v>
      </c>
      <c r="L17" s="336">
        <v>290347</v>
      </c>
      <c r="M17" s="336">
        <v>290347</v>
      </c>
      <c r="N17" s="336">
        <v>290347</v>
      </c>
      <c r="O17" s="336">
        <v>290347</v>
      </c>
      <c r="P17" s="336">
        <v>290347</v>
      </c>
      <c r="Q17" s="351">
        <v>290347</v>
      </c>
    </row>
    <row r="18" spans="1:18">
      <c r="A18" s="350" t="s">
        <v>163</v>
      </c>
      <c r="B18" s="336">
        <f t="shared" ref="B18:P18" si="3">B16+B17</f>
        <v>2471549</v>
      </c>
      <c r="C18" s="336">
        <f t="shared" si="3"/>
        <v>2603979</v>
      </c>
      <c r="D18" s="336">
        <f t="shared" si="3"/>
        <v>2736409</v>
      </c>
      <c r="E18" s="336">
        <f t="shared" si="3"/>
        <v>2868839</v>
      </c>
      <c r="F18" s="336">
        <f t="shared" si="3"/>
        <v>3001269</v>
      </c>
      <c r="G18" s="336">
        <f t="shared" si="3"/>
        <v>3133699</v>
      </c>
      <c r="H18" s="336">
        <f t="shared" si="3"/>
        <v>3266129</v>
      </c>
      <c r="I18" s="336">
        <f t="shared" si="3"/>
        <v>3398559</v>
      </c>
      <c r="J18" s="336">
        <f t="shared" si="3"/>
        <v>3530989</v>
      </c>
      <c r="K18" s="336">
        <f t="shared" si="3"/>
        <v>3663419</v>
      </c>
      <c r="L18" s="336">
        <f>L16+L17</f>
        <v>3795849</v>
      </c>
      <c r="M18" s="336">
        <f t="shared" si="3"/>
        <v>3928279</v>
      </c>
      <c r="N18" s="336">
        <f t="shared" si="3"/>
        <v>4060709</v>
      </c>
      <c r="O18" s="336">
        <f t="shared" si="3"/>
        <v>4193139</v>
      </c>
      <c r="P18" s="336">
        <f t="shared" si="3"/>
        <v>4325569</v>
      </c>
      <c r="Q18" s="348"/>
    </row>
    <row r="19" spans="1:18">
      <c r="A19" s="352" t="s">
        <v>164</v>
      </c>
      <c r="B19" s="342">
        <f t="shared" ref="B19:P19" si="4">B16*0.1</f>
        <v>218120.2</v>
      </c>
      <c r="C19" s="342">
        <f t="shared" si="4"/>
        <v>231363.20000000001</v>
      </c>
      <c r="D19" s="342">
        <f t="shared" si="4"/>
        <v>244606.2</v>
      </c>
      <c r="E19" s="342">
        <f t="shared" si="4"/>
        <v>257849.2</v>
      </c>
      <c r="F19" s="342">
        <f t="shared" si="4"/>
        <v>271092.2</v>
      </c>
      <c r="G19" s="342">
        <f t="shared" si="4"/>
        <v>284335.2</v>
      </c>
      <c r="H19" s="342">
        <f t="shared" si="4"/>
        <v>297578.2</v>
      </c>
      <c r="I19" s="342">
        <f t="shared" si="4"/>
        <v>310821.2</v>
      </c>
      <c r="J19" s="342">
        <f t="shared" si="4"/>
        <v>324064.2</v>
      </c>
      <c r="K19" s="342">
        <f t="shared" si="4"/>
        <v>337307.2</v>
      </c>
      <c r="L19" s="342">
        <f t="shared" si="4"/>
        <v>350550.2</v>
      </c>
      <c r="M19" s="342">
        <f t="shared" si="4"/>
        <v>363793.2</v>
      </c>
      <c r="N19" s="342">
        <f t="shared" si="4"/>
        <v>377036.2</v>
      </c>
      <c r="O19" s="342">
        <f t="shared" si="4"/>
        <v>390279.2</v>
      </c>
      <c r="P19" s="342">
        <f t="shared" si="4"/>
        <v>403522.2</v>
      </c>
      <c r="Q19" s="348"/>
    </row>
    <row r="20" spans="1:18">
      <c r="A20" s="352" t="s">
        <v>20</v>
      </c>
      <c r="B20" s="336">
        <f t="shared" ref="B20:P20" si="5">B18+B19</f>
        <v>2689669.2</v>
      </c>
      <c r="C20" s="336">
        <f t="shared" si="5"/>
        <v>2835342.2</v>
      </c>
      <c r="D20" s="336">
        <f t="shared" si="5"/>
        <v>2981015.2</v>
      </c>
      <c r="E20" s="336">
        <f t="shared" si="5"/>
        <v>3126688.2</v>
      </c>
      <c r="F20" s="336">
        <f t="shared" si="5"/>
        <v>3272361.2</v>
      </c>
      <c r="G20" s="336">
        <f t="shared" si="5"/>
        <v>3418034.2</v>
      </c>
      <c r="H20" s="336">
        <f t="shared" si="5"/>
        <v>3563707.2</v>
      </c>
      <c r="I20" s="336">
        <f t="shared" si="5"/>
        <v>3709380.2</v>
      </c>
      <c r="J20" s="336">
        <f t="shared" si="5"/>
        <v>3855053.2</v>
      </c>
      <c r="K20" s="336">
        <f t="shared" si="5"/>
        <v>4000726.2</v>
      </c>
      <c r="L20" s="336">
        <f t="shared" si="5"/>
        <v>4146399.2</v>
      </c>
      <c r="M20" s="336">
        <f t="shared" si="5"/>
        <v>4292072.2</v>
      </c>
      <c r="N20" s="336">
        <f t="shared" si="5"/>
        <v>4437745.2</v>
      </c>
      <c r="O20" s="336">
        <f t="shared" si="5"/>
        <v>4583418.2</v>
      </c>
      <c r="P20" s="336">
        <f t="shared" si="5"/>
        <v>4729091.2</v>
      </c>
      <c r="Q20" s="348"/>
    </row>
    <row r="21" spans="1:18"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</row>
    <row r="22" spans="1:18"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</row>
    <row r="23" spans="1:18">
      <c r="A23" s="329" t="s">
        <v>166</v>
      </c>
      <c r="B23" s="330" t="s">
        <v>145</v>
      </c>
      <c r="C23" s="353" t="s">
        <v>146</v>
      </c>
      <c r="D23" s="330" t="s">
        <v>147</v>
      </c>
      <c r="E23" s="330" t="s">
        <v>148</v>
      </c>
      <c r="F23" s="330" t="s">
        <v>149</v>
      </c>
      <c r="G23" s="330" t="s">
        <v>150</v>
      </c>
      <c r="H23" s="330" t="s">
        <v>151</v>
      </c>
      <c r="I23" s="330" t="s">
        <v>152</v>
      </c>
      <c r="J23" s="330" t="s">
        <v>153</v>
      </c>
      <c r="K23" s="330" t="s">
        <v>154</v>
      </c>
      <c r="L23" s="330" t="s">
        <v>155</v>
      </c>
      <c r="M23" s="330" t="s">
        <v>156</v>
      </c>
      <c r="N23" s="330" t="s">
        <v>157</v>
      </c>
      <c r="O23" s="330" t="s">
        <v>158</v>
      </c>
      <c r="P23" s="330" t="s">
        <v>159</v>
      </c>
      <c r="Q23" s="354"/>
      <c r="R23" s="346">
        <v>146203</v>
      </c>
    </row>
    <row r="24" spans="1:18">
      <c r="A24" s="335" t="s">
        <v>161</v>
      </c>
      <c r="B24" s="336">
        <v>2408047</v>
      </c>
      <c r="C24" s="336">
        <f>B24+R23</f>
        <v>2554250</v>
      </c>
      <c r="D24" s="336">
        <f>C24+R23</f>
        <v>2700453</v>
      </c>
      <c r="E24" s="336">
        <f>D24+R23</f>
        <v>2846656</v>
      </c>
      <c r="F24" s="336">
        <f>E24+R23</f>
        <v>2992859</v>
      </c>
      <c r="G24" s="336">
        <f>F24+R23</f>
        <v>3139062</v>
      </c>
      <c r="H24" s="336">
        <f>G24+R23</f>
        <v>3285265</v>
      </c>
      <c r="I24" s="336">
        <f>H24+R23</f>
        <v>3431468</v>
      </c>
      <c r="J24" s="336">
        <f>I24+R23</f>
        <v>3577671</v>
      </c>
      <c r="K24" s="336">
        <f>J24+R23</f>
        <v>3723874</v>
      </c>
      <c r="L24" s="336">
        <f>K24+R23</f>
        <v>3870077</v>
      </c>
      <c r="M24" s="336">
        <f>L24+R23</f>
        <v>4016280</v>
      </c>
      <c r="N24" s="336">
        <f>M24+R23</f>
        <v>4162483</v>
      </c>
      <c r="O24" s="336">
        <f>N24+R23</f>
        <v>4308686</v>
      </c>
      <c r="P24" s="336">
        <f>O24+R23</f>
        <v>4454889</v>
      </c>
      <c r="Q24" s="322"/>
      <c r="R24" s="349"/>
    </row>
    <row r="25" spans="1:18">
      <c r="A25" s="335" t="s">
        <v>162</v>
      </c>
      <c r="B25" s="336">
        <v>290347</v>
      </c>
      <c r="C25" s="336">
        <v>290347</v>
      </c>
      <c r="D25" s="336">
        <v>290347</v>
      </c>
      <c r="E25" s="336">
        <v>290347</v>
      </c>
      <c r="F25" s="336">
        <v>290347</v>
      </c>
      <c r="G25" s="336">
        <v>290347</v>
      </c>
      <c r="H25" s="336">
        <v>290347</v>
      </c>
      <c r="I25" s="336">
        <v>290347</v>
      </c>
      <c r="J25" s="336">
        <v>290347</v>
      </c>
      <c r="K25" s="336">
        <v>290347</v>
      </c>
      <c r="L25" s="336">
        <v>290347</v>
      </c>
      <c r="M25" s="336">
        <v>290347</v>
      </c>
      <c r="N25" s="336">
        <v>290347</v>
      </c>
      <c r="O25" s="336">
        <v>290347</v>
      </c>
      <c r="P25" s="336">
        <v>290347</v>
      </c>
      <c r="Q25" s="322"/>
    </row>
    <row r="26" spans="1:18">
      <c r="A26" s="335" t="s">
        <v>163</v>
      </c>
      <c r="B26" s="336">
        <f t="shared" ref="B26:P26" si="6">B24+B25</f>
        <v>2698394</v>
      </c>
      <c r="C26" s="336">
        <f t="shared" si="6"/>
        <v>2844597</v>
      </c>
      <c r="D26" s="336">
        <f t="shared" si="6"/>
        <v>2990800</v>
      </c>
      <c r="E26" s="336">
        <f t="shared" si="6"/>
        <v>3137003</v>
      </c>
      <c r="F26" s="336">
        <f t="shared" si="6"/>
        <v>3283206</v>
      </c>
      <c r="G26" s="336">
        <f t="shared" si="6"/>
        <v>3429409</v>
      </c>
      <c r="H26" s="336">
        <f t="shared" si="6"/>
        <v>3575612</v>
      </c>
      <c r="I26" s="336">
        <f t="shared" si="6"/>
        <v>3721815</v>
      </c>
      <c r="J26" s="336">
        <f t="shared" si="6"/>
        <v>3868018</v>
      </c>
      <c r="K26" s="336">
        <f t="shared" si="6"/>
        <v>4014221</v>
      </c>
      <c r="L26" s="336">
        <f t="shared" si="6"/>
        <v>4160424</v>
      </c>
      <c r="M26" s="336">
        <f t="shared" si="6"/>
        <v>4306627</v>
      </c>
      <c r="N26" s="336">
        <f t="shared" si="6"/>
        <v>4452830</v>
      </c>
      <c r="O26" s="336">
        <f t="shared" si="6"/>
        <v>4599033</v>
      </c>
      <c r="P26" s="336">
        <f t="shared" si="6"/>
        <v>4745236</v>
      </c>
      <c r="Q26" s="322"/>
    </row>
    <row r="27" spans="1:18">
      <c r="A27" s="341" t="s">
        <v>164</v>
      </c>
      <c r="B27" s="342">
        <f t="shared" ref="B27:P27" si="7">B24*0.1</f>
        <v>240804.7</v>
      </c>
      <c r="C27" s="342">
        <f t="shared" si="7"/>
        <v>255425</v>
      </c>
      <c r="D27" s="342">
        <f t="shared" si="7"/>
        <v>270045.3</v>
      </c>
      <c r="E27" s="342">
        <f t="shared" si="7"/>
        <v>284665.60000000003</v>
      </c>
      <c r="F27" s="342">
        <f t="shared" si="7"/>
        <v>299285.90000000002</v>
      </c>
      <c r="G27" s="342">
        <f t="shared" si="7"/>
        <v>313906.2</v>
      </c>
      <c r="H27" s="342">
        <f t="shared" si="7"/>
        <v>328526.5</v>
      </c>
      <c r="I27" s="342">
        <f t="shared" si="7"/>
        <v>343146.80000000005</v>
      </c>
      <c r="J27" s="342">
        <f t="shared" si="7"/>
        <v>357767.10000000003</v>
      </c>
      <c r="K27" s="342">
        <f t="shared" si="7"/>
        <v>372387.4</v>
      </c>
      <c r="L27" s="342">
        <f t="shared" si="7"/>
        <v>387007.7</v>
      </c>
      <c r="M27" s="342">
        <f t="shared" si="7"/>
        <v>401628</v>
      </c>
      <c r="N27" s="342">
        <f t="shared" si="7"/>
        <v>416248.30000000005</v>
      </c>
      <c r="O27" s="342">
        <f t="shared" si="7"/>
        <v>430868.60000000003</v>
      </c>
      <c r="P27" s="342">
        <f t="shared" si="7"/>
        <v>445488.9</v>
      </c>
      <c r="Q27" s="355"/>
    </row>
    <row r="28" spans="1:18">
      <c r="A28" s="341" t="s">
        <v>20</v>
      </c>
      <c r="B28" s="336">
        <f t="shared" ref="B28:P28" si="8">B26+B27</f>
        <v>2939198.7</v>
      </c>
      <c r="C28" s="336">
        <f t="shared" si="8"/>
        <v>3100022</v>
      </c>
      <c r="D28" s="336">
        <f t="shared" si="8"/>
        <v>3260845.3</v>
      </c>
      <c r="E28" s="336">
        <f t="shared" si="8"/>
        <v>3421668.6</v>
      </c>
      <c r="F28" s="336">
        <f t="shared" si="8"/>
        <v>3582491.9</v>
      </c>
      <c r="G28" s="336">
        <f t="shared" si="8"/>
        <v>3743315.2</v>
      </c>
      <c r="H28" s="336">
        <f t="shared" si="8"/>
        <v>3904138.5</v>
      </c>
      <c r="I28" s="336">
        <f t="shared" si="8"/>
        <v>4064961.8</v>
      </c>
      <c r="J28" s="336">
        <f t="shared" si="8"/>
        <v>4225785.0999999996</v>
      </c>
      <c r="K28" s="336">
        <f t="shared" si="8"/>
        <v>4386608.4000000004</v>
      </c>
      <c r="L28" s="336">
        <f t="shared" si="8"/>
        <v>4547431.7</v>
      </c>
      <c r="M28" s="336">
        <f t="shared" si="8"/>
        <v>4708255</v>
      </c>
      <c r="N28" s="336">
        <f t="shared" si="8"/>
        <v>4869078.3</v>
      </c>
      <c r="O28" s="336">
        <f t="shared" si="8"/>
        <v>5029901.5999999996</v>
      </c>
      <c r="P28" s="336">
        <f t="shared" si="8"/>
        <v>5190724.9000000004</v>
      </c>
      <c r="Q28" s="322"/>
    </row>
    <row r="34" spans="1:13">
      <c r="A34" t="s">
        <v>167</v>
      </c>
    </row>
    <row r="35" spans="1:13">
      <c r="C35" t="s">
        <v>168</v>
      </c>
      <c r="H35" t="s">
        <v>169</v>
      </c>
      <c r="M35" t="s">
        <v>169</v>
      </c>
    </row>
    <row r="36" spans="1:13">
      <c r="C36" t="s">
        <v>170</v>
      </c>
      <c r="H36" t="s">
        <v>171</v>
      </c>
      <c r="M36" t="s">
        <v>172</v>
      </c>
    </row>
    <row r="37" spans="1:13">
      <c r="C37" t="s">
        <v>173</v>
      </c>
      <c r="H37" t="s">
        <v>174</v>
      </c>
      <c r="M37" t="s">
        <v>175</v>
      </c>
    </row>
    <row r="43" spans="1:13">
      <c r="A43" t="s">
        <v>176</v>
      </c>
    </row>
  </sheetData>
  <pageMargins left="0.75" right="0.75" top="1" bottom="1" header="0.5" footer="0.5"/>
  <pageSetup paperSize="9" scale="83" orientation="landscape" horizontalDpi="4294967295" r:id="rId1"/>
  <headerFooter alignWithMargins="0">
    <oddHeader>&amp;CU.S. MISSION COTONOU, BENIN
REVISED LOCAL COMPENSATION PLAN 2006
(48 HOURS A WEEK)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view="pageBreakPreview" zoomScale="110" zoomScaleNormal="100" zoomScaleSheetLayoutView="110" workbookViewId="0">
      <selection activeCell="B11" sqref="B11"/>
    </sheetView>
  </sheetViews>
  <sheetFormatPr defaultColWidth="8.85546875" defaultRowHeight="15.75"/>
  <cols>
    <col min="1" max="1" width="8.85546875" style="127"/>
    <col min="2" max="2" width="29.7109375" style="128" customWidth="1"/>
    <col min="3" max="3" width="10.7109375" style="128" customWidth="1"/>
    <col min="4" max="4" width="11.140625" style="128" customWidth="1"/>
    <col min="5" max="5" width="10.140625" style="128" customWidth="1"/>
    <col min="6" max="6" width="8.85546875" style="128"/>
    <col min="7" max="7" width="10.42578125" style="128" customWidth="1"/>
    <col min="8" max="10" width="8.85546875" style="128"/>
    <col min="11" max="11" width="9.28515625" style="128" bestFit="1" customWidth="1"/>
    <col min="12" max="12" width="9.85546875" style="128" bestFit="1" customWidth="1"/>
    <col min="13" max="17" width="9.28515625" style="128" bestFit="1" customWidth="1"/>
    <col min="18" max="18" width="10.7109375" style="128" customWidth="1"/>
    <col min="19" max="60" width="8.85546875" style="127"/>
    <col min="61" max="16384" width="8.85546875" style="128"/>
  </cols>
  <sheetData>
    <row r="1" spans="1:60" ht="16.5" thickBot="1"/>
    <row r="2" spans="1:60">
      <c r="B2" s="129" t="s">
        <v>43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1"/>
    </row>
    <row r="3" spans="1:60">
      <c r="B3" s="132" t="str">
        <f>'MAIN DETAILED BUDGET'!$B$4:$C$4</f>
        <v xml:space="preserve">RFA Number 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4"/>
    </row>
    <row r="4" spans="1:60">
      <c r="B4" s="135">
        <f>'MAIN DETAILED BUDGET'!$B$5</f>
        <v>0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4"/>
    </row>
    <row r="5" spans="1:60">
      <c r="B5" s="135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4"/>
    </row>
    <row r="6" spans="1:60" ht="16.5" thickBot="1"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4"/>
    </row>
    <row r="7" spans="1:60" s="140" customFormat="1" ht="16.5" thickBot="1">
      <c r="A7" s="136"/>
      <c r="B7" s="137" t="s">
        <v>44</v>
      </c>
      <c r="C7" s="138"/>
      <c r="D7" s="138"/>
      <c r="E7" s="425" t="s">
        <v>45</v>
      </c>
      <c r="F7" s="426"/>
      <c r="G7" s="425" t="s">
        <v>46</v>
      </c>
      <c r="H7" s="427"/>
      <c r="I7" s="426"/>
      <c r="J7" s="425" t="s">
        <v>47</v>
      </c>
      <c r="K7" s="427"/>
      <c r="L7" s="426"/>
      <c r="M7" s="425" t="s">
        <v>48</v>
      </c>
      <c r="N7" s="426"/>
      <c r="O7" s="425" t="s">
        <v>49</v>
      </c>
      <c r="P7" s="427"/>
      <c r="Q7" s="426"/>
      <c r="R7" s="139" t="s">
        <v>38</v>
      </c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</row>
    <row r="8" spans="1:60" ht="25.5">
      <c r="B8" s="141"/>
      <c r="C8" s="142" t="s">
        <v>50</v>
      </c>
      <c r="D8" s="143" t="s">
        <v>51</v>
      </c>
      <c r="E8" s="144" t="s">
        <v>52</v>
      </c>
      <c r="F8" s="145" t="s">
        <v>20</v>
      </c>
      <c r="G8" s="146" t="s">
        <v>52</v>
      </c>
      <c r="H8" s="147" t="s">
        <v>53</v>
      </c>
      <c r="I8" s="145" t="s">
        <v>20</v>
      </c>
      <c r="J8" s="146" t="s">
        <v>52</v>
      </c>
      <c r="K8" s="147" t="s">
        <v>54</v>
      </c>
      <c r="L8" s="145" t="s">
        <v>20</v>
      </c>
      <c r="M8" s="146" t="s">
        <v>52</v>
      </c>
      <c r="N8" s="145" t="s">
        <v>20</v>
      </c>
      <c r="O8" s="146" t="s">
        <v>52</v>
      </c>
      <c r="P8" s="147" t="s">
        <v>54</v>
      </c>
      <c r="Q8" s="145" t="s">
        <v>20</v>
      </c>
      <c r="R8" s="148"/>
    </row>
    <row r="9" spans="1:60" ht="38.25">
      <c r="B9" s="149"/>
      <c r="C9" s="150" t="s">
        <v>55</v>
      </c>
      <c r="D9" s="151" t="s">
        <v>55</v>
      </c>
      <c r="E9" s="144" t="s">
        <v>56</v>
      </c>
      <c r="F9" s="145"/>
      <c r="G9" s="146" t="s">
        <v>56</v>
      </c>
      <c r="H9" s="147" t="s">
        <v>55</v>
      </c>
      <c r="I9" s="145"/>
      <c r="J9" s="146" t="s">
        <v>57</v>
      </c>
      <c r="K9" s="147" t="s">
        <v>55</v>
      </c>
      <c r="L9" s="145"/>
      <c r="M9" s="146" t="s">
        <v>57</v>
      </c>
      <c r="N9" s="145"/>
      <c r="O9" s="146" t="s">
        <v>58</v>
      </c>
      <c r="P9" s="147" t="s">
        <v>55</v>
      </c>
      <c r="Q9" s="152"/>
      <c r="R9" s="153"/>
    </row>
    <row r="10" spans="1:60">
      <c r="B10" s="154"/>
      <c r="C10" s="155"/>
      <c r="D10" s="156"/>
      <c r="E10" s="157"/>
      <c r="F10" s="156"/>
      <c r="G10" s="157"/>
      <c r="H10" s="158"/>
      <c r="I10" s="156"/>
      <c r="J10" s="157"/>
      <c r="K10" s="158"/>
      <c r="L10" s="156"/>
      <c r="M10" s="157"/>
      <c r="N10" s="156"/>
      <c r="O10" s="157"/>
      <c r="P10" s="158"/>
      <c r="Q10" s="156"/>
      <c r="R10" s="159"/>
    </row>
    <row r="11" spans="1:60">
      <c r="B11" s="160" t="s">
        <v>59</v>
      </c>
      <c r="C11" s="155"/>
      <c r="D11" s="156"/>
      <c r="E11" s="157"/>
      <c r="F11" s="156"/>
      <c r="G11" s="157"/>
      <c r="H11" s="158"/>
      <c r="I11" s="156"/>
      <c r="J11" s="157"/>
      <c r="K11" s="158"/>
      <c r="L11" s="156"/>
      <c r="M11" s="157"/>
      <c r="N11" s="156"/>
      <c r="O11" s="157"/>
      <c r="P11" s="158"/>
      <c r="Q11" s="156"/>
      <c r="R11" s="159"/>
    </row>
    <row r="12" spans="1:60">
      <c r="B12" s="161" t="s">
        <v>60</v>
      </c>
      <c r="C12" s="162"/>
      <c r="D12" s="163"/>
      <c r="E12" s="164"/>
      <c r="F12" s="165">
        <f>E12*D12</f>
        <v>0</v>
      </c>
      <c r="G12" s="164"/>
      <c r="H12" s="166"/>
      <c r="I12" s="165">
        <f>D12*G12*H12</f>
        <v>0</v>
      </c>
      <c r="J12" s="164"/>
      <c r="K12" s="166"/>
      <c r="L12" s="165">
        <f>C12*J12*K12</f>
        <v>0</v>
      </c>
      <c r="M12" s="164"/>
      <c r="N12" s="165">
        <f>C12*M12</f>
        <v>0</v>
      </c>
      <c r="O12" s="164"/>
      <c r="P12" s="166"/>
      <c r="Q12" s="165">
        <f>O12*P12</f>
        <v>0</v>
      </c>
      <c r="R12" s="167">
        <f>ROUND(F12+I12+L12+N12+Q12,0)</f>
        <v>0</v>
      </c>
    </row>
    <row r="13" spans="1:60">
      <c r="B13" s="168"/>
      <c r="C13" s="162"/>
      <c r="D13" s="163"/>
      <c r="E13" s="164"/>
      <c r="F13" s="163"/>
      <c r="G13" s="164"/>
      <c r="H13" s="166"/>
      <c r="I13" s="163"/>
      <c r="J13" s="164"/>
      <c r="K13" s="166"/>
      <c r="L13" s="163"/>
      <c r="M13" s="164"/>
      <c r="N13" s="163"/>
      <c r="O13" s="164"/>
      <c r="P13" s="166"/>
      <c r="Q13" s="163"/>
      <c r="R13" s="167"/>
    </row>
    <row r="14" spans="1:60">
      <c r="B14" s="169" t="s">
        <v>61</v>
      </c>
      <c r="C14" s="162"/>
      <c r="D14" s="163"/>
      <c r="E14" s="164"/>
      <c r="F14" s="163"/>
      <c r="G14" s="164"/>
      <c r="H14" s="166"/>
      <c r="I14" s="163"/>
      <c r="J14" s="164"/>
      <c r="K14" s="166"/>
      <c r="L14" s="163"/>
      <c r="M14" s="164"/>
      <c r="N14" s="163"/>
      <c r="O14" s="164"/>
      <c r="P14" s="166"/>
      <c r="Q14" s="163"/>
      <c r="R14" s="167"/>
    </row>
    <row r="15" spans="1:60">
      <c r="B15" s="170" t="s">
        <v>62</v>
      </c>
      <c r="C15" s="162"/>
      <c r="D15" s="163"/>
      <c r="E15" s="164"/>
      <c r="F15" s="165">
        <f>E15*D15</f>
        <v>0</v>
      </c>
      <c r="G15" s="164"/>
      <c r="H15" s="166"/>
      <c r="I15" s="165">
        <f>D15*G15*H15</f>
        <v>0</v>
      </c>
      <c r="J15" s="164"/>
      <c r="K15" s="166"/>
      <c r="L15" s="165">
        <f>C15*J15*K15</f>
        <v>0</v>
      </c>
      <c r="M15" s="164"/>
      <c r="N15" s="165">
        <f>C15*M15</f>
        <v>0</v>
      </c>
      <c r="O15" s="164"/>
      <c r="P15" s="166"/>
      <c r="Q15" s="165">
        <f>O15*P15</f>
        <v>0</v>
      </c>
      <c r="R15" s="167">
        <f>ROUND(F15+I15+L15+N15+Q15,0)</f>
        <v>0</v>
      </c>
    </row>
    <row r="16" spans="1:60" s="127" customFormat="1">
      <c r="B16" s="171"/>
      <c r="C16" s="162"/>
      <c r="D16" s="163"/>
      <c r="E16" s="164"/>
      <c r="F16" s="163"/>
      <c r="G16" s="164"/>
      <c r="H16" s="166"/>
      <c r="I16" s="163"/>
      <c r="J16" s="164"/>
      <c r="K16" s="166"/>
      <c r="L16" s="163"/>
      <c r="M16" s="164"/>
      <c r="N16" s="163"/>
      <c r="O16" s="164"/>
      <c r="P16" s="166"/>
      <c r="Q16" s="163"/>
      <c r="R16" s="167"/>
    </row>
    <row r="17" spans="1:18" s="127" customFormat="1">
      <c r="A17" s="127" t="s">
        <v>63</v>
      </c>
      <c r="B17" s="160" t="s">
        <v>64</v>
      </c>
      <c r="C17" s="155"/>
      <c r="D17" s="156"/>
      <c r="E17" s="157"/>
      <c r="F17" s="156"/>
      <c r="G17" s="157"/>
      <c r="H17" s="158"/>
      <c r="I17" s="156"/>
      <c r="J17" s="157"/>
      <c r="K17" s="158"/>
      <c r="L17" s="156"/>
      <c r="M17" s="157"/>
      <c r="N17" s="156"/>
      <c r="O17" s="157"/>
      <c r="P17" s="158"/>
      <c r="Q17" s="156"/>
      <c r="R17" s="159"/>
    </row>
    <row r="18" spans="1:18" s="127" customFormat="1">
      <c r="B18" s="161" t="s">
        <v>65</v>
      </c>
      <c r="C18" s="162"/>
      <c r="D18" s="163"/>
      <c r="E18" s="164"/>
      <c r="F18" s="165">
        <f>E18*D18</f>
        <v>0</v>
      </c>
      <c r="G18" s="164"/>
      <c r="H18" s="166"/>
      <c r="I18" s="165">
        <f>D18*G18*H18</f>
        <v>0</v>
      </c>
      <c r="J18" s="164"/>
      <c r="K18" s="166"/>
      <c r="L18" s="165">
        <f>C18*J18*K18</f>
        <v>0</v>
      </c>
      <c r="M18" s="164"/>
      <c r="N18" s="165">
        <f>C18*M18</f>
        <v>0</v>
      </c>
      <c r="O18" s="164"/>
      <c r="P18" s="166"/>
      <c r="Q18" s="165">
        <f>O18*P18</f>
        <v>0</v>
      </c>
      <c r="R18" s="167">
        <f>ROUND(F18+I18+L18+N18+Q18,0)</f>
        <v>0</v>
      </c>
    </row>
    <row r="19" spans="1:18">
      <c r="B19" s="168"/>
      <c r="C19" s="162"/>
      <c r="D19" s="163"/>
      <c r="E19" s="164"/>
      <c r="F19" s="163"/>
      <c r="G19" s="164"/>
      <c r="H19" s="166"/>
      <c r="I19" s="163"/>
      <c r="J19" s="164"/>
      <c r="K19" s="166"/>
      <c r="L19" s="163"/>
      <c r="M19" s="164"/>
      <c r="N19" s="163"/>
      <c r="O19" s="164"/>
      <c r="P19" s="166"/>
      <c r="Q19" s="163"/>
      <c r="R19" s="167"/>
    </row>
    <row r="20" spans="1:18">
      <c r="B20" s="169" t="s">
        <v>66</v>
      </c>
      <c r="C20" s="162"/>
      <c r="D20" s="163"/>
      <c r="E20" s="164"/>
      <c r="F20" s="163"/>
      <c r="G20" s="164"/>
      <c r="H20" s="166"/>
      <c r="I20" s="163"/>
      <c r="J20" s="164"/>
      <c r="K20" s="166"/>
      <c r="L20" s="163"/>
      <c r="M20" s="164"/>
      <c r="N20" s="163"/>
      <c r="O20" s="164"/>
      <c r="P20" s="166"/>
      <c r="Q20" s="163"/>
      <c r="R20" s="167"/>
    </row>
    <row r="21" spans="1:18">
      <c r="B21" s="170" t="s">
        <v>65</v>
      </c>
      <c r="C21" s="162"/>
      <c r="D21" s="163"/>
      <c r="E21" s="164"/>
      <c r="F21" s="165">
        <f>E21*D21</f>
        <v>0</v>
      </c>
      <c r="G21" s="164"/>
      <c r="H21" s="166"/>
      <c r="I21" s="165">
        <f>D21*G21*H21</f>
        <v>0</v>
      </c>
      <c r="J21" s="164"/>
      <c r="K21" s="166"/>
      <c r="L21" s="165">
        <f>C21*J21*K21</f>
        <v>0</v>
      </c>
      <c r="M21" s="164"/>
      <c r="N21" s="165">
        <f>C21*M21</f>
        <v>0</v>
      </c>
      <c r="O21" s="164"/>
      <c r="P21" s="166"/>
      <c r="Q21" s="165">
        <f>O21*P21</f>
        <v>0</v>
      </c>
      <c r="R21" s="167">
        <f>ROUND(F21+I21+L21+N21+Q21,0)</f>
        <v>0</v>
      </c>
    </row>
    <row r="22" spans="1:18" s="127" customFormat="1">
      <c r="B22" s="171"/>
      <c r="C22" s="162"/>
      <c r="D22" s="163"/>
      <c r="E22" s="164"/>
      <c r="F22" s="163"/>
      <c r="G22" s="164"/>
      <c r="H22" s="166"/>
      <c r="I22" s="163"/>
      <c r="J22" s="164"/>
      <c r="K22" s="166"/>
      <c r="L22" s="163"/>
      <c r="M22" s="164"/>
      <c r="N22" s="163"/>
      <c r="O22" s="164"/>
      <c r="P22" s="166"/>
      <c r="Q22" s="163"/>
      <c r="R22" s="167"/>
    </row>
    <row r="23" spans="1:18" s="127" customFormat="1">
      <c r="B23" s="160" t="s">
        <v>67</v>
      </c>
      <c r="C23" s="155"/>
      <c r="D23" s="156"/>
      <c r="E23" s="157"/>
      <c r="F23" s="156"/>
      <c r="G23" s="157"/>
      <c r="H23" s="158"/>
      <c r="I23" s="156"/>
      <c r="J23" s="157"/>
      <c r="K23" s="158"/>
      <c r="L23" s="156"/>
      <c r="M23" s="157"/>
      <c r="N23" s="156"/>
      <c r="O23" s="157"/>
      <c r="P23" s="158"/>
      <c r="Q23" s="156"/>
      <c r="R23" s="159"/>
    </row>
    <row r="24" spans="1:18" s="127" customFormat="1">
      <c r="B24" s="170" t="s">
        <v>65</v>
      </c>
      <c r="C24" s="162"/>
      <c r="D24" s="163"/>
      <c r="E24" s="164"/>
      <c r="F24" s="165">
        <f>E24*D24</f>
        <v>0</v>
      </c>
      <c r="G24" s="164"/>
      <c r="H24" s="166"/>
      <c r="I24" s="165">
        <f>D24*G24*H24</f>
        <v>0</v>
      </c>
      <c r="J24" s="164"/>
      <c r="K24" s="166"/>
      <c r="L24" s="165">
        <f>C24*J24*K24</f>
        <v>0</v>
      </c>
      <c r="M24" s="164"/>
      <c r="N24" s="165">
        <f>C24*M24</f>
        <v>0</v>
      </c>
      <c r="O24" s="164"/>
      <c r="P24" s="166"/>
      <c r="Q24" s="165">
        <f>O24*P24</f>
        <v>0</v>
      </c>
      <c r="R24" s="167">
        <f>ROUND(F24+I24+L24+N24+Q24,0)</f>
        <v>0</v>
      </c>
    </row>
    <row r="25" spans="1:18">
      <c r="B25" s="168"/>
      <c r="C25" s="162"/>
      <c r="D25" s="163"/>
      <c r="E25" s="164"/>
      <c r="F25" s="163"/>
      <c r="G25" s="164"/>
      <c r="H25" s="166"/>
      <c r="I25" s="163"/>
      <c r="J25" s="164"/>
      <c r="K25" s="166"/>
      <c r="L25" s="163"/>
      <c r="M25" s="164"/>
      <c r="N25" s="163"/>
      <c r="O25" s="164"/>
      <c r="P25" s="166"/>
      <c r="Q25" s="163"/>
      <c r="R25" s="167"/>
    </row>
    <row r="26" spans="1:18">
      <c r="B26" s="172"/>
      <c r="C26" s="162"/>
      <c r="D26" s="163"/>
      <c r="E26" s="164"/>
      <c r="F26" s="163"/>
      <c r="G26" s="164"/>
      <c r="H26" s="166"/>
      <c r="I26" s="163"/>
      <c r="J26" s="164"/>
      <c r="K26" s="166"/>
      <c r="L26" s="163"/>
      <c r="M26" s="164"/>
      <c r="N26" s="163"/>
      <c r="O26" s="164"/>
      <c r="P26" s="166"/>
      <c r="Q26" s="163"/>
      <c r="R26" s="167"/>
    </row>
    <row r="27" spans="1:18" ht="16.5" thickBot="1">
      <c r="B27" s="173" t="s">
        <v>68</v>
      </c>
      <c r="C27" s="174"/>
      <c r="D27" s="175"/>
      <c r="E27" s="176"/>
      <c r="F27" s="175">
        <f>SUM(F10:F26)</f>
        <v>0</v>
      </c>
      <c r="G27" s="176"/>
      <c r="H27" s="177"/>
      <c r="I27" s="175">
        <f>SUM(I10:I26)</f>
        <v>0</v>
      </c>
      <c r="J27" s="176"/>
      <c r="K27" s="177"/>
      <c r="L27" s="175">
        <f>SUM(L10:L26)</f>
        <v>0</v>
      </c>
      <c r="M27" s="176"/>
      <c r="N27" s="175">
        <f>SUM(N10:N26)</f>
        <v>0</v>
      </c>
      <c r="O27" s="176"/>
      <c r="P27" s="177"/>
      <c r="Q27" s="175">
        <f>SUM(Q10:Q26)</f>
        <v>0</v>
      </c>
      <c r="R27" s="178">
        <f>SUM(R12:R25)</f>
        <v>0</v>
      </c>
    </row>
  </sheetData>
  <mergeCells count="5">
    <mergeCell ref="E7:F7"/>
    <mergeCell ref="G7:I7"/>
    <mergeCell ref="J7:L7"/>
    <mergeCell ref="M7:N7"/>
    <mergeCell ref="O7:Q7"/>
  </mergeCells>
  <printOptions horizontalCentered="1"/>
  <pageMargins left="0.7" right="0.7" top="0.74" bottom="0.75" header="0.3" footer="0.3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1:V78"/>
  <sheetViews>
    <sheetView view="pageBreakPreview" topLeftCell="A52" zoomScale="110" zoomScaleNormal="75" zoomScaleSheetLayoutView="110" workbookViewId="0">
      <selection activeCell="P15" sqref="P15"/>
    </sheetView>
  </sheetViews>
  <sheetFormatPr defaultColWidth="9.140625" defaultRowHeight="15"/>
  <cols>
    <col min="1" max="1" width="3.7109375" style="186" customWidth="1"/>
    <col min="2" max="2" width="43.28515625" style="185" customWidth="1"/>
    <col min="3" max="3" width="12.42578125" style="186" customWidth="1"/>
    <col min="4" max="4" width="11" style="187" customWidth="1"/>
    <col min="5" max="5" width="10.85546875" style="186" customWidth="1"/>
    <col min="6" max="6" width="10" style="187" customWidth="1"/>
    <col min="7" max="7" width="9.7109375" style="187" customWidth="1"/>
    <col min="8" max="8" width="10" style="187" customWidth="1"/>
    <col min="9" max="9" width="9.7109375" style="187" customWidth="1"/>
    <col min="10" max="10" width="10" style="187" customWidth="1"/>
    <col min="11" max="11" width="9.7109375" style="187" customWidth="1"/>
    <col min="12" max="12" width="11.28515625" style="187" customWidth="1"/>
    <col min="13" max="13" width="9.7109375" style="187" customWidth="1"/>
    <col min="14" max="14" width="11.28515625" style="187" customWidth="1"/>
    <col min="15" max="15" width="9.7109375" style="187" customWidth="1"/>
    <col min="16" max="16" width="10.28515625" style="187" customWidth="1"/>
    <col min="17" max="17" width="11.7109375" style="187" customWidth="1"/>
    <col min="18" max="18" width="16" style="191" customWidth="1"/>
    <col min="19" max="22" width="9.85546875" style="186" hidden="1" customWidth="1"/>
    <col min="23" max="16384" width="9.140625" style="186"/>
  </cols>
  <sheetData>
    <row r="1" spans="2:22" ht="15.75" thickBot="1">
      <c r="E1" s="188"/>
      <c r="G1" s="189"/>
      <c r="H1" s="190"/>
    </row>
    <row r="2" spans="2:22" ht="30.75" customHeight="1">
      <c r="B2" s="192"/>
      <c r="C2" s="428" t="s">
        <v>23</v>
      </c>
      <c r="D2" s="429"/>
      <c r="E2" s="430"/>
      <c r="F2" s="431" t="s">
        <v>7</v>
      </c>
      <c r="G2" s="430"/>
      <c r="H2" s="431" t="s">
        <v>8</v>
      </c>
      <c r="I2" s="430"/>
      <c r="J2" s="431" t="s">
        <v>9</v>
      </c>
      <c r="K2" s="430"/>
      <c r="L2" s="431" t="s">
        <v>10</v>
      </c>
      <c r="M2" s="430"/>
      <c r="N2" s="431" t="s">
        <v>11</v>
      </c>
      <c r="O2" s="453"/>
      <c r="S2" s="442" t="s">
        <v>69</v>
      </c>
      <c r="T2" s="443"/>
      <c r="U2" s="443"/>
      <c r="V2" s="444"/>
    </row>
    <row r="3" spans="2:22" ht="18.75" customHeight="1" thickBot="1">
      <c r="B3" s="193"/>
      <c r="C3" s="286" t="s">
        <v>70</v>
      </c>
      <c r="D3" s="287"/>
      <c r="E3" s="288">
        <v>0.05</v>
      </c>
      <c r="F3" s="445">
        <f>0+1</f>
        <v>1</v>
      </c>
      <c r="G3" s="446"/>
      <c r="H3" s="447">
        <f>Yr1ODC*(1+E3)</f>
        <v>1.05</v>
      </c>
      <c r="I3" s="448"/>
      <c r="J3" s="449">
        <f>Yr2ODC*(1+E3)</f>
        <v>1.1025</v>
      </c>
      <c r="K3" s="450"/>
      <c r="L3" s="449">
        <f>Yr3ODC*(1+E3)</f>
        <v>1.1576250000000001</v>
      </c>
      <c r="M3" s="450"/>
      <c r="N3" s="451">
        <f>Yr4ODC*(1+E3)</f>
        <v>1.2155062500000002</v>
      </c>
      <c r="O3" s="452"/>
      <c r="S3" s="194" t="s">
        <v>71</v>
      </c>
      <c r="T3" s="195">
        <v>0.4</v>
      </c>
      <c r="U3" s="195">
        <f>T3*8</f>
        <v>3.2</v>
      </c>
      <c r="V3" s="196">
        <f>U3*18.75</f>
        <v>60</v>
      </c>
    </row>
    <row r="4" spans="2:22" ht="18.75" customHeight="1">
      <c r="B4" s="193"/>
      <c r="C4" s="197"/>
      <c r="D4" s="198"/>
      <c r="E4" s="199"/>
      <c r="F4" s="199"/>
      <c r="G4" s="200"/>
      <c r="H4" s="201"/>
      <c r="I4" s="200"/>
      <c r="J4" s="202"/>
      <c r="K4" s="203"/>
      <c r="L4" s="201"/>
      <c r="M4" s="204"/>
      <c r="N4" s="205"/>
      <c r="O4" s="206"/>
    </row>
    <row r="5" spans="2:22" ht="15.75" thickBot="1">
      <c r="D5" s="189"/>
      <c r="E5" s="188"/>
      <c r="F5" s="207"/>
      <c r="G5" s="189"/>
      <c r="I5" s="208"/>
    </row>
    <row r="6" spans="2:22" s="210" customFormat="1" ht="24.75" customHeight="1">
      <c r="B6" s="432" t="str">
        <f>'MAIN DETAILED BUDGET'!B3:C3</f>
        <v>Name of the Organization</v>
      </c>
      <c r="C6" s="433"/>
      <c r="D6" s="434"/>
      <c r="E6" s="435"/>
      <c r="F6" s="417" t="s">
        <v>7</v>
      </c>
      <c r="G6" s="418"/>
      <c r="H6" s="417" t="s">
        <v>8</v>
      </c>
      <c r="I6" s="418"/>
      <c r="J6" s="417" t="s">
        <v>9</v>
      </c>
      <c r="K6" s="418"/>
      <c r="L6" s="417" t="s">
        <v>10</v>
      </c>
      <c r="M6" s="418"/>
      <c r="N6" s="417" t="s">
        <v>11</v>
      </c>
      <c r="O6" s="418"/>
      <c r="P6" s="417" t="s">
        <v>72</v>
      </c>
      <c r="Q6" s="418"/>
      <c r="R6" s="209"/>
    </row>
    <row r="7" spans="2:22" s="210" customFormat="1">
      <c r="B7" s="440" t="str">
        <f>'MAIN DETAILED BUDGET'!B4:C4</f>
        <v xml:space="preserve">RFA Number </v>
      </c>
      <c r="C7" s="441"/>
      <c r="D7" s="436"/>
      <c r="E7" s="437"/>
      <c r="F7" s="419"/>
      <c r="G7" s="420"/>
      <c r="H7" s="419"/>
      <c r="I7" s="420"/>
      <c r="J7" s="419"/>
      <c r="K7" s="420"/>
      <c r="L7" s="419"/>
      <c r="M7" s="420"/>
      <c r="N7" s="419"/>
      <c r="O7" s="420"/>
      <c r="P7" s="419"/>
      <c r="Q7" s="420"/>
      <c r="R7" s="209"/>
    </row>
    <row r="8" spans="2:22" s="210" customFormat="1" ht="20.25" customHeight="1">
      <c r="B8" s="440">
        <f>'MAIN DETAILED BUDGET'!B5</f>
        <v>0</v>
      </c>
      <c r="C8" s="441"/>
      <c r="D8" s="438"/>
      <c r="E8" s="439"/>
      <c r="F8" s="421"/>
      <c r="G8" s="422"/>
      <c r="H8" s="421"/>
      <c r="I8" s="422"/>
      <c r="J8" s="421"/>
      <c r="K8" s="422"/>
      <c r="L8" s="421"/>
      <c r="M8" s="422"/>
      <c r="N8" s="421"/>
      <c r="O8" s="422"/>
      <c r="P8" s="421"/>
      <c r="Q8" s="422"/>
      <c r="R8" s="209"/>
    </row>
    <row r="9" spans="2:22" s="210" customFormat="1" ht="20.25" customHeight="1">
      <c r="B9" s="211"/>
      <c r="C9" s="123" t="s">
        <v>50</v>
      </c>
      <c r="D9" s="123" t="s">
        <v>0</v>
      </c>
      <c r="E9" s="123" t="s">
        <v>53</v>
      </c>
      <c r="F9" s="123" t="s">
        <v>73</v>
      </c>
      <c r="G9" s="123" t="s">
        <v>74</v>
      </c>
      <c r="H9" s="123" t="s">
        <v>73</v>
      </c>
      <c r="I9" s="123" t="s">
        <v>74</v>
      </c>
      <c r="J9" s="123" t="s">
        <v>73</v>
      </c>
      <c r="K9" s="123" t="s">
        <v>74</v>
      </c>
      <c r="L9" s="123" t="s">
        <v>73</v>
      </c>
      <c r="M9" s="123" t="s">
        <v>74</v>
      </c>
      <c r="N9" s="123" t="s">
        <v>73</v>
      </c>
      <c r="O9" s="123" t="s">
        <v>74</v>
      </c>
      <c r="P9" s="123" t="s">
        <v>1</v>
      </c>
      <c r="Q9" s="123" t="s">
        <v>74</v>
      </c>
      <c r="R9" s="209"/>
    </row>
    <row r="10" spans="2:22" s="217" customFormat="1" ht="13.5" customHeight="1">
      <c r="B10" s="460"/>
      <c r="C10" s="461"/>
      <c r="D10" s="212"/>
      <c r="E10" s="213"/>
      <c r="F10" s="212"/>
      <c r="G10" s="212"/>
      <c r="H10" s="212"/>
      <c r="I10" s="212"/>
      <c r="J10" s="212"/>
      <c r="K10" s="214"/>
      <c r="L10" s="212"/>
      <c r="M10" s="212"/>
      <c r="N10" s="212"/>
      <c r="O10" s="212"/>
      <c r="P10" s="214"/>
      <c r="Q10" s="215"/>
      <c r="R10" s="216" t="s">
        <v>16</v>
      </c>
      <c r="V10" s="218"/>
    </row>
    <row r="11" spans="2:22" s="220" customFormat="1">
      <c r="B11" s="278" t="s">
        <v>86</v>
      </c>
      <c r="C11" s="279"/>
      <c r="D11" s="280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1"/>
      <c r="R11" s="219"/>
    </row>
    <row r="12" spans="2:22">
      <c r="B12" s="221"/>
      <c r="C12" s="222"/>
      <c r="D12" s="223"/>
      <c r="E12" s="248"/>
      <c r="F12" s="223"/>
      <c r="G12" s="225"/>
      <c r="H12" s="223"/>
      <c r="I12" s="225"/>
      <c r="J12" s="223"/>
      <c r="K12" s="225"/>
      <c r="L12" s="223"/>
      <c r="M12" s="225"/>
      <c r="N12" s="223"/>
      <c r="O12" s="225"/>
      <c r="P12" s="225"/>
      <c r="Q12" s="226"/>
    </row>
    <row r="13" spans="2:22">
      <c r="B13" s="227" t="s">
        <v>87</v>
      </c>
      <c r="C13" s="222"/>
      <c r="D13" s="228"/>
      <c r="E13" s="252"/>
      <c r="F13" s="189"/>
      <c r="G13" s="229"/>
      <c r="H13" s="189"/>
      <c r="I13" s="229"/>
      <c r="J13" s="189"/>
      <c r="K13" s="229"/>
      <c r="L13" s="189"/>
      <c r="M13" s="229"/>
      <c r="N13" s="189"/>
      <c r="O13" s="229"/>
      <c r="P13" s="225"/>
      <c r="Q13" s="226"/>
    </row>
    <row r="14" spans="2:22">
      <c r="B14" s="230" t="s">
        <v>75</v>
      </c>
      <c r="C14" s="231"/>
      <c r="D14" s="232"/>
      <c r="E14" s="254"/>
      <c r="F14" s="282"/>
      <c r="G14" s="234">
        <f t="shared" ref="G14:G22" si="0">ROUND((D14*F14*$E14),0)*$C14*Yr1ODC</f>
        <v>0</v>
      </c>
      <c r="H14" s="282"/>
      <c r="I14" s="234">
        <f t="shared" ref="I14:I22" si="1">ROUND(($D14*H14*$E14),0)*$C14*Yr2ODC</f>
        <v>0</v>
      </c>
      <c r="J14" s="282"/>
      <c r="K14" s="234">
        <f t="shared" ref="K14:K22" si="2">ROUND((D14*J14*E14),0)*C14*Yr3ODC</f>
        <v>0</v>
      </c>
      <c r="L14" s="282"/>
      <c r="M14" s="234">
        <f t="shared" ref="M14:M22" si="3">ROUND(($D14*L14*$E14),0)*C14*Yr4ODC</f>
        <v>0</v>
      </c>
      <c r="N14" s="282"/>
      <c r="O14" s="234">
        <f t="shared" ref="O14:O22" si="4">ROUND((D14*N14*E14),0)*$C14*Yr5ODC</f>
        <v>0</v>
      </c>
      <c r="P14" s="267">
        <f t="shared" ref="P14:P22" si="5">H14+J14+L14+N14+F14</f>
        <v>0</v>
      </c>
      <c r="Q14" s="235">
        <f>G14+I14+K14+M14+O14</f>
        <v>0</v>
      </c>
      <c r="R14" s="191">
        <f>G14+I14+K14+M14+O14-Q14</f>
        <v>0</v>
      </c>
    </row>
    <row r="15" spans="2:22">
      <c r="B15" s="230" t="s">
        <v>142</v>
      </c>
      <c r="C15" s="231"/>
      <c r="D15" s="232"/>
      <c r="E15" s="254"/>
      <c r="F15" s="282"/>
      <c r="G15" s="234">
        <f>ROUND((D15*F15*$E15),0)*$C15*Yr1ODC</f>
        <v>0</v>
      </c>
      <c r="H15" s="282"/>
      <c r="I15" s="234">
        <f>ROUND(($D15*H15*$E15),0)*$C15*Yr2ODC</f>
        <v>0</v>
      </c>
      <c r="J15" s="282"/>
      <c r="K15" s="234">
        <f>ROUND((D15*J15*E15),0)*C15*Yr3ODC</f>
        <v>0</v>
      </c>
      <c r="L15" s="282"/>
      <c r="M15" s="234">
        <f>ROUND(($D15*L15*$E15),0)*C15*Yr4ODC</f>
        <v>0</v>
      </c>
      <c r="N15" s="282"/>
      <c r="O15" s="234">
        <f>ROUND((D15*N15*E15),0)*$C15*Yr5ODC</f>
        <v>0</v>
      </c>
      <c r="P15" s="267">
        <f>H15+J15+L15+N15+F15</f>
        <v>0</v>
      </c>
      <c r="Q15" s="235">
        <f>G15+I15+K15+M15+O15</f>
        <v>0</v>
      </c>
      <c r="R15" s="191">
        <f>G15+I15+K15+M15+O15-Q15</f>
        <v>0</v>
      </c>
    </row>
    <row r="16" spans="2:22">
      <c r="B16" s="230" t="s">
        <v>76</v>
      </c>
      <c r="C16" s="233"/>
      <c r="D16" s="232"/>
      <c r="E16" s="254"/>
      <c r="F16" s="282"/>
      <c r="G16" s="234">
        <f t="shared" si="0"/>
        <v>0</v>
      </c>
      <c r="H16" s="282"/>
      <c r="I16" s="234">
        <f t="shared" si="1"/>
        <v>0</v>
      </c>
      <c r="J16" s="282"/>
      <c r="K16" s="234">
        <f t="shared" si="2"/>
        <v>0</v>
      </c>
      <c r="L16" s="282"/>
      <c r="M16" s="234">
        <f t="shared" si="3"/>
        <v>0</v>
      </c>
      <c r="N16" s="282"/>
      <c r="O16" s="234">
        <f t="shared" si="4"/>
        <v>0</v>
      </c>
      <c r="P16" s="267">
        <f t="shared" si="5"/>
        <v>0</v>
      </c>
      <c r="Q16" s="235">
        <f t="shared" ref="Q16:Q22" si="6">G16+I16+K16+M16+O16</f>
        <v>0</v>
      </c>
      <c r="R16" s="191">
        <f t="shared" ref="R16:R78" si="7">G16+I16+K16+M16+O16-Q16</f>
        <v>0</v>
      </c>
    </row>
    <row r="17" spans="2:18">
      <c r="B17" s="230" t="s">
        <v>77</v>
      </c>
      <c r="C17" s="233"/>
      <c r="D17" s="232"/>
      <c r="E17" s="254"/>
      <c r="F17" s="282"/>
      <c r="G17" s="234">
        <f t="shared" si="0"/>
        <v>0</v>
      </c>
      <c r="H17" s="282"/>
      <c r="I17" s="234">
        <f t="shared" si="1"/>
        <v>0</v>
      </c>
      <c r="J17" s="282"/>
      <c r="K17" s="234">
        <f t="shared" si="2"/>
        <v>0</v>
      </c>
      <c r="L17" s="282"/>
      <c r="M17" s="234">
        <f t="shared" si="3"/>
        <v>0</v>
      </c>
      <c r="N17" s="282"/>
      <c r="O17" s="234">
        <f t="shared" si="4"/>
        <v>0</v>
      </c>
      <c r="P17" s="267">
        <f t="shared" si="5"/>
        <v>0</v>
      </c>
      <c r="Q17" s="235">
        <f t="shared" si="6"/>
        <v>0</v>
      </c>
      <c r="R17" s="191">
        <f t="shared" si="7"/>
        <v>0</v>
      </c>
    </row>
    <row r="18" spans="2:18">
      <c r="B18" s="230" t="s">
        <v>78</v>
      </c>
      <c r="C18" s="233"/>
      <c r="D18" s="232"/>
      <c r="E18" s="254"/>
      <c r="F18" s="282"/>
      <c r="G18" s="234">
        <f t="shared" si="0"/>
        <v>0</v>
      </c>
      <c r="H18" s="282"/>
      <c r="I18" s="234">
        <f t="shared" si="1"/>
        <v>0</v>
      </c>
      <c r="J18" s="282"/>
      <c r="K18" s="234">
        <f t="shared" si="2"/>
        <v>0</v>
      </c>
      <c r="L18" s="282"/>
      <c r="M18" s="234">
        <f t="shared" si="3"/>
        <v>0</v>
      </c>
      <c r="N18" s="282"/>
      <c r="O18" s="234">
        <f t="shared" si="4"/>
        <v>0</v>
      </c>
      <c r="P18" s="267">
        <f t="shared" si="5"/>
        <v>0</v>
      </c>
      <c r="Q18" s="235">
        <f t="shared" si="6"/>
        <v>0</v>
      </c>
      <c r="R18" s="191">
        <f t="shared" si="7"/>
        <v>0</v>
      </c>
    </row>
    <row r="19" spans="2:18">
      <c r="B19" s="230" t="s">
        <v>79</v>
      </c>
      <c r="C19" s="233"/>
      <c r="D19" s="232"/>
      <c r="E19" s="254"/>
      <c r="F19" s="282"/>
      <c r="G19" s="234">
        <f t="shared" si="0"/>
        <v>0</v>
      </c>
      <c r="H19" s="282"/>
      <c r="I19" s="234">
        <f t="shared" si="1"/>
        <v>0</v>
      </c>
      <c r="J19" s="282"/>
      <c r="K19" s="234">
        <f t="shared" si="2"/>
        <v>0</v>
      </c>
      <c r="L19" s="282"/>
      <c r="M19" s="234">
        <f t="shared" si="3"/>
        <v>0</v>
      </c>
      <c r="N19" s="282"/>
      <c r="O19" s="234">
        <f t="shared" si="4"/>
        <v>0</v>
      </c>
      <c r="P19" s="267">
        <f t="shared" si="5"/>
        <v>0</v>
      </c>
      <c r="Q19" s="235">
        <f t="shared" si="6"/>
        <v>0</v>
      </c>
      <c r="R19" s="191">
        <f t="shared" si="7"/>
        <v>0</v>
      </c>
    </row>
    <row r="20" spans="2:18">
      <c r="B20" s="230" t="s">
        <v>80</v>
      </c>
      <c r="C20" s="233"/>
      <c r="D20" s="232"/>
      <c r="E20" s="254"/>
      <c r="F20" s="282"/>
      <c r="G20" s="234">
        <f t="shared" si="0"/>
        <v>0</v>
      </c>
      <c r="H20" s="282"/>
      <c r="I20" s="234">
        <f t="shared" si="1"/>
        <v>0</v>
      </c>
      <c r="J20" s="282"/>
      <c r="K20" s="234">
        <f t="shared" si="2"/>
        <v>0</v>
      </c>
      <c r="L20" s="282"/>
      <c r="M20" s="234">
        <f t="shared" si="3"/>
        <v>0</v>
      </c>
      <c r="N20" s="282"/>
      <c r="O20" s="234">
        <f t="shared" si="4"/>
        <v>0</v>
      </c>
      <c r="P20" s="267">
        <f t="shared" si="5"/>
        <v>0</v>
      </c>
      <c r="Q20" s="235">
        <f t="shared" si="6"/>
        <v>0</v>
      </c>
      <c r="R20" s="191">
        <f t="shared" si="7"/>
        <v>0</v>
      </c>
    </row>
    <row r="21" spans="2:18">
      <c r="B21" s="230" t="s">
        <v>81</v>
      </c>
      <c r="C21" s="233"/>
      <c r="D21" s="232"/>
      <c r="E21" s="254"/>
      <c r="F21" s="282"/>
      <c r="G21" s="234">
        <f t="shared" si="0"/>
        <v>0</v>
      </c>
      <c r="H21" s="282"/>
      <c r="I21" s="234">
        <f t="shared" si="1"/>
        <v>0</v>
      </c>
      <c r="J21" s="282"/>
      <c r="K21" s="234">
        <f t="shared" si="2"/>
        <v>0</v>
      </c>
      <c r="L21" s="282"/>
      <c r="M21" s="234">
        <f t="shared" si="3"/>
        <v>0</v>
      </c>
      <c r="N21" s="282"/>
      <c r="O21" s="234">
        <f t="shared" si="4"/>
        <v>0</v>
      </c>
      <c r="P21" s="267">
        <f t="shared" si="5"/>
        <v>0</v>
      </c>
      <c r="Q21" s="235">
        <f t="shared" si="6"/>
        <v>0</v>
      </c>
      <c r="R21" s="191">
        <f t="shared" si="7"/>
        <v>0</v>
      </c>
    </row>
    <row r="22" spans="2:18">
      <c r="B22" s="230" t="s">
        <v>82</v>
      </c>
      <c r="C22" s="233"/>
      <c r="D22" s="232"/>
      <c r="E22" s="254"/>
      <c r="F22" s="282"/>
      <c r="G22" s="234">
        <f t="shared" si="0"/>
        <v>0</v>
      </c>
      <c r="H22" s="282"/>
      <c r="I22" s="234">
        <f t="shared" si="1"/>
        <v>0</v>
      </c>
      <c r="J22" s="282"/>
      <c r="K22" s="234">
        <f t="shared" si="2"/>
        <v>0</v>
      </c>
      <c r="L22" s="282"/>
      <c r="M22" s="234">
        <f t="shared" si="3"/>
        <v>0</v>
      </c>
      <c r="N22" s="282"/>
      <c r="O22" s="234">
        <f t="shared" si="4"/>
        <v>0</v>
      </c>
      <c r="P22" s="267">
        <f t="shared" si="5"/>
        <v>0</v>
      </c>
      <c r="Q22" s="235">
        <f t="shared" si="6"/>
        <v>0</v>
      </c>
      <c r="R22" s="191">
        <f t="shared" si="7"/>
        <v>0</v>
      </c>
    </row>
    <row r="23" spans="2:18" ht="15" customHeight="1">
      <c r="B23" s="236"/>
      <c r="C23" s="237"/>
      <c r="D23" s="189"/>
      <c r="E23" s="255"/>
      <c r="F23" s="238"/>
      <c r="G23" s="239"/>
      <c r="H23" s="238"/>
      <c r="I23" s="239"/>
      <c r="J23" s="238"/>
      <c r="K23" s="239"/>
      <c r="L23" s="238"/>
      <c r="M23" s="239"/>
      <c r="N23" s="238"/>
      <c r="O23" s="239"/>
      <c r="P23" s="267"/>
      <c r="Q23" s="240"/>
      <c r="R23" s="191">
        <f t="shared" si="7"/>
        <v>0</v>
      </c>
    </row>
    <row r="24" spans="2:18" s="245" customFormat="1">
      <c r="B24" s="456" t="s">
        <v>28</v>
      </c>
      <c r="C24" s="457"/>
      <c r="D24" s="457"/>
      <c r="E24" s="277"/>
      <c r="F24" s="242"/>
      <c r="G24" s="243">
        <f>SUM(G14:G23)</f>
        <v>0</v>
      </c>
      <c r="H24" s="242"/>
      <c r="I24" s="243">
        <f>SUM(I14:I23)</f>
        <v>0</v>
      </c>
      <c r="J24" s="242"/>
      <c r="K24" s="243">
        <f>SUM(K14:K23)</f>
        <v>0</v>
      </c>
      <c r="L24" s="242"/>
      <c r="M24" s="243">
        <f>SUM(M14:M23)</f>
        <v>0</v>
      </c>
      <c r="N24" s="242"/>
      <c r="O24" s="243">
        <f>SUM(O14:O23)</f>
        <v>0</v>
      </c>
      <c r="P24" s="242"/>
      <c r="Q24" s="244">
        <f>SUM(Q12:Q22)</f>
        <v>0</v>
      </c>
      <c r="R24" s="191">
        <f t="shared" si="7"/>
        <v>0</v>
      </c>
    </row>
    <row r="25" spans="2:18" s="217" customFormat="1">
      <c r="B25" s="246"/>
      <c r="C25" s="222"/>
      <c r="D25" s="228"/>
      <c r="E25" s="252"/>
      <c r="F25" s="189"/>
      <c r="G25" s="229"/>
      <c r="H25" s="189"/>
      <c r="I25" s="229"/>
      <c r="J25" s="189"/>
      <c r="K25" s="229"/>
      <c r="L25" s="189"/>
      <c r="M25" s="189"/>
      <c r="N25" s="283"/>
      <c r="O25" s="229"/>
      <c r="P25" s="225"/>
      <c r="Q25" s="226"/>
      <c r="R25" s="191">
        <f t="shared" si="7"/>
        <v>0</v>
      </c>
    </row>
    <row r="26" spans="2:18">
      <c r="B26" s="227" t="s">
        <v>87</v>
      </c>
      <c r="C26" s="222"/>
      <c r="D26" s="228"/>
      <c r="E26" s="252"/>
      <c r="F26" s="189"/>
      <c r="G26" s="229"/>
      <c r="H26" s="189"/>
      <c r="I26" s="229"/>
      <c r="J26" s="189"/>
      <c r="K26" s="229"/>
      <c r="L26" s="189"/>
      <c r="M26" s="189"/>
      <c r="N26" s="283"/>
      <c r="O26" s="229"/>
      <c r="P26" s="225"/>
      <c r="Q26" s="226"/>
      <c r="R26" s="191">
        <f t="shared" si="7"/>
        <v>0</v>
      </c>
    </row>
    <row r="27" spans="2:18">
      <c r="B27" s="230" t="s">
        <v>75</v>
      </c>
      <c r="C27" s="231"/>
      <c r="D27" s="232"/>
      <c r="E27" s="253"/>
      <c r="F27" s="282"/>
      <c r="G27" s="234">
        <f t="shared" ref="G27:G35" si="8">ROUND((D27*F27*$E27),0)*$C27*Yr1ODC</f>
        <v>0</v>
      </c>
      <c r="H27" s="282"/>
      <c r="I27" s="234">
        <f t="shared" ref="I27:I35" si="9">ROUND(($D27*H27*$E27),0)*$C27*Yr2ODC</f>
        <v>0</v>
      </c>
      <c r="J27" s="282"/>
      <c r="K27" s="234">
        <f t="shared" ref="K27:K35" si="10">ROUND((D27*J27*E27),0)*C27*Yr3ODC</f>
        <v>0</v>
      </c>
      <c r="L27" s="282"/>
      <c r="M27" s="238">
        <f t="shared" ref="M27:M35" si="11">ROUND(($D27*L27*$E27),0)*C27*Yr4ODC</f>
        <v>0</v>
      </c>
      <c r="N27" s="284"/>
      <c r="O27" s="234">
        <f t="shared" ref="O27:O35" si="12">ROUND((D27*N27*E27),0)*$C27*Yr5ODC</f>
        <v>0</v>
      </c>
      <c r="P27" s="267">
        <f t="shared" ref="P27:P35" si="13">H27+J27+L27+N27+F27</f>
        <v>0</v>
      </c>
      <c r="Q27" s="235">
        <f>G27+I27+K27+M27+O27</f>
        <v>0</v>
      </c>
      <c r="R27" s="191">
        <f t="shared" si="7"/>
        <v>0</v>
      </c>
    </row>
    <row r="28" spans="2:18">
      <c r="B28" s="230" t="s">
        <v>142</v>
      </c>
      <c r="C28" s="231"/>
      <c r="D28" s="232"/>
      <c r="E28" s="254"/>
      <c r="F28" s="282"/>
      <c r="G28" s="234">
        <f t="shared" si="8"/>
        <v>0</v>
      </c>
      <c r="H28" s="282"/>
      <c r="I28" s="234">
        <f t="shared" si="9"/>
        <v>0</v>
      </c>
      <c r="J28" s="282"/>
      <c r="K28" s="234">
        <f t="shared" si="10"/>
        <v>0</v>
      </c>
      <c r="L28" s="282"/>
      <c r="M28" s="234">
        <f t="shared" si="11"/>
        <v>0</v>
      </c>
      <c r="N28" s="282"/>
      <c r="O28" s="234">
        <f t="shared" si="12"/>
        <v>0</v>
      </c>
      <c r="P28" s="267">
        <f t="shared" si="13"/>
        <v>0</v>
      </c>
      <c r="Q28" s="235">
        <f>G28+I28+K28+M28+O28</f>
        <v>0</v>
      </c>
      <c r="R28" s="191">
        <f>G28+I28+K28+M28+O28-Q28</f>
        <v>0</v>
      </c>
    </row>
    <row r="29" spans="2:18">
      <c r="B29" s="230" t="s">
        <v>76</v>
      </c>
      <c r="C29" s="233"/>
      <c r="D29" s="232"/>
      <c r="E29" s="254"/>
      <c r="F29" s="282"/>
      <c r="G29" s="234">
        <f t="shared" si="8"/>
        <v>0</v>
      </c>
      <c r="H29" s="282"/>
      <c r="I29" s="234">
        <f t="shared" si="9"/>
        <v>0</v>
      </c>
      <c r="J29" s="282"/>
      <c r="K29" s="234">
        <f t="shared" si="10"/>
        <v>0</v>
      </c>
      <c r="L29" s="282"/>
      <c r="M29" s="238">
        <f t="shared" si="11"/>
        <v>0</v>
      </c>
      <c r="N29" s="284"/>
      <c r="O29" s="234">
        <f t="shared" si="12"/>
        <v>0</v>
      </c>
      <c r="P29" s="267">
        <f t="shared" si="13"/>
        <v>0</v>
      </c>
      <c r="Q29" s="235">
        <f t="shared" ref="Q29:Q35" si="14">G29+I29+K29+M29+O29</f>
        <v>0</v>
      </c>
      <c r="R29" s="191">
        <f t="shared" si="7"/>
        <v>0</v>
      </c>
    </row>
    <row r="30" spans="2:18">
      <c r="B30" s="230" t="s">
        <v>77</v>
      </c>
      <c r="C30" s="233"/>
      <c r="D30" s="232"/>
      <c r="E30" s="254"/>
      <c r="F30" s="282"/>
      <c r="G30" s="234">
        <f t="shared" si="8"/>
        <v>0</v>
      </c>
      <c r="H30" s="282"/>
      <c r="I30" s="234">
        <f t="shared" si="9"/>
        <v>0</v>
      </c>
      <c r="J30" s="282"/>
      <c r="K30" s="234">
        <f t="shared" si="10"/>
        <v>0</v>
      </c>
      <c r="L30" s="282"/>
      <c r="M30" s="238">
        <f t="shared" si="11"/>
        <v>0</v>
      </c>
      <c r="N30" s="284"/>
      <c r="O30" s="234">
        <f t="shared" si="12"/>
        <v>0</v>
      </c>
      <c r="P30" s="267">
        <f t="shared" si="13"/>
        <v>0</v>
      </c>
      <c r="Q30" s="235">
        <f t="shared" si="14"/>
        <v>0</v>
      </c>
      <c r="R30" s="191">
        <f t="shared" si="7"/>
        <v>0</v>
      </c>
    </row>
    <row r="31" spans="2:18">
      <c r="B31" s="230" t="s">
        <v>78</v>
      </c>
      <c r="C31" s="233"/>
      <c r="D31" s="232"/>
      <c r="E31" s="254"/>
      <c r="F31" s="282"/>
      <c r="G31" s="234">
        <f t="shared" si="8"/>
        <v>0</v>
      </c>
      <c r="H31" s="282"/>
      <c r="I31" s="234">
        <f t="shared" si="9"/>
        <v>0</v>
      </c>
      <c r="J31" s="282"/>
      <c r="K31" s="234">
        <f t="shared" si="10"/>
        <v>0</v>
      </c>
      <c r="L31" s="282"/>
      <c r="M31" s="238">
        <f t="shared" si="11"/>
        <v>0</v>
      </c>
      <c r="N31" s="284"/>
      <c r="O31" s="234">
        <f t="shared" si="12"/>
        <v>0</v>
      </c>
      <c r="P31" s="267">
        <f t="shared" si="13"/>
        <v>0</v>
      </c>
      <c r="Q31" s="235">
        <f t="shared" si="14"/>
        <v>0</v>
      </c>
      <c r="R31" s="191">
        <f t="shared" si="7"/>
        <v>0</v>
      </c>
    </row>
    <row r="32" spans="2:18">
      <c r="B32" s="230" t="s">
        <v>79</v>
      </c>
      <c r="C32" s="233"/>
      <c r="D32" s="232"/>
      <c r="E32" s="254"/>
      <c r="F32" s="282"/>
      <c r="G32" s="234">
        <f t="shared" si="8"/>
        <v>0</v>
      </c>
      <c r="H32" s="282"/>
      <c r="I32" s="234">
        <f t="shared" si="9"/>
        <v>0</v>
      </c>
      <c r="J32" s="282"/>
      <c r="K32" s="234">
        <f t="shared" si="10"/>
        <v>0</v>
      </c>
      <c r="L32" s="282"/>
      <c r="M32" s="238">
        <f t="shared" si="11"/>
        <v>0</v>
      </c>
      <c r="N32" s="284"/>
      <c r="O32" s="234">
        <f t="shared" si="12"/>
        <v>0</v>
      </c>
      <c r="P32" s="267">
        <f t="shared" si="13"/>
        <v>0</v>
      </c>
      <c r="Q32" s="235">
        <f t="shared" si="14"/>
        <v>0</v>
      </c>
      <c r="R32" s="191">
        <f t="shared" si="7"/>
        <v>0</v>
      </c>
    </row>
    <row r="33" spans="2:18">
      <c r="B33" s="230" t="s">
        <v>80</v>
      </c>
      <c r="C33" s="233"/>
      <c r="D33" s="232"/>
      <c r="E33" s="254"/>
      <c r="F33" s="282"/>
      <c r="G33" s="234">
        <f t="shared" si="8"/>
        <v>0</v>
      </c>
      <c r="H33" s="282"/>
      <c r="I33" s="234">
        <f t="shared" si="9"/>
        <v>0</v>
      </c>
      <c r="J33" s="282"/>
      <c r="K33" s="234">
        <f t="shared" si="10"/>
        <v>0</v>
      </c>
      <c r="L33" s="282"/>
      <c r="M33" s="238">
        <f t="shared" si="11"/>
        <v>0</v>
      </c>
      <c r="N33" s="284"/>
      <c r="O33" s="234">
        <f t="shared" si="12"/>
        <v>0</v>
      </c>
      <c r="P33" s="267">
        <f t="shared" si="13"/>
        <v>0</v>
      </c>
      <c r="Q33" s="235">
        <f t="shared" si="14"/>
        <v>0</v>
      </c>
      <c r="R33" s="191">
        <f t="shared" si="7"/>
        <v>0</v>
      </c>
    </row>
    <row r="34" spans="2:18">
      <c r="B34" s="230" t="s">
        <v>81</v>
      </c>
      <c r="C34" s="233"/>
      <c r="D34" s="232"/>
      <c r="E34" s="254"/>
      <c r="F34" s="282"/>
      <c r="G34" s="234">
        <f t="shared" si="8"/>
        <v>0</v>
      </c>
      <c r="H34" s="282"/>
      <c r="I34" s="234">
        <f t="shared" si="9"/>
        <v>0</v>
      </c>
      <c r="J34" s="282"/>
      <c r="K34" s="234">
        <f t="shared" si="10"/>
        <v>0</v>
      </c>
      <c r="L34" s="282"/>
      <c r="M34" s="238">
        <f t="shared" si="11"/>
        <v>0</v>
      </c>
      <c r="N34" s="284"/>
      <c r="O34" s="234">
        <f t="shared" si="12"/>
        <v>0</v>
      </c>
      <c r="P34" s="267">
        <f t="shared" si="13"/>
        <v>0</v>
      </c>
      <c r="Q34" s="235">
        <f t="shared" si="14"/>
        <v>0</v>
      </c>
      <c r="R34" s="191">
        <f t="shared" si="7"/>
        <v>0</v>
      </c>
    </row>
    <row r="35" spans="2:18">
      <c r="B35" s="230" t="s">
        <v>83</v>
      </c>
      <c r="C35" s="233"/>
      <c r="D35" s="232"/>
      <c r="E35" s="254"/>
      <c r="F35" s="282"/>
      <c r="G35" s="234">
        <f t="shared" si="8"/>
        <v>0</v>
      </c>
      <c r="H35" s="282"/>
      <c r="I35" s="234">
        <f t="shared" si="9"/>
        <v>0</v>
      </c>
      <c r="J35" s="282"/>
      <c r="K35" s="234">
        <f t="shared" si="10"/>
        <v>0</v>
      </c>
      <c r="L35" s="282"/>
      <c r="M35" s="238">
        <f t="shared" si="11"/>
        <v>0</v>
      </c>
      <c r="N35" s="284"/>
      <c r="O35" s="234">
        <f t="shared" si="12"/>
        <v>0</v>
      </c>
      <c r="P35" s="267">
        <f t="shared" si="13"/>
        <v>0</v>
      </c>
      <c r="Q35" s="235">
        <f t="shared" si="14"/>
        <v>0</v>
      </c>
      <c r="R35" s="191">
        <f t="shared" si="7"/>
        <v>0</v>
      </c>
    </row>
    <row r="36" spans="2:18" ht="15" customHeight="1">
      <c r="B36" s="236"/>
      <c r="C36" s="237"/>
      <c r="D36" s="189"/>
      <c r="E36" s="255"/>
      <c r="F36" s="238"/>
      <c r="G36" s="239"/>
      <c r="H36" s="238"/>
      <c r="I36" s="239"/>
      <c r="J36" s="238"/>
      <c r="K36" s="239"/>
      <c r="L36" s="238"/>
      <c r="M36" s="268"/>
      <c r="N36" s="285"/>
      <c r="O36" s="239"/>
      <c r="P36" s="267"/>
      <c r="Q36" s="240"/>
      <c r="R36" s="191">
        <f t="shared" si="7"/>
        <v>0</v>
      </c>
    </row>
    <row r="37" spans="2:18" s="245" customFormat="1">
      <c r="B37" s="456" t="s">
        <v>28</v>
      </c>
      <c r="C37" s="457"/>
      <c r="D37" s="457"/>
      <c r="E37" s="241"/>
      <c r="F37" s="242"/>
      <c r="G37" s="243">
        <f>SUM(G27:G36)</f>
        <v>0</v>
      </c>
      <c r="H37" s="242"/>
      <c r="I37" s="243">
        <f>SUM(I27:I36)</f>
        <v>0</v>
      </c>
      <c r="J37" s="242"/>
      <c r="K37" s="243">
        <f>SUM(K27:K36)</f>
        <v>0</v>
      </c>
      <c r="L37" s="242"/>
      <c r="M37" s="243">
        <f>SUM(M27:M36)</f>
        <v>0</v>
      </c>
      <c r="N37" s="242"/>
      <c r="O37" s="243">
        <f>SUM(O27:O36)</f>
        <v>0</v>
      </c>
      <c r="P37" s="242"/>
      <c r="Q37" s="244">
        <f>SUM(Q25:Q36)</f>
        <v>0</v>
      </c>
      <c r="R37" s="191">
        <f t="shared" si="7"/>
        <v>0</v>
      </c>
    </row>
    <row r="38" spans="2:18" s="251" customFormat="1">
      <c r="B38" s="247"/>
      <c r="C38" s="224"/>
      <c r="D38" s="223"/>
      <c r="E38" s="248"/>
      <c r="F38" s="249"/>
      <c r="G38" s="250"/>
      <c r="H38" s="249"/>
      <c r="I38" s="250"/>
      <c r="J38" s="249"/>
      <c r="K38" s="250"/>
      <c r="L38" s="249"/>
      <c r="M38" s="250"/>
      <c r="N38" s="249"/>
      <c r="O38" s="250"/>
      <c r="P38" s="249"/>
      <c r="Q38" s="269"/>
      <c r="R38" s="191">
        <f t="shared" si="7"/>
        <v>0</v>
      </c>
    </row>
    <row r="39" spans="2:18">
      <c r="B39" s="227" t="s">
        <v>87</v>
      </c>
      <c r="C39" s="222"/>
      <c r="D39" s="228"/>
      <c r="E39" s="252"/>
      <c r="F39" s="189"/>
      <c r="G39" s="229"/>
      <c r="H39" s="189"/>
      <c r="I39" s="229"/>
      <c r="J39" s="189"/>
      <c r="K39" s="229"/>
      <c r="L39" s="189"/>
      <c r="M39" s="229"/>
      <c r="N39" s="189"/>
      <c r="O39" s="229"/>
      <c r="P39" s="225"/>
      <c r="Q39" s="226"/>
      <c r="R39" s="191">
        <f t="shared" si="7"/>
        <v>0</v>
      </c>
    </row>
    <row r="40" spans="2:18">
      <c r="B40" s="230" t="s">
        <v>75</v>
      </c>
      <c r="C40" s="231"/>
      <c r="D40" s="232"/>
      <c r="E40" s="253"/>
      <c r="F40" s="282"/>
      <c r="G40" s="234">
        <f t="shared" ref="G40:G48" si="15">ROUND((D40*F40*$E40),0)*$C40*Yr1ODC</f>
        <v>0</v>
      </c>
      <c r="H40" s="282"/>
      <c r="I40" s="234">
        <f t="shared" ref="I40:I48" si="16">ROUND(($D40*H40*$E40),0)*$C40*Yr2ODC</f>
        <v>0</v>
      </c>
      <c r="J40" s="282"/>
      <c r="K40" s="234">
        <f t="shared" ref="K40:K48" si="17">ROUND((D40*J40*E40),0)*C40*Yr3ODC</f>
        <v>0</v>
      </c>
      <c r="L40" s="282"/>
      <c r="M40" s="234">
        <f t="shared" ref="M40:M48" si="18">ROUND(($D40*L40*$E40),0)*C40*Yr4ODC</f>
        <v>0</v>
      </c>
      <c r="N40" s="282"/>
      <c r="O40" s="234">
        <f t="shared" ref="O40:O48" si="19">ROUND((D40*N40*E40),0)*$C40*Yr5ODC</f>
        <v>0</v>
      </c>
      <c r="P40" s="267">
        <f t="shared" ref="P40:P48" si="20">H40+J40+L40+N40+F40</f>
        <v>0</v>
      </c>
      <c r="Q40" s="235">
        <f>G40+I40+K40+M40+O40</f>
        <v>0</v>
      </c>
      <c r="R40" s="191">
        <f t="shared" si="7"/>
        <v>0</v>
      </c>
    </row>
    <row r="41" spans="2:18">
      <c r="B41" s="230" t="s">
        <v>142</v>
      </c>
      <c r="C41" s="231"/>
      <c r="D41" s="232"/>
      <c r="E41" s="254"/>
      <c r="F41" s="282"/>
      <c r="G41" s="234">
        <f t="shared" si="15"/>
        <v>0</v>
      </c>
      <c r="H41" s="282"/>
      <c r="I41" s="234">
        <f t="shared" si="16"/>
        <v>0</v>
      </c>
      <c r="J41" s="282"/>
      <c r="K41" s="234">
        <f t="shared" si="17"/>
        <v>0</v>
      </c>
      <c r="L41" s="282"/>
      <c r="M41" s="234">
        <f t="shared" si="18"/>
        <v>0</v>
      </c>
      <c r="N41" s="282"/>
      <c r="O41" s="234">
        <f t="shared" si="19"/>
        <v>0</v>
      </c>
      <c r="P41" s="267">
        <f t="shared" si="20"/>
        <v>0</v>
      </c>
      <c r="Q41" s="235">
        <f>G41+I41+K41+M41+O41</f>
        <v>0</v>
      </c>
      <c r="R41" s="191">
        <f>G41+I41+K41+M41+O41-Q41</f>
        <v>0</v>
      </c>
    </row>
    <row r="42" spans="2:18">
      <c r="B42" s="230" t="s">
        <v>76</v>
      </c>
      <c r="C42" s="233"/>
      <c r="D42" s="232"/>
      <c r="E42" s="254"/>
      <c r="F42" s="282"/>
      <c r="G42" s="234">
        <f t="shared" si="15"/>
        <v>0</v>
      </c>
      <c r="H42" s="282"/>
      <c r="I42" s="234">
        <f t="shared" si="16"/>
        <v>0</v>
      </c>
      <c r="J42" s="282"/>
      <c r="K42" s="234">
        <f t="shared" si="17"/>
        <v>0</v>
      </c>
      <c r="L42" s="282"/>
      <c r="M42" s="234">
        <f t="shared" si="18"/>
        <v>0</v>
      </c>
      <c r="N42" s="282"/>
      <c r="O42" s="234">
        <f t="shared" si="19"/>
        <v>0</v>
      </c>
      <c r="P42" s="267">
        <f t="shared" si="20"/>
        <v>0</v>
      </c>
      <c r="Q42" s="235">
        <f t="shared" ref="Q42:Q48" si="21">G42+I42+K42+M42+O42</f>
        <v>0</v>
      </c>
      <c r="R42" s="191">
        <f t="shared" si="7"/>
        <v>0</v>
      </c>
    </row>
    <row r="43" spans="2:18">
      <c r="B43" s="230" t="s">
        <v>77</v>
      </c>
      <c r="C43" s="233"/>
      <c r="D43" s="232"/>
      <c r="E43" s="254"/>
      <c r="F43" s="282"/>
      <c r="G43" s="234">
        <f t="shared" si="15"/>
        <v>0</v>
      </c>
      <c r="H43" s="282"/>
      <c r="I43" s="234">
        <f t="shared" si="16"/>
        <v>0</v>
      </c>
      <c r="J43" s="282"/>
      <c r="K43" s="234">
        <f t="shared" si="17"/>
        <v>0</v>
      </c>
      <c r="L43" s="282"/>
      <c r="M43" s="234">
        <f t="shared" si="18"/>
        <v>0</v>
      </c>
      <c r="N43" s="282"/>
      <c r="O43" s="234">
        <f t="shared" si="19"/>
        <v>0</v>
      </c>
      <c r="P43" s="267">
        <f t="shared" si="20"/>
        <v>0</v>
      </c>
      <c r="Q43" s="235">
        <f t="shared" si="21"/>
        <v>0</v>
      </c>
      <c r="R43" s="191">
        <f t="shared" si="7"/>
        <v>0</v>
      </c>
    </row>
    <row r="44" spans="2:18">
      <c r="B44" s="230" t="s">
        <v>78</v>
      </c>
      <c r="C44" s="233"/>
      <c r="D44" s="232"/>
      <c r="E44" s="254"/>
      <c r="F44" s="282"/>
      <c r="G44" s="234">
        <f t="shared" si="15"/>
        <v>0</v>
      </c>
      <c r="H44" s="282"/>
      <c r="I44" s="234">
        <f t="shared" si="16"/>
        <v>0</v>
      </c>
      <c r="J44" s="282"/>
      <c r="K44" s="234">
        <f t="shared" si="17"/>
        <v>0</v>
      </c>
      <c r="L44" s="282"/>
      <c r="M44" s="234">
        <f t="shared" si="18"/>
        <v>0</v>
      </c>
      <c r="N44" s="282"/>
      <c r="O44" s="234">
        <f t="shared" si="19"/>
        <v>0</v>
      </c>
      <c r="P44" s="267">
        <f t="shared" si="20"/>
        <v>0</v>
      </c>
      <c r="Q44" s="235">
        <f t="shared" si="21"/>
        <v>0</v>
      </c>
      <c r="R44" s="191">
        <f t="shared" si="7"/>
        <v>0</v>
      </c>
    </row>
    <row r="45" spans="2:18">
      <c r="B45" s="230" t="s">
        <v>79</v>
      </c>
      <c r="C45" s="233"/>
      <c r="D45" s="232"/>
      <c r="E45" s="254"/>
      <c r="F45" s="282"/>
      <c r="G45" s="234">
        <f t="shared" si="15"/>
        <v>0</v>
      </c>
      <c r="H45" s="282"/>
      <c r="I45" s="234">
        <f t="shared" si="16"/>
        <v>0</v>
      </c>
      <c r="J45" s="282"/>
      <c r="K45" s="234">
        <f t="shared" si="17"/>
        <v>0</v>
      </c>
      <c r="L45" s="282"/>
      <c r="M45" s="234">
        <f t="shared" si="18"/>
        <v>0</v>
      </c>
      <c r="N45" s="282"/>
      <c r="O45" s="234">
        <f t="shared" si="19"/>
        <v>0</v>
      </c>
      <c r="P45" s="267">
        <f t="shared" si="20"/>
        <v>0</v>
      </c>
      <c r="Q45" s="235">
        <f t="shared" si="21"/>
        <v>0</v>
      </c>
      <c r="R45" s="191">
        <f t="shared" si="7"/>
        <v>0</v>
      </c>
    </row>
    <row r="46" spans="2:18">
      <c r="B46" s="230" t="s">
        <v>80</v>
      </c>
      <c r="C46" s="233"/>
      <c r="D46" s="232"/>
      <c r="E46" s="254"/>
      <c r="F46" s="282"/>
      <c r="G46" s="234">
        <f t="shared" si="15"/>
        <v>0</v>
      </c>
      <c r="H46" s="282"/>
      <c r="I46" s="234">
        <f t="shared" si="16"/>
        <v>0</v>
      </c>
      <c r="J46" s="282"/>
      <c r="K46" s="234">
        <f t="shared" si="17"/>
        <v>0</v>
      </c>
      <c r="L46" s="282"/>
      <c r="M46" s="234">
        <f t="shared" si="18"/>
        <v>0</v>
      </c>
      <c r="N46" s="282"/>
      <c r="O46" s="234">
        <f t="shared" si="19"/>
        <v>0</v>
      </c>
      <c r="P46" s="267">
        <f t="shared" si="20"/>
        <v>0</v>
      </c>
      <c r="Q46" s="235">
        <f t="shared" si="21"/>
        <v>0</v>
      </c>
      <c r="R46" s="191">
        <f t="shared" si="7"/>
        <v>0</v>
      </c>
    </row>
    <row r="47" spans="2:18">
      <c r="B47" s="230" t="s">
        <v>81</v>
      </c>
      <c r="C47" s="233"/>
      <c r="D47" s="232"/>
      <c r="E47" s="254"/>
      <c r="F47" s="282"/>
      <c r="G47" s="234">
        <f t="shared" si="15"/>
        <v>0</v>
      </c>
      <c r="H47" s="282"/>
      <c r="I47" s="234">
        <f t="shared" si="16"/>
        <v>0</v>
      </c>
      <c r="J47" s="282"/>
      <c r="K47" s="234">
        <f t="shared" si="17"/>
        <v>0</v>
      </c>
      <c r="L47" s="282"/>
      <c r="M47" s="234">
        <f t="shared" si="18"/>
        <v>0</v>
      </c>
      <c r="N47" s="282"/>
      <c r="O47" s="234">
        <f t="shared" si="19"/>
        <v>0</v>
      </c>
      <c r="P47" s="267">
        <f t="shared" si="20"/>
        <v>0</v>
      </c>
      <c r="Q47" s="235">
        <f t="shared" si="21"/>
        <v>0</v>
      </c>
      <c r="R47" s="191">
        <f t="shared" si="7"/>
        <v>0</v>
      </c>
    </row>
    <row r="48" spans="2:18">
      <c r="B48" s="230" t="s">
        <v>84</v>
      </c>
      <c r="C48" s="233"/>
      <c r="D48" s="232"/>
      <c r="E48" s="254"/>
      <c r="F48" s="282"/>
      <c r="G48" s="234">
        <f t="shared" si="15"/>
        <v>0</v>
      </c>
      <c r="H48" s="282"/>
      <c r="I48" s="234">
        <f t="shared" si="16"/>
        <v>0</v>
      </c>
      <c r="J48" s="282"/>
      <c r="K48" s="234">
        <f t="shared" si="17"/>
        <v>0</v>
      </c>
      <c r="L48" s="282"/>
      <c r="M48" s="234">
        <f t="shared" si="18"/>
        <v>0</v>
      </c>
      <c r="N48" s="282"/>
      <c r="O48" s="234">
        <f t="shared" si="19"/>
        <v>0</v>
      </c>
      <c r="P48" s="267">
        <f t="shared" si="20"/>
        <v>0</v>
      </c>
      <c r="Q48" s="235">
        <f t="shared" si="21"/>
        <v>0</v>
      </c>
      <c r="R48" s="191">
        <f t="shared" si="7"/>
        <v>0</v>
      </c>
    </row>
    <row r="49" spans="2:18" ht="15" customHeight="1">
      <c r="B49" s="236"/>
      <c r="C49" s="237"/>
      <c r="D49" s="189"/>
      <c r="E49" s="255"/>
      <c r="F49" s="238"/>
      <c r="G49" s="239"/>
      <c r="H49" s="238"/>
      <c r="I49" s="239"/>
      <c r="J49" s="238"/>
      <c r="K49" s="239"/>
      <c r="L49" s="238"/>
      <c r="M49" s="239"/>
      <c r="N49" s="238"/>
      <c r="O49" s="239"/>
      <c r="P49" s="267"/>
      <c r="Q49" s="240"/>
      <c r="R49" s="191">
        <f t="shared" si="7"/>
        <v>0</v>
      </c>
    </row>
    <row r="50" spans="2:18" s="245" customFormat="1">
      <c r="B50" s="456" t="s">
        <v>28</v>
      </c>
      <c r="C50" s="457"/>
      <c r="D50" s="457"/>
      <c r="E50" s="241"/>
      <c r="F50" s="242"/>
      <c r="G50" s="243">
        <f>SUM(G40:G49)</f>
        <v>0</v>
      </c>
      <c r="H50" s="242"/>
      <c r="I50" s="243">
        <f>SUM(I40:I49)</f>
        <v>0</v>
      </c>
      <c r="J50" s="242"/>
      <c r="K50" s="243">
        <f>SUM(K40:K49)</f>
        <v>0</v>
      </c>
      <c r="L50" s="242"/>
      <c r="M50" s="243">
        <f>SUM(M40:M49)</f>
        <v>0</v>
      </c>
      <c r="N50" s="242"/>
      <c r="O50" s="243">
        <f>SUM(O40:O49)</f>
        <v>0</v>
      </c>
      <c r="P50" s="242"/>
      <c r="Q50" s="244">
        <f>SUM(Q38:Q49)</f>
        <v>0</v>
      </c>
      <c r="R50" s="191">
        <f t="shared" si="7"/>
        <v>0</v>
      </c>
    </row>
    <row r="51" spans="2:18" s="251" customFormat="1">
      <c r="B51" s="247"/>
      <c r="C51" s="224"/>
      <c r="D51" s="223"/>
      <c r="E51" s="248"/>
      <c r="F51" s="249"/>
      <c r="G51" s="250"/>
      <c r="H51" s="249"/>
      <c r="I51" s="250"/>
      <c r="J51" s="249"/>
      <c r="K51" s="250"/>
      <c r="L51" s="249"/>
      <c r="M51" s="250"/>
      <c r="N51" s="249"/>
      <c r="O51" s="250"/>
      <c r="P51" s="249"/>
      <c r="Q51" s="269"/>
      <c r="R51" s="191">
        <f t="shared" si="7"/>
        <v>0</v>
      </c>
    </row>
    <row r="52" spans="2:18">
      <c r="B52" s="227" t="s">
        <v>87</v>
      </c>
      <c r="C52" s="222"/>
      <c r="D52" s="228"/>
      <c r="E52" s="252"/>
      <c r="F52" s="189"/>
      <c r="G52" s="229"/>
      <c r="H52" s="189"/>
      <c r="I52" s="229"/>
      <c r="J52" s="189"/>
      <c r="K52" s="229"/>
      <c r="L52" s="189"/>
      <c r="M52" s="229"/>
      <c r="N52" s="223"/>
      <c r="O52" s="229"/>
      <c r="P52" s="225"/>
      <c r="Q52" s="226"/>
      <c r="R52" s="191">
        <f t="shared" si="7"/>
        <v>0</v>
      </c>
    </row>
    <row r="53" spans="2:18">
      <c r="B53" s="230" t="s">
        <v>75</v>
      </c>
      <c r="C53" s="231"/>
      <c r="D53" s="232"/>
      <c r="E53" s="253"/>
      <c r="F53" s="282"/>
      <c r="G53" s="234">
        <f t="shared" ref="G53:G61" si="22">ROUND((D53*F53*$E53),0)*$C53*Yr1ODC</f>
        <v>0</v>
      </c>
      <c r="H53" s="282"/>
      <c r="I53" s="234">
        <f t="shared" ref="I53:I61" si="23">ROUND(($D53*H53*$E53),0)*$C53*Yr2ODC</f>
        <v>0</v>
      </c>
      <c r="J53" s="282"/>
      <c r="K53" s="234">
        <f t="shared" ref="K53:K61" si="24">ROUND((D53*J53*E53),0)*C53*Yr3ODC</f>
        <v>0</v>
      </c>
      <c r="L53" s="282"/>
      <c r="M53" s="234">
        <f t="shared" ref="M53:M61" si="25">ROUND(($D53*L53*$E53),0)*C53*Yr4ODC</f>
        <v>0</v>
      </c>
      <c r="N53" s="282"/>
      <c r="O53" s="234">
        <f t="shared" ref="O53:O61" si="26">ROUND((D53*N53*E53),0)*$C53*Yr5ODC</f>
        <v>0</v>
      </c>
      <c r="P53" s="267">
        <f t="shared" ref="P53:P61" si="27">H53+J53+L53+N53+F53</f>
        <v>0</v>
      </c>
      <c r="Q53" s="235">
        <f>G53+I53+K53+M53+O53</f>
        <v>0</v>
      </c>
      <c r="R53" s="191">
        <f t="shared" si="7"/>
        <v>0</v>
      </c>
    </row>
    <row r="54" spans="2:18">
      <c r="B54" s="230" t="s">
        <v>142</v>
      </c>
      <c r="C54" s="231"/>
      <c r="D54" s="232"/>
      <c r="E54" s="254"/>
      <c r="F54" s="282"/>
      <c r="G54" s="234">
        <f t="shared" si="22"/>
        <v>0</v>
      </c>
      <c r="H54" s="282"/>
      <c r="I54" s="234">
        <f t="shared" si="23"/>
        <v>0</v>
      </c>
      <c r="J54" s="282"/>
      <c r="K54" s="234">
        <f t="shared" si="24"/>
        <v>0</v>
      </c>
      <c r="L54" s="282"/>
      <c r="M54" s="234">
        <f t="shared" si="25"/>
        <v>0</v>
      </c>
      <c r="N54" s="282"/>
      <c r="O54" s="234">
        <f t="shared" si="26"/>
        <v>0</v>
      </c>
      <c r="P54" s="267">
        <f t="shared" si="27"/>
        <v>0</v>
      </c>
      <c r="Q54" s="235">
        <f>G54+I54+K54+M54+O54</f>
        <v>0</v>
      </c>
      <c r="R54" s="191">
        <f>G54+I54+K54+M54+O54-Q54</f>
        <v>0</v>
      </c>
    </row>
    <row r="55" spans="2:18">
      <c r="B55" s="230" t="s">
        <v>76</v>
      </c>
      <c r="C55" s="233"/>
      <c r="D55" s="232"/>
      <c r="E55" s="254"/>
      <c r="F55" s="282"/>
      <c r="G55" s="234">
        <f t="shared" si="22"/>
        <v>0</v>
      </c>
      <c r="H55" s="282"/>
      <c r="I55" s="234">
        <f t="shared" si="23"/>
        <v>0</v>
      </c>
      <c r="J55" s="282"/>
      <c r="K55" s="234">
        <f t="shared" si="24"/>
        <v>0</v>
      </c>
      <c r="L55" s="282"/>
      <c r="M55" s="234">
        <f t="shared" si="25"/>
        <v>0</v>
      </c>
      <c r="N55" s="282"/>
      <c r="O55" s="234">
        <f t="shared" si="26"/>
        <v>0</v>
      </c>
      <c r="P55" s="267">
        <f t="shared" si="27"/>
        <v>0</v>
      </c>
      <c r="Q55" s="235">
        <f t="shared" ref="Q55:Q61" si="28">G55+I55+K55+M55+O55</f>
        <v>0</v>
      </c>
      <c r="R55" s="191">
        <f t="shared" si="7"/>
        <v>0</v>
      </c>
    </row>
    <row r="56" spans="2:18">
      <c r="B56" s="230" t="s">
        <v>77</v>
      </c>
      <c r="C56" s="233"/>
      <c r="D56" s="232"/>
      <c r="E56" s="254"/>
      <c r="F56" s="282"/>
      <c r="G56" s="234">
        <f t="shared" si="22"/>
        <v>0</v>
      </c>
      <c r="H56" s="282"/>
      <c r="I56" s="234">
        <f t="shared" si="23"/>
        <v>0</v>
      </c>
      <c r="J56" s="282"/>
      <c r="K56" s="234">
        <f t="shared" si="24"/>
        <v>0</v>
      </c>
      <c r="L56" s="282"/>
      <c r="M56" s="234">
        <f t="shared" si="25"/>
        <v>0</v>
      </c>
      <c r="N56" s="282"/>
      <c r="O56" s="234">
        <f t="shared" si="26"/>
        <v>0</v>
      </c>
      <c r="P56" s="267">
        <f t="shared" si="27"/>
        <v>0</v>
      </c>
      <c r="Q56" s="235">
        <f t="shared" si="28"/>
        <v>0</v>
      </c>
      <c r="R56" s="191">
        <f t="shared" si="7"/>
        <v>0</v>
      </c>
    </row>
    <row r="57" spans="2:18">
      <c r="B57" s="230" t="s">
        <v>78</v>
      </c>
      <c r="C57" s="233"/>
      <c r="D57" s="232"/>
      <c r="E57" s="254"/>
      <c r="F57" s="282"/>
      <c r="G57" s="234">
        <f t="shared" si="22"/>
        <v>0</v>
      </c>
      <c r="H57" s="282"/>
      <c r="I57" s="234">
        <f t="shared" si="23"/>
        <v>0</v>
      </c>
      <c r="J57" s="282"/>
      <c r="K57" s="234">
        <f t="shared" si="24"/>
        <v>0</v>
      </c>
      <c r="L57" s="282"/>
      <c r="M57" s="234">
        <f t="shared" si="25"/>
        <v>0</v>
      </c>
      <c r="N57" s="282"/>
      <c r="O57" s="234">
        <f t="shared" si="26"/>
        <v>0</v>
      </c>
      <c r="P57" s="267">
        <f t="shared" si="27"/>
        <v>0</v>
      </c>
      <c r="Q57" s="235">
        <f t="shared" si="28"/>
        <v>0</v>
      </c>
      <c r="R57" s="191">
        <f t="shared" si="7"/>
        <v>0</v>
      </c>
    </row>
    <row r="58" spans="2:18">
      <c r="B58" s="230" t="s">
        <v>79</v>
      </c>
      <c r="C58" s="233"/>
      <c r="D58" s="232"/>
      <c r="E58" s="254"/>
      <c r="F58" s="282"/>
      <c r="G58" s="234">
        <f t="shared" si="22"/>
        <v>0</v>
      </c>
      <c r="H58" s="282"/>
      <c r="I58" s="234">
        <f t="shared" si="23"/>
        <v>0</v>
      </c>
      <c r="J58" s="282"/>
      <c r="K58" s="234">
        <f t="shared" si="24"/>
        <v>0</v>
      </c>
      <c r="L58" s="282"/>
      <c r="M58" s="234">
        <f t="shared" si="25"/>
        <v>0</v>
      </c>
      <c r="N58" s="282"/>
      <c r="O58" s="234">
        <f t="shared" si="26"/>
        <v>0</v>
      </c>
      <c r="P58" s="267">
        <f t="shared" si="27"/>
        <v>0</v>
      </c>
      <c r="Q58" s="235">
        <f t="shared" si="28"/>
        <v>0</v>
      </c>
      <c r="R58" s="191">
        <f t="shared" si="7"/>
        <v>0</v>
      </c>
    </row>
    <row r="59" spans="2:18">
      <c r="B59" s="230" t="s">
        <v>80</v>
      </c>
      <c r="C59" s="233"/>
      <c r="D59" s="232"/>
      <c r="E59" s="254"/>
      <c r="F59" s="282"/>
      <c r="G59" s="234">
        <f t="shared" si="22"/>
        <v>0</v>
      </c>
      <c r="H59" s="282"/>
      <c r="I59" s="234">
        <f t="shared" si="23"/>
        <v>0</v>
      </c>
      <c r="J59" s="282"/>
      <c r="K59" s="234">
        <f t="shared" si="24"/>
        <v>0</v>
      </c>
      <c r="L59" s="282"/>
      <c r="M59" s="234">
        <f t="shared" si="25"/>
        <v>0</v>
      </c>
      <c r="N59" s="282"/>
      <c r="O59" s="234">
        <f t="shared" si="26"/>
        <v>0</v>
      </c>
      <c r="P59" s="267">
        <f t="shared" si="27"/>
        <v>0</v>
      </c>
      <c r="Q59" s="235">
        <f t="shared" si="28"/>
        <v>0</v>
      </c>
      <c r="R59" s="191">
        <f t="shared" si="7"/>
        <v>0</v>
      </c>
    </row>
    <row r="60" spans="2:18">
      <c r="B60" s="230" t="s">
        <v>81</v>
      </c>
      <c r="C60" s="233"/>
      <c r="D60" s="232"/>
      <c r="E60" s="254"/>
      <c r="F60" s="282"/>
      <c r="G60" s="234">
        <f t="shared" si="22"/>
        <v>0</v>
      </c>
      <c r="H60" s="282"/>
      <c r="I60" s="234">
        <f t="shared" si="23"/>
        <v>0</v>
      </c>
      <c r="J60" s="282"/>
      <c r="K60" s="234">
        <f t="shared" si="24"/>
        <v>0</v>
      </c>
      <c r="L60" s="282"/>
      <c r="M60" s="234">
        <f t="shared" si="25"/>
        <v>0</v>
      </c>
      <c r="N60" s="282"/>
      <c r="O60" s="234">
        <f t="shared" si="26"/>
        <v>0</v>
      </c>
      <c r="P60" s="267">
        <f t="shared" si="27"/>
        <v>0</v>
      </c>
      <c r="Q60" s="235">
        <f t="shared" si="28"/>
        <v>0</v>
      </c>
      <c r="R60" s="191">
        <f t="shared" si="7"/>
        <v>0</v>
      </c>
    </row>
    <row r="61" spans="2:18">
      <c r="B61" s="230" t="s">
        <v>84</v>
      </c>
      <c r="C61" s="233"/>
      <c r="D61" s="232"/>
      <c r="E61" s="254"/>
      <c r="F61" s="282"/>
      <c r="G61" s="234">
        <f t="shared" si="22"/>
        <v>0</v>
      </c>
      <c r="H61" s="282"/>
      <c r="I61" s="234">
        <f t="shared" si="23"/>
        <v>0</v>
      </c>
      <c r="J61" s="282"/>
      <c r="K61" s="234">
        <f t="shared" si="24"/>
        <v>0</v>
      </c>
      <c r="L61" s="282"/>
      <c r="M61" s="234">
        <f t="shared" si="25"/>
        <v>0</v>
      </c>
      <c r="N61" s="282"/>
      <c r="O61" s="234">
        <f t="shared" si="26"/>
        <v>0</v>
      </c>
      <c r="P61" s="267">
        <f t="shared" si="27"/>
        <v>0</v>
      </c>
      <c r="Q61" s="235">
        <f t="shared" si="28"/>
        <v>0</v>
      </c>
      <c r="R61" s="191">
        <f t="shared" si="7"/>
        <v>0</v>
      </c>
    </row>
    <row r="62" spans="2:18" ht="15" customHeight="1">
      <c r="B62" s="236"/>
      <c r="C62" s="237"/>
      <c r="D62" s="189"/>
      <c r="E62" s="255"/>
      <c r="F62" s="238"/>
      <c r="G62" s="239"/>
      <c r="H62" s="238"/>
      <c r="I62" s="239"/>
      <c r="J62" s="238"/>
      <c r="K62" s="239"/>
      <c r="L62" s="238"/>
      <c r="M62" s="239"/>
      <c r="N62" s="238"/>
      <c r="O62" s="239"/>
      <c r="P62" s="267"/>
      <c r="Q62" s="240"/>
      <c r="R62" s="191">
        <f t="shared" si="7"/>
        <v>0</v>
      </c>
    </row>
    <row r="63" spans="2:18" s="245" customFormat="1">
      <c r="B63" s="456" t="s">
        <v>28</v>
      </c>
      <c r="C63" s="457"/>
      <c r="D63" s="457"/>
      <c r="E63" s="241"/>
      <c r="F63" s="242"/>
      <c r="G63" s="243">
        <f>SUM(G62:G62)</f>
        <v>0</v>
      </c>
      <c r="H63" s="242"/>
      <c r="I63" s="243">
        <f>SUM(I62:I62)</f>
        <v>0</v>
      </c>
      <c r="J63" s="242"/>
      <c r="K63" s="243">
        <f>SUM(K62:K62)</f>
        <v>0</v>
      </c>
      <c r="L63" s="242"/>
      <c r="M63" s="243">
        <f>SUM(M62:M62)</f>
        <v>0</v>
      </c>
      <c r="N63" s="242"/>
      <c r="O63" s="243">
        <f>SUM(O62:O62)</f>
        <v>0</v>
      </c>
      <c r="P63" s="242"/>
      <c r="Q63" s="244">
        <f>SUM(Q51:Q62)</f>
        <v>0</v>
      </c>
      <c r="R63" s="191">
        <f t="shared" si="7"/>
        <v>0</v>
      </c>
    </row>
    <row r="64" spans="2:18">
      <c r="B64" s="256"/>
      <c r="C64" s="222"/>
      <c r="D64" s="223"/>
      <c r="E64" s="248"/>
      <c r="F64" s="223"/>
      <c r="G64" s="225"/>
      <c r="H64" s="223"/>
      <c r="I64" s="225"/>
      <c r="J64" s="223"/>
      <c r="K64" s="225"/>
      <c r="L64" s="223"/>
      <c r="M64" s="225"/>
      <c r="N64" s="223"/>
      <c r="O64" s="225"/>
      <c r="P64" s="225"/>
      <c r="Q64" s="226"/>
      <c r="R64" s="191">
        <f t="shared" si="7"/>
        <v>0</v>
      </c>
    </row>
    <row r="65" spans="2:18">
      <c r="B65" s="227" t="s">
        <v>87</v>
      </c>
      <c r="C65" s="222"/>
      <c r="D65" s="228"/>
      <c r="E65" s="252"/>
      <c r="F65" s="189"/>
      <c r="G65" s="229"/>
      <c r="H65" s="189"/>
      <c r="I65" s="229"/>
      <c r="J65" s="189"/>
      <c r="K65" s="229"/>
      <c r="L65" s="189"/>
      <c r="M65" s="229"/>
      <c r="N65" s="189"/>
      <c r="O65" s="229"/>
      <c r="P65" s="225"/>
      <c r="Q65" s="226"/>
      <c r="R65" s="191">
        <f t="shared" si="7"/>
        <v>0</v>
      </c>
    </row>
    <row r="66" spans="2:18">
      <c r="B66" s="230" t="s">
        <v>75</v>
      </c>
      <c r="C66" s="231"/>
      <c r="D66" s="232"/>
      <c r="E66" s="253"/>
      <c r="F66" s="282"/>
      <c r="G66" s="234">
        <f t="shared" ref="G66:G74" si="29">ROUND((D66*F66*$E66),0)*$C66*Yr1ODC</f>
        <v>0</v>
      </c>
      <c r="H66" s="282"/>
      <c r="I66" s="234">
        <f t="shared" ref="I66:I74" si="30">ROUND(($D66*H66*$E66),0)*$C66*Yr2ODC</f>
        <v>0</v>
      </c>
      <c r="J66" s="282"/>
      <c r="K66" s="234">
        <f t="shared" ref="K66:K74" si="31">ROUND((D66*J66*E66),0)*C66*Yr3ODC</f>
        <v>0</v>
      </c>
      <c r="L66" s="282"/>
      <c r="M66" s="234">
        <f t="shared" ref="M66:M74" si="32">ROUND(($D66*L66*$E66),0)*C66*Yr4ODC</f>
        <v>0</v>
      </c>
      <c r="N66" s="282"/>
      <c r="O66" s="234">
        <f t="shared" ref="O66:O74" si="33">ROUND((D66*N66*E66),0)*$C66*Yr5ODC</f>
        <v>0</v>
      </c>
      <c r="P66" s="267">
        <f t="shared" ref="P66:P74" si="34">H66+J66+L66+N66+F66</f>
        <v>0</v>
      </c>
      <c r="Q66" s="235">
        <f>G66+I66+K66+M66+O66</f>
        <v>0</v>
      </c>
      <c r="R66" s="191">
        <f t="shared" si="7"/>
        <v>0</v>
      </c>
    </row>
    <row r="67" spans="2:18">
      <c r="B67" s="230" t="s">
        <v>142</v>
      </c>
      <c r="C67" s="231"/>
      <c r="D67" s="232"/>
      <c r="E67" s="254"/>
      <c r="F67" s="282"/>
      <c r="G67" s="234">
        <f t="shared" si="29"/>
        <v>0</v>
      </c>
      <c r="H67" s="282"/>
      <c r="I67" s="234">
        <f t="shared" si="30"/>
        <v>0</v>
      </c>
      <c r="J67" s="282"/>
      <c r="K67" s="234">
        <f t="shared" si="31"/>
        <v>0</v>
      </c>
      <c r="L67" s="282"/>
      <c r="M67" s="234">
        <f t="shared" si="32"/>
        <v>0</v>
      </c>
      <c r="N67" s="282"/>
      <c r="O67" s="234">
        <f t="shared" si="33"/>
        <v>0</v>
      </c>
      <c r="P67" s="267">
        <f t="shared" si="34"/>
        <v>0</v>
      </c>
      <c r="Q67" s="235">
        <f>G67+I67+K67+M67+O67</f>
        <v>0</v>
      </c>
      <c r="R67" s="191">
        <f>G67+I67+K67+M67+O67-Q67</f>
        <v>0</v>
      </c>
    </row>
    <row r="68" spans="2:18">
      <c r="B68" s="230" t="s">
        <v>76</v>
      </c>
      <c r="C68" s="233"/>
      <c r="D68" s="232"/>
      <c r="E68" s="254"/>
      <c r="F68" s="282"/>
      <c r="G68" s="234">
        <f t="shared" si="29"/>
        <v>0</v>
      </c>
      <c r="H68" s="282"/>
      <c r="I68" s="234">
        <f t="shared" si="30"/>
        <v>0</v>
      </c>
      <c r="J68" s="282"/>
      <c r="K68" s="234">
        <f t="shared" si="31"/>
        <v>0</v>
      </c>
      <c r="L68" s="282"/>
      <c r="M68" s="234">
        <f t="shared" si="32"/>
        <v>0</v>
      </c>
      <c r="N68" s="282"/>
      <c r="O68" s="234">
        <f t="shared" si="33"/>
        <v>0</v>
      </c>
      <c r="P68" s="267">
        <f t="shared" si="34"/>
        <v>0</v>
      </c>
      <c r="Q68" s="235">
        <f t="shared" ref="Q68:Q74" si="35">G68+I68+K68+M68+O68</f>
        <v>0</v>
      </c>
      <c r="R68" s="191">
        <f t="shared" si="7"/>
        <v>0</v>
      </c>
    </row>
    <row r="69" spans="2:18">
      <c r="B69" s="230" t="s">
        <v>77</v>
      </c>
      <c r="C69" s="233"/>
      <c r="D69" s="232"/>
      <c r="E69" s="254"/>
      <c r="F69" s="282"/>
      <c r="G69" s="234">
        <f t="shared" si="29"/>
        <v>0</v>
      </c>
      <c r="H69" s="282"/>
      <c r="I69" s="234">
        <f t="shared" si="30"/>
        <v>0</v>
      </c>
      <c r="J69" s="282"/>
      <c r="K69" s="234">
        <f t="shared" si="31"/>
        <v>0</v>
      </c>
      <c r="L69" s="282"/>
      <c r="M69" s="234">
        <f t="shared" si="32"/>
        <v>0</v>
      </c>
      <c r="N69" s="282"/>
      <c r="O69" s="234">
        <f t="shared" si="33"/>
        <v>0</v>
      </c>
      <c r="P69" s="267">
        <f t="shared" si="34"/>
        <v>0</v>
      </c>
      <c r="Q69" s="235">
        <f t="shared" si="35"/>
        <v>0</v>
      </c>
      <c r="R69" s="191">
        <f t="shared" si="7"/>
        <v>0</v>
      </c>
    </row>
    <row r="70" spans="2:18">
      <c r="B70" s="230" t="s">
        <v>78</v>
      </c>
      <c r="C70" s="233"/>
      <c r="D70" s="232"/>
      <c r="E70" s="254"/>
      <c r="F70" s="282"/>
      <c r="G70" s="234">
        <f t="shared" si="29"/>
        <v>0</v>
      </c>
      <c r="H70" s="282"/>
      <c r="I70" s="234">
        <f t="shared" si="30"/>
        <v>0</v>
      </c>
      <c r="J70" s="282"/>
      <c r="K70" s="234">
        <f t="shared" si="31"/>
        <v>0</v>
      </c>
      <c r="L70" s="282"/>
      <c r="M70" s="234">
        <f t="shared" si="32"/>
        <v>0</v>
      </c>
      <c r="N70" s="282"/>
      <c r="O70" s="234">
        <f t="shared" si="33"/>
        <v>0</v>
      </c>
      <c r="P70" s="267">
        <f t="shared" si="34"/>
        <v>0</v>
      </c>
      <c r="Q70" s="235">
        <f t="shared" si="35"/>
        <v>0</v>
      </c>
      <c r="R70" s="191">
        <f t="shared" si="7"/>
        <v>0</v>
      </c>
    </row>
    <row r="71" spans="2:18">
      <c r="B71" s="230" t="s">
        <v>79</v>
      </c>
      <c r="C71" s="233"/>
      <c r="D71" s="232"/>
      <c r="E71" s="254"/>
      <c r="F71" s="282"/>
      <c r="G71" s="234">
        <f t="shared" si="29"/>
        <v>0</v>
      </c>
      <c r="H71" s="282"/>
      <c r="I71" s="234">
        <f t="shared" si="30"/>
        <v>0</v>
      </c>
      <c r="J71" s="282"/>
      <c r="K71" s="234">
        <f t="shared" si="31"/>
        <v>0</v>
      </c>
      <c r="L71" s="282"/>
      <c r="M71" s="234">
        <f t="shared" si="32"/>
        <v>0</v>
      </c>
      <c r="N71" s="282"/>
      <c r="O71" s="234">
        <f t="shared" si="33"/>
        <v>0</v>
      </c>
      <c r="P71" s="267">
        <f t="shared" si="34"/>
        <v>0</v>
      </c>
      <c r="Q71" s="235">
        <f t="shared" si="35"/>
        <v>0</v>
      </c>
      <c r="R71" s="191">
        <f t="shared" si="7"/>
        <v>0</v>
      </c>
    </row>
    <row r="72" spans="2:18">
      <c r="B72" s="230" t="s">
        <v>80</v>
      </c>
      <c r="C72" s="233"/>
      <c r="D72" s="232"/>
      <c r="E72" s="254"/>
      <c r="F72" s="282"/>
      <c r="G72" s="234">
        <f t="shared" si="29"/>
        <v>0</v>
      </c>
      <c r="H72" s="282"/>
      <c r="I72" s="234">
        <f t="shared" si="30"/>
        <v>0</v>
      </c>
      <c r="J72" s="282"/>
      <c r="K72" s="234">
        <f t="shared" si="31"/>
        <v>0</v>
      </c>
      <c r="L72" s="282"/>
      <c r="M72" s="234">
        <f t="shared" si="32"/>
        <v>0</v>
      </c>
      <c r="N72" s="282"/>
      <c r="O72" s="234">
        <f t="shared" si="33"/>
        <v>0</v>
      </c>
      <c r="P72" s="267">
        <f t="shared" si="34"/>
        <v>0</v>
      </c>
      <c r="Q72" s="235">
        <f t="shared" si="35"/>
        <v>0</v>
      </c>
      <c r="R72" s="191">
        <f t="shared" si="7"/>
        <v>0</v>
      </c>
    </row>
    <row r="73" spans="2:18">
      <c r="B73" s="230" t="s">
        <v>81</v>
      </c>
      <c r="C73" s="233"/>
      <c r="D73" s="232"/>
      <c r="E73" s="254"/>
      <c r="F73" s="282"/>
      <c r="G73" s="234">
        <f t="shared" si="29"/>
        <v>0</v>
      </c>
      <c r="H73" s="282"/>
      <c r="I73" s="234">
        <f t="shared" si="30"/>
        <v>0</v>
      </c>
      <c r="J73" s="282"/>
      <c r="K73" s="234">
        <f t="shared" si="31"/>
        <v>0</v>
      </c>
      <c r="L73" s="282"/>
      <c r="M73" s="234">
        <f t="shared" si="32"/>
        <v>0</v>
      </c>
      <c r="N73" s="282"/>
      <c r="O73" s="234">
        <f t="shared" si="33"/>
        <v>0</v>
      </c>
      <c r="P73" s="267">
        <f t="shared" si="34"/>
        <v>0</v>
      </c>
      <c r="Q73" s="235">
        <f t="shared" si="35"/>
        <v>0</v>
      </c>
      <c r="R73" s="191">
        <f t="shared" si="7"/>
        <v>0</v>
      </c>
    </row>
    <row r="74" spans="2:18">
      <c r="B74" s="230" t="s">
        <v>85</v>
      </c>
      <c r="C74" s="233"/>
      <c r="D74" s="232"/>
      <c r="E74" s="254"/>
      <c r="F74" s="282"/>
      <c r="G74" s="234">
        <f t="shared" si="29"/>
        <v>0</v>
      </c>
      <c r="H74" s="282"/>
      <c r="I74" s="234">
        <f t="shared" si="30"/>
        <v>0</v>
      </c>
      <c r="J74" s="282"/>
      <c r="K74" s="234">
        <f t="shared" si="31"/>
        <v>0</v>
      </c>
      <c r="L74" s="282"/>
      <c r="M74" s="234">
        <f t="shared" si="32"/>
        <v>0</v>
      </c>
      <c r="N74" s="282"/>
      <c r="O74" s="234">
        <f t="shared" si="33"/>
        <v>0</v>
      </c>
      <c r="P74" s="267">
        <f t="shared" si="34"/>
        <v>0</v>
      </c>
      <c r="Q74" s="235">
        <f t="shared" si="35"/>
        <v>0</v>
      </c>
      <c r="R74" s="191">
        <f t="shared" si="7"/>
        <v>0</v>
      </c>
    </row>
    <row r="75" spans="2:18" ht="15" customHeight="1">
      <c r="B75" s="257"/>
      <c r="C75" s="237"/>
      <c r="D75" s="189"/>
      <c r="E75" s="255"/>
      <c r="F75" s="238"/>
      <c r="G75" s="239"/>
      <c r="H75" s="238"/>
      <c r="I75" s="239"/>
      <c r="J75" s="238"/>
      <c r="K75" s="239"/>
      <c r="L75" s="238"/>
      <c r="M75" s="239"/>
      <c r="N75" s="238"/>
      <c r="O75" s="239"/>
      <c r="P75" s="267"/>
      <c r="Q75" s="240"/>
      <c r="R75" s="191">
        <f t="shared" si="7"/>
        <v>0</v>
      </c>
    </row>
    <row r="76" spans="2:18" s="245" customFormat="1">
      <c r="B76" s="458" t="s">
        <v>28</v>
      </c>
      <c r="C76" s="459"/>
      <c r="D76" s="459"/>
      <c r="E76" s="241"/>
      <c r="F76" s="242"/>
      <c r="G76" s="243">
        <f>SUM(G66:G75)</f>
        <v>0</v>
      </c>
      <c r="H76" s="242"/>
      <c r="I76" s="243">
        <f>SUM(I66:I75)</f>
        <v>0</v>
      </c>
      <c r="J76" s="242"/>
      <c r="K76" s="243">
        <f>SUM(K66:K75)</f>
        <v>0</v>
      </c>
      <c r="L76" s="242"/>
      <c r="M76" s="243">
        <f>SUM(M66:M75)</f>
        <v>0</v>
      </c>
      <c r="N76" s="242"/>
      <c r="O76" s="243">
        <f>SUM(O66:O75)</f>
        <v>0</v>
      </c>
      <c r="P76" s="242"/>
      <c r="Q76" s="244">
        <f>SUM(Q64:Q74)</f>
        <v>0</v>
      </c>
      <c r="R76" s="191">
        <f t="shared" si="7"/>
        <v>0</v>
      </c>
    </row>
    <row r="77" spans="2:18" s="262" customFormat="1">
      <c r="B77" s="258"/>
      <c r="C77" s="259"/>
      <c r="D77" s="260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61"/>
      <c r="R77" s="191">
        <f t="shared" si="7"/>
        <v>0</v>
      </c>
    </row>
    <row r="78" spans="2:18" s="266" customFormat="1" ht="35.25" customHeight="1" thickBot="1">
      <c r="B78" s="454" t="s">
        <v>88</v>
      </c>
      <c r="C78" s="455"/>
      <c r="D78" s="455"/>
      <c r="E78" s="455"/>
      <c r="F78" s="263"/>
      <c r="G78" s="264">
        <f>G76+G63+G50+G37+G24</f>
        <v>0</v>
      </c>
      <c r="H78" s="264"/>
      <c r="I78" s="264">
        <f>I76+I63+I50+I37+I24</f>
        <v>0</v>
      </c>
      <c r="J78" s="264"/>
      <c r="K78" s="264">
        <f>K76+K63+K50+K37+K24</f>
        <v>0</v>
      </c>
      <c r="L78" s="264"/>
      <c r="M78" s="264">
        <f>M76+M63+M50+M37+M24</f>
        <v>0</v>
      </c>
      <c r="N78" s="264"/>
      <c r="O78" s="264">
        <f>O76+O63+O50+O37+O24</f>
        <v>0</v>
      </c>
      <c r="P78" s="264"/>
      <c r="Q78" s="265">
        <f>Q76+Q63+Q50+Q37+Q24</f>
        <v>0</v>
      </c>
      <c r="R78" s="191">
        <f t="shared" si="7"/>
        <v>0</v>
      </c>
    </row>
  </sheetData>
  <mergeCells count="29">
    <mergeCell ref="B78:E78"/>
    <mergeCell ref="F6:G8"/>
    <mergeCell ref="H6:I8"/>
    <mergeCell ref="B50:D50"/>
    <mergeCell ref="B24:D24"/>
    <mergeCell ref="B37:D37"/>
    <mergeCell ref="B63:D63"/>
    <mergeCell ref="B76:D76"/>
    <mergeCell ref="B10:C10"/>
    <mergeCell ref="S2:V2"/>
    <mergeCell ref="F3:G3"/>
    <mergeCell ref="H3:I3"/>
    <mergeCell ref="J3:K3"/>
    <mergeCell ref="L3:M3"/>
    <mergeCell ref="N3:O3"/>
    <mergeCell ref="N2:O2"/>
    <mergeCell ref="P6:Q8"/>
    <mergeCell ref="B6:C6"/>
    <mergeCell ref="D6:E8"/>
    <mergeCell ref="B8:C8"/>
    <mergeCell ref="J6:K8"/>
    <mergeCell ref="L6:M8"/>
    <mergeCell ref="N6:O8"/>
    <mergeCell ref="B7:C7"/>
    <mergeCell ref="C2:E2"/>
    <mergeCell ref="F2:G2"/>
    <mergeCell ref="H2:I2"/>
    <mergeCell ref="J2:K2"/>
    <mergeCell ref="L2:M2"/>
  </mergeCells>
  <printOptions horizontalCentered="1" verticalCentered="1"/>
  <pageMargins left="0.69" right="0.72" top="0.81" bottom="0.65" header="0.4" footer="0.36"/>
  <pageSetup scale="46" fitToWidth="3" orientation="landscape" r:id="rId1"/>
  <headerFooter alignWithMargins="0">
    <oddHeader>&amp;C&amp;A
SOLICITATION &amp;
COUNTRY</oddHeader>
    <oddFooter>&amp;CUse or disclosure of data contained on this page is subject to the restriction on the cover of this proposal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F22"/>
  <sheetViews>
    <sheetView view="pageBreakPreview" zoomScale="130" zoomScaleNormal="100" zoomScaleSheetLayoutView="130" workbookViewId="0">
      <selection activeCell="H8" sqref="H8"/>
    </sheetView>
  </sheetViews>
  <sheetFormatPr defaultColWidth="8.7109375" defaultRowHeight="15"/>
  <cols>
    <col min="1" max="1" width="8.7109375" style="289"/>
    <col min="2" max="2" width="59.7109375" style="289" bestFit="1" customWidth="1"/>
    <col min="3" max="3" width="29.42578125" style="289" bestFit="1" customWidth="1"/>
    <col min="4" max="4" width="11.7109375" style="289" customWidth="1"/>
    <col min="5" max="5" width="15.85546875" style="289" customWidth="1"/>
    <col min="6" max="6" width="17.5703125" style="289" bestFit="1" customWidth="1"/>
    <col min="7" max="16384" width="8.7109375" style="289"/>
  </cols>
  <sheetData>
    <row r="1" spans="2:6" ht="15.75" thickBot="1"/>
    <row r="2" spans="2:6">
      <c r="B2" s="290" t="str">
        <f>'MAIN DETAILED BUDGET'!$B$3:$C$3</f>
        <v>Name of the Organization</v>
      </c>
      <c r="C2" s="291"/>
      <c r="D2" s="291"/>
      <c r="E2" s="291"/>
      <c r="F2" s="292"/>
    </row>
    <row r="3" spans="2:6" ht="22.5" customHeight="1">
      <c r="B3" s="293" t="str">
        <f>'MAIN DETAILED BUDGET'!$B$4:$C$4</f>
        <v xml:space="preserve">RFA Number </v>
      </c>
      <c r="C3" s="294"/>
      <c r="D3" s="294"/>
      <c r="E3" s="294"/>
      <c r="F3" s="295"/>
    </row>
    <row r="4" spans="2:6" ht="21" customHeight="1">
      <c r="B4" s="293">
        <f>'MAIN DETAILED BUDGET'!$B$5</f>
        <v>0</v>
      </c>
      <c r="C4" s="294"/>
      <c r="D4" s="294"/>
      <c r="E4" s="294"/>
      <c r="F4" s="295"/>
    </row>
    <row r="5" spans="2:6">
      <c r="B5" s="462" t="s">
        <v>89</v>
      </c>
      <c r="C5" s="463"/>
      <c r="D5" s="463"/>
      <c r="E5" s="463"/>
      <c r="F5" s="464"/>
    </row>
    <row r="6" spans="2:6">
      <c r="B6" s="296" t="s">
        <v>90</v>
      </c>
      <c r="C6" s="297" t="s">
        <v>91</v>
      </c>
      <c r="D6" s="297" t="s">
        <v>1</v>
      </c>
      <c r="E6" s="297" t="s">
        <v>92</v>
      </c>
      <c r="F6" s="298" t="s">
        <v>93</v>
      </c>
    </row>
    <row r="7" spans="2:6">
      <c r="B7" s="299"/>
      <c r="C7" s="300"/>
      <c r="D7" s="300"/>
      <c r="E7" s="300"/>
      <c r="F7" s="298" t="s">
        <v>94</v>
      </c>
    </row>
    <row r="8" spans="2:6">
      <c r="B8" s="301"/>
      <c r="C8" s="302"/>
      <c r="D8" s="303"/>
      <c r="E8" s="304"/>
      <c r="F8" s="305">
        <f t="shared" ref="F8:F18" si="0">D8*E8</f>
        <v>0</v>
      </c>
    </row>
    <row r="9" spans="2:6">
      <c r="B9" s="301"/>
      <c r="C9" s="302"/>
      <c r="D9" s="303"/>
      <c r="E9" s="304"/>
      <c r="F9" s="306">
        <f t="shared" si="0"/>
        <v>0</v>
      </c>
    </row>
    <row r="10" spans="2:6">
      <c r="B10" s="301"/>
      <c r="C10" s="302"/>
      <c r="D10" s="303"/>
      <c r="E10" s="307"/>
      <c r="F10" s="308">
        <f t="shared" si="0"/>
        <v>0</v>
      </c>
    </row>
    <row r="11" spans="2:6">
      <c r="B11" s="301"/>
      <c r="C11" s="302"/>
      <c r="D11" s="303"/>
      <c r="E11" s="307"/>
      <c r="F11" s="308">
        <f t="shared" si="0"/>
        <v>0</v>
      </c>
    </row>
    <row r="12" spans="2:6">
      <c r="B12" s="301"/>
      <c r="C12" s="302"/>
      <c r="D12" s="303"/>
      <c r="E12" s="307"/>
      <c r="F12" s="305">
        <f t="shared" si="0"/>
        <v>0</v>
      </c>
    </row>
    <row r="13" spans="2:6">
      <c r="B13" s="301"/>
      <c r="C13" s="302"/>
      <c r="D13" s="303"/>
      <c r="E13" s="307"/>
      <c r="F13" s="305">
        <f t="shared" si="0"/>
        <v>0</v>
      </c>
    </row>
    <row r="14" spans="2:6">
      <c r="B14" s="301"/>
      <c r="C14" s="302"/>
      <c r="D14" s="303"/>
      <c r="E14" s="307"/>
      <c r="F14" s="306">
        <f t="shared" si="0"/>
        <v>0</v>
      </c>
    </row>
    <row r="15" spans="2:6">
      <c r="B15" s="301"/>
      <c r="C15" s="302"/>
      <c r="D15" s="303"/>
      <c r="E15" s="307"/>
      <c r="F15" s="305">
        <f t="shared" si="0"/>
        <v>0</v>
      </c>
    </row>
    <row r="16" spans="2:6">
      <c r="B16" s="301"/>
      <c r="C16" s="302"/>
      <c r="D16" s="303"/>
      <c r="E16" s="307"/>
      <c r="F16" s="306">
        <f t="shared" si="0"/>
        <v>0</v>
      </c>
    </row>
    <row r="17" spans="2:6">
      <c r="B17" s="301"/>
      <c r="C17" s="302"/>
      <c r="D17" s="302"/>
      <c r="E17" s="307"/>
      <c r="F17" s="308">
        <f t="shared" si="0"/>
        <v>0</v>
      </c>
    </row>
    <row r="18" spans="2:6">
      <c r="B18" s="301"/>
      <c r="C18" s="302"/>
      <c r="D18" s="302"/>
      <c r="E18" s="307"/>
      <c r="F18" s="305">
        <f t="shared" si="0"/>
        <v>0</v>
      </c>
    </row>
    <row r="19" spans="2:6">
      <c r="B19" s="301"/>
      <c r="C19" s="302"/>
      <c r="D19" s="302"/>
      <c r="E19" s="307"/>
      <c r="F19" s="309"/>
    </row>
    <row r="20" spans="2:6" ht="15.75" thickBot="1">
      <c r="B20" s="465" t="s">
        <v>95</v>
      </c>
      <c r="C20" s="466"/>
      <c r="D20" s="466"/>
      <c r="E20" s="466"/>
      <c r="F20" s="467">
        <f>SUM(F8:F19)</f>
        <v>0</v>
      </c>
    </row>
    <row r="21" spans="2:6">
      <c r="F21" s="310"/>
    </row>
    <row r="22" spans="2:6">
      <c r="B22" s="311"/>
    </row>
  </sheetData>
  <mergeCells count="2">
    <mergeCell ref="B5:F5"/>
    <mergeCell ref="B20:F20"/>
  </mergeCells>
  <printOptions horizontalCentered="1"/>
  <pageMargins left="0.7" right="0.7" top="0.86" bottom="0.75" header="0.3" footer="0.3"/>
  <pageSetup scale="70" orientation="landscape" r:id="rId1"/>
  <headerFooter>
    <oddHeader>&amp;C&amp;A
SOLICITATION &amp;
COUNTRY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1:V67"/>
  <sheetViews>
    <sheetView view="pageBreakPreview" topLeftCell="A37" zoomScale="110" zoomScaleNormal="75" zoomScaleSheetLayoutView="110" workbookViewId="0">
      <selection activeCell="A67" sqref="A67"/>
    </sheetView>
  </sheetViews>
  <sheetFormatPr defaultColWidth="9.140625" defaultRowHeight="15"/>
  <cols>
    <col min="1" max="1" width="7" style="186" customWidth="1"/>
    <col min="2" max="2" width="43.28515625" style="185" customWidth="1"/>
    <col min="3" max="3" width="12.42578125" style="186" hidden="1" customWidth="1"/>
    <col min="4" max="4" width="11" style="187" customWidth="1"/>
    <col min="5" max="5" width="10.85546875" style="186" customWidth="1"/>
    <col min="6" max="6" width="10" style="187" customWidth="1"/>
    <col min="7" max="7" width="9.7109375" style="187" customWidth="1"/>
    <col min="8" max="8" width="10" style="187" customWidth="1"/>
    <col min="9" max="9" width="9.7109375" style="187" customWidth="1"/>
    <col min="10" max="10" width="10" style="187" customWidth="1"/>
    <col min="11" max="11" width="9.7109375" style="187" customWidth="1"/>
    <col min="12" max="12" width="10" style="187" customWidth="1"/>
    <col min="13" max="13" width="9.7109375" style="187" customWidth="1"/>
    <col min="14" max="14" width="10" style="187" customWidth="1"/>
    <col min="15" max="15" width="9.7109375" style="187" customWidth="1"/>
    <col min="16" max="16" width="10.28515625" style="187" customWidth="1"/>
    <col min="17" max="17" width="11.7109375" style="187" customWidth="1"/>
    <col min="18" max="18" width="16" style="191" customWidth="1"/>
    <col min="19" max="22" width="9.85546875" style="186" hidden="1" customWidth="1"/>
    <col min="23" max="16384" width="9.140625" style="186"/>
  </cols>
  <sheetData>
    <row r="1" spans="2:22" ht="15.75" thickBot="1">
      <c r="E1" s="188"/>
      <c r="G1" s="189"/>
      <c r="H1" s="190"/>
    </row>
    <row r="2" spans="2:22" ht="30.75" customHeight="1">
      <c r="B2" s="192"/>
      <c r="C2" s="428" t="s">
        <v>23</v>
      </c>
      <c r="D2" s="429"/>
      <c r="E2" s="430"/>
      <c r="F2" s="431" t="s">
        <v>7</v>
      </c>
      <c r="G2" s="430"/>
      <c r="H2" s="431" t="s">
        <v>8</v>
      </c>
      <c r="I2" s="430"/>
      <c r="J2" s="431" t="s">
        <v>9</v>
      </c>
      <c r="K2" s="430"/>
      <c r="L2" s="431" t="s">
        <v>10</v>
      </c>
      <c r="M2" s="430"/>
      <c r="N2" s="431" t="s">
        <v>11</v>
      </c>
      <c r="O2" s="453"/>
      <c r="S2" s="442" t="s">
        <v>69</v>
      </c>
      <c r="T2" s="443"/>
      <c r="U2" s="443"/>
      <c r="V2" s="444"/>
    </row>
    <row r="3" spans="2:22" ht="18.75" customHeight="1" thickBot="1">
      <c r="B3" s="193"/>
      <c r="C3" s="286" t="s">
        <v>70</v>
      </c>
      <c r="D3" s="319"/>
      <c r="E3" s="288">
        <v>0.05</v>
      </c>
      <c r="F3" s="445">
        <f>0+1</f>
        <v>1</v>
      </c>
      <c r="G3" s="446"/>
      <c r="H3" s="447">
        <f>Yr1ODC*(1+E3)</f>
        <v>1.05</v>
      </c>
      <c r="I3" s="448"/>
      <c r="J3" s="449">
        <f>Yr2ODC*(1+E3)</f>
        <v>1.1025</v>
      </c>
      <c r="K3" s="450"/>
      <c r="L3" s="449">
        <f>Yr3ODC*(1+E3)</f>
        <v>1.1576250000000001</v>
      </c>
      <c r="M3" s="450"/>
      <c r="N3" s="451">
        <f>Yr4ODC*(1+E3)</f>
        <v>1.2155062500000002</v>
      </c>
      <c r="O3" s="452"/>
      <c r="S3" s="194" t="s">
        <v>71</v>
      </c>
      <c r="T3" s="195">
        <v>0.4</v>
      </c>
      <c r="U3" s="195">
        <f>T3*8</f>
        <v>3.2</v>
      </c>
      <c r="V3" s="196">
        <f>U3*18.75</f>
        <v>60</v>
      </c>
    </row>
    <row r="4" spans="2:22" ht="18.75" customHeight="1">
      <c r="B4" s="193"/>
      <c r="C4" s="197"/>
      <c r="D4" s="198"/>
      <c r="E4" s="199"/>
      <c r="F4" s="199"/>
      <c r="G4" s="200"/>
      <c r="H4" s="201"/>
      <c r="I4" s="200"/>
      <c r="J4" s="202"/>
      <c r="K4" s="203"/>
      <c r="L4" s="201"/>
      <c r="M4" s="204"/>
      <c r="N4" s="205"/>
      <c r="O4" s="206"/>
    </row>
    <row r="5" spans="2:22" ht="15.75" thickBot="1">
      <c r="D5" s="189"/>
      <c r="E5" s="188"/>
      <c r="F5" s="207"/>
      <c r="G5" s="189"/>
      <c r="I5" s="208"/>
    </row>
    <row r="6" spans="2:22" s="210" customFormat="1" ht="24.75" customHeight="1">
      <c r="B6" s="432" t="str">
        <f>'MAIN DETAILED BUDGET'!B3:C3</f>
        <v>Name of the Organization</v>
      </c>
      <c r="C6" s="433"/>
      <c r="D6" s="434"/>
      <c r="E6" s="435"/>
      <c r="F6" s="417" t="s">
        <v>7</v>
      </c>
      <c r="G6" s="418"/>
      <c r="H6" s="417" t="s">
        <v>8</v>
      </c>
      <c r="I6" s="418"/>
      <c r="J6" s="417" t="s">
        <v>9</v>
      </c>
      <c r="K6" s="418"/>
      <c r="L6" s="417" t="s">
        <v>10</v>
      </c>
      <c r="M6" s="418"/>
      <c r="N6" s="417" t="s">
        <v>11</v>
      </c>
      <c r="O6" s="418"/>
      <c r="P6" s="417" t="s">
        <v>72</v>
      </c>
      <c r="Q6" s="398"/>
      <c r="R6" s="209"/>
    </row>
    <row r="7" spans="2:22" s="210" customFormat="1">
      <c r="B7" s="440" t="str">
        <f>'MAIN DETAILED BUDGET'!B4:C4</f>
        <v xml:space="preserve">RFA Number </v>
      </c>
      <c r="C7" s="441"/>
      <c r="D7" s="436"/>
      <c r="E7" s="437"/>
      <c r="F7" s="419"/>
      <c r="G7" s="420"/>
      <c r="H7" s="419"/>
      <c r="I7" s="420"/>
      <c r="J7" s="419"/>
      <c r="K7" s="420"/>
      <c r="L7" s="419"/>
      <c r="M7" s="420"/>
      <c r="N7" s="419"/>
      <c r="O7" s="420"/>
      <c r="P7" s="419"/>
      <c r="Q7" s="400"/>
      <c r="R7" s="209"/>
    </row>
    <row r="8" spans="2:22" s="210" customFormat="1" ht="20.25" customHeight="1">
      <c r="B8" s="440">
        <f>'MAIN DETAILED BUDGET'!B5</f>
        <v>0</v>
      </c>
      <c r="C8" s="441"/>
      <c r="D8" s="436"/>
      <c r="E8" s="439"/>
      <c r="F8" s="421"/>
      <c r="G8" s="422"/>
      <c r="H8" s="421"/>
      <c r="I8" s="422"/>
      <c r="J8" s="421"/>
      <c r="K8" s="422"/>
      <c r="L8" s="421"/>
      <c r="M8" s="422"/>
      <c r="N8" s="421"/>
      <c r="O8" s="422"/>
      <c r="P8" s="421"/>
      <c r="Q8" s="402"/>
      <c r="R8" s="209"/>
    </row>
    <row r="9" spans="2:22" s="210" customFormat="1" ht="20.25" customHeight="1">
      <c r="B9" s="316"/>
      <c r="C9" s="317"/>
      <c r="D9" s="318"/>
      <c r="E9" s="270" t="s">
        <v>0</v>
      </c>
      <c r="F9" s="271" t="s">
        <v>96</v>
      </c>
      <c r="G9" s="272" t="s">
        <v>74</v>
      </c>
      <c r="H9" s="271" t="s">
        <v>96</v>
      </c>
      <c r="I9" s="272" t="s">
        <v>74</v>
      </c>
      <c r="J9" s="271" t="s">
        <v>96</v>
      </c>
      <c r="K9" s="272" t="s">
        <v>74</v>
      </c>
      <c r="L9" s="271" t="s">
        <v>96</v>
      </c>
      <c r="M9" s="272" t="s">
        <v>74</v>
      </c>
      <c r="N9" s="273" t="s">
        <v>96</v>
      </c>
      <c r="O9" s="274" t="s">
        <v>74</v>
      </c>
      <c r="P9" s="275" t="s">
        <v>1</v>
      </c>
      <c r="Q9" s="276" t="s">
        <v>74</v>
      </c>
      <c r="R9" s="209"/>
    </row>
    <row r="10" spans="2:22" s="217" customFormat="1" ht="11.25" customHeight="1">
      <c r="B10" s="460"/>
      <c r="C10" s="461"/>
      <c r="D10" s="212"/>
      <c r="E10" s="213"/>
      <c r="F10" s="212"/>
      <c r="G10" s="212"/>
      <c r="H10" s="212"/>
      <c r="I10" s="212"/>
      <c r="J10" s="212"/>
      <c r="K10" s="214"/>
      <c r="L10" s="212"/>
      <c r="M10" s="212"/>
      <c r="N10" s="212"/>
      <c r="O10" s="212"/>
      <c r="P10" s="214"/>
      <c r="Q10" s="215"/>
      <c r="R10" s="216" t="s">
        <v>16</v>
      </c>
      <c r="V10" s="218"/>
    </row>
    <row r="11" spans="2:22" s="220" customFormat="1">
      <c r="B11" s="278" t="s">
        <v>97</v>
      </c>
      <c r="C11" s="279"/>
      <c r="D11" s="280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1"/>
      <c r="R11" s="219"/>
    </row>
    <row r="12" spans="2:22">
      <c r="B12" s="221"/>
      <c r="C12" s="222"/>
      <c r="D12" s="223"/>
      <c r="E12" s="248"/>
      <c r="F12" s="223"/>
      <c r="G12" s="225"/>
      <c r="H12" s="223"/>
      <c r="I12" s="225"/>
      <c r="J12" s="223"/>
      <c r="K12" s="225"/>
      <c r="L12" s="223"/>
      <c r="M12" s="225"/>
      <c r="N12" s="223"/>
      <c r="O12" s="225"/>
      <c r="P12" s="225"/>
      <c r="Q12" s="226"/>
    </row>
    <row r="13" spans="2:22">
      <c r="B13" s="230" t="s">
        <v>98</v>
      </c>
      <c r="C13" s="231"/>
      <c r="D13" s="232"/>
      <c r="E13" s="254"/>
      <c r="F13" s="282"/>
      <c r="G13" s="234">
        <f t="shared" ref="G13:G21" si="0">ROUND((F13*$E13),0)*Yr1ODC</f>
        <v>0</v>
      </c>
      <c r="H13" s="282"/>
      <c r="I13" s="234">
        <f t="shared" ref="I13:I21" si="1">ROUND((H13*$E13),0)*Yr2ODC</f>
        <v>0</v>
      </c>
      <c r="J13" s="282"/>
      <c r="K13" s="234">
        <f t="shared" ref="K13:K21" si="2">ROUND((J13*$E13),0)*Yr3ODC</f>
        <v>0</v>
      </c>
      <c r="L13" s="282"/>
      <c r="M13" s="234">
        <f t="shared" ref="M13:M21" si="3">ROUND((L13*$E13),0)*Yr4ODC</f>
        <v>0</v>
      </c>
      <c r="N13" s="282"/>
      <c r="O13" s="234">
        <f t="shared" ref="O13:O21" si="4">ROUND((N13*$E13),0)*Yr5ODC</f>
        <v>0</v>
      </c>
      <c r="P13" s="267">
        <f t="shared" ref="P13:P20" si="5">H13+J13+L13+N13+F13</f>
        <v>0</v>
      </c>
      <c r="Q13" s="235">
        <f>G13+I13+K13+M13+O13</f>
        <v>0</v>
      </c>
      <c r="R13" s="191">
        <f>G13+I13+K13+M13+O13-Q13</f>
        <v>0</v>
      </c>
    </row>
    <row r="14" spans="2:22">
      <c r="B14" s="230" t="s">
        <v>99</v>
      </c>
      <c r="C14" s="233"/>
      <c r="D14" s="232"/>
      <c r="E14" s="254"/>
      <c r="F14" s="282"/>
      <c r="G14" s="234">
        <f t="shared" si="0"/>
        <v>0</v>
      </c>
      <c r="H14" s="282"/>
      <c r="I14" s="234">
        <f t="shared" si="1"/>
        <v>0</v>
      </c>
      <c r="J14" s="282"/>
      <c r="K14" s="234">
        <f t="shared" si="2"/>
        <v>0</v>
      </c>
      <c r="L14" s="282"/>
      <c r="M14" s="234">
        <f t="shared" si="3"/>
        <v>0</v>
      </c>
      <c r="N14" s="282"/>
      <c r="O14" s="234">
        <f t="shared" si="4"/>
        <v>0</v>
      </c>
      <c r="P14" s="267">
        <f t="shared" si="5"/>
        <v>0</v>
      </c>
      <c r="Q14" s="235">
        <f t="shared" ref="Q14:Q21" si="6">G14+I14+K14+M14+O14</f>
        <v>0</v>
      </c>
      <c r="R14" s="191">
        <f t="shared" ref="R14:R67" si="7">G14+I14+K14+M14+O14-Q14</f>
        <v>0</v>
      </c>
    </row>
    <row r="15" spans="2:22">
      <c r="B15" s="230" t="s">
        <v>100</v>
      </c>
      <c r="C15" s="233"/>
      <c r="D15" s="232"/>
      <c r="E15" s="254"/>
      <c r="F15" s="282"/>
      <c r="G15" s="234">
        <f t="shared" si="0"/>
        <v>0</v>
      </c>
      <c r="H15" s="282"/>
      <c r="I15" s="234">
        <f t="shared" si="1"/>
        <v>0</v>
      </c>
      <c r="J15" s="282"/>
      <c r="K15" s="234">
        <f t="shared" si="2"/>
        <v>0</v>
      </c>
      <c r="L15" s="282"/>
      <c r="M15" s="234">
        <f t="shared" si="3"/>
        <v>0</v>
      </c>
      <c r="N15" s="282"/>
      <c r="O15" s="234">
        <f t="shared" si="4"/>
        <v>0</v>
      </c>
      <c r="P15" s="267">
        <f t="shared" si="5"/>
        <v>0</v>
      </c>
      <c r="Q15" s="235">
        <f t="shared" si="6"/>
        <v>0</v>
      </c>
      <c r="R15" s="191">
        <f t="shared" si="7"/>
        <v>0</v>
      </c>
    </row>
    <row r="16" spans="2:22">
      <c r="B16" s="230" t="s">
        <v>101</v>
      </c>
      <c r="C16" s="233"/>
      <c r="D16" s="232"/>
      <c r="E16" s="254"/>
      <c r="F16" s="282"/>
      <c r="G16" s="234">
        <f t="shared" si="0"/>
        <v>0</v>
      </c>
      <c r="H16" s="282"/>
      <c r="I16" s="234">
        <f t="shared" si="1"/>
        <v>0</v>
      </c>
      <c r="J16" s="282"/>
      <c r="K16" s="234">
        <f t="shared" si="2"/>
        <v>0</v>
      </c>
      <c r="L16" s="282"/>
      <c r="M16" s="234">
        <f t="shared" si="3"/>
        <v>0</v>
      </c>
      <c r="N16" s="282"/>
      <c r="O16" s="234">
        <f t="shared" si="4"/>
        <v>0</v>
      </c>
      <c r="P16" s="267">
        <f t="shared" si="5"/>
        <v>0</v>
      </c>
      <c r="Q16" s="235">
        <f t="shared" si="6"/>
        <v>0</v>
      </c>
      <c r="R16" s="191">
        <f t="shared" si="7"/>
        <v>0</v>
      </c>
    </row>
    <row r="17" spans="2:18">
      <c r="B17" s="230" t="s">
        <v>102</v>
      </c>
      <c r="C17" s="233"/>
      <c r="D17" s="232"/>
      <c r="E17" s="254"/>
      <c r="F17" s="282"/>
      <c r="G17" s="234">
        <f t="shared" si="0"/>
        <v>0</v>
      </c>
      <c r="H17" s="282"/>
      <c r="I17" s="234">
        <f t="shared" si="1"/>
        <v>0</v>
      </c>
      <c r="J17" s="282"/>
      <c r="K17" s="234">
        <f t="shared" si="2"/>
        <v>0</v>
      </c>
      <c r="L17" s="282"/>
      <c r="M17" s="234">
        <f t="shared" si="3"/>
        <v>0</v>
      </c>
      <c r="N17" s="282"/>
      <c r="O17" s="234">
        <f t="shared" si="4"/>
        <v>0</v>
      </c>
      <c r="P17" s="267">
        <f t="shared" si="5"/>
        <v>0</v>
      </c>
      <c r="Q17" s="235">
        <f t="shared" si="6"/>
        <v>0</v>
      </c>
      <c r="R17" s="191">
        <f t="shared" si="7"/>
        <v>0</v>
      </c>
    </row>
    <row r="18" spans="2:18">
      <c r="B18" s="230" t="s">
        <v>103</v>
      </c>
      <c r="C18" s="233"/>
      <c r="D18" s="232"/>
      <c r="E18" s="254"/>
      <c r="F18" s="282"/>
      <c r="G18" s="234">
        <f t="shared" si="0"/>
        <v>0</v>
      </c>
      <c r="H18" s="282"/>
      <c r="I18" s="234">
        <f t="shared" si="1"/>
        <v>0</v>
      </c>
      <c r="J18" s="282"/>
      <c r="K18" s="234">
        <f t="shared" si="2"/>
        <v>0</v>
      </c>
      <c r="L18" s="282"/>
      <c r="M18" s="234">
        <f t="shared" si="3"/>
        <v>0</v>
      </c>
      <c r="N18" s="282"/>
      <c r="O18" s="234">
        <f t="shared" si="4"/>
        <v>0</v>
      </c>
      <c r="P18" s="267">
        <f t="shared" si="5"/>
        <v>0</v>
      </c>
      <c r="Q18" s="235">
        <f t="shared" si="6"/>
        <v>0</v>
      </c>
      <c r="R18" s="191">
        <f t="shared" si="7"/>
        <v>0</v>
      </c>
    </row>
    <row r="19" spans="2:18">
      <c r="B19" s="230" t="s">
        <v>104</v>
      </c>
      <c r="C19" s="233"/>
      <c r="D19" s="232"/>
      <c r="E19" s="254"/>
      <c r="F19" s="282"/>
      <c r="G19" s="234">
        <f t="shared" si="0"/>
        <v>0</v>
      </c>
      <c r="H19" s="282"/>
      <c r="I19" s="234">
        <f t="shared" si="1"/>
        <v>0</v>
      </c>
      <c r="J19" s="282"/>
      <c r="K19" s="234">
        <f t="shared" si="2"/>
        <v>0</v>
      </c>
      <c r="L19" s="282"/>
      <c r="M19" s="234">
        <f t="shared" si="3"/>
        <v>0</v>
      </c>
      <c r="N19" s="282"/>
      <c r="O19" s="234">
        <f t="shared" si="4"/>
        <v>0</v>
      </c>
      <c r="P19" s="267">
        <f t="shared" si="5"/>
        <v>0</v>
      </c>
      <c r="Q19" s="235">
        <f t="shared" si="6"/>
        <v>0</v>
      </c>
      <c r="R19" s="191">
        <f t="shared" si="7"/>
        <v>0</v>
      </c>
    </row>
    <row r="20" spans="2:18">
      <c r="B20" s="230" t="s">
        <v>105</v>
      </c>
      <c r="C20" s="233"/>
      <c r="D20" s="232"/>
      <c r="E20" s="254"/>
      <c r="F20" s="282"/>
      <c r="G20" s="234">
        <f t="shared" si="0"/>
        <v>0</v>
      </c>
      <c r="H20" s="282"/>
      <c r="I20" s="234">
        <f t="shared" si="1"/>
        <v>0</v>
      </c>
      <c r="J20" s="282"/>
      <c r="K20" s="234">
        <f t="shared" si="2"/>
        <v>0</v>
      </c>
      <c r="L20" s="282"/>
      <c r="M20" s="234">
        <f t="shared" si="3"/>
        <v>0</v>
      </c>
      <c r="N20" s="282"/>
      <c r="O20" s="234">
        <f t="shared" si="4"/>
        <v>0</v>
      </c>
      <c r="P20" s="267">
        <f t="shared" si="5"/>
        <v>0</v>
      </c>
      <c r="Q20" s="235">
        <f t="shared" si="6"/>
        <v>0</v>
      </c>
      <c r="R20" s="191">
        <f t="shared" si="7"/>
        <v>0</v>
      </c>
    </row>
    <row r="21" spans="2:18">
      <c r="B21" s="230" t="s">
        <v>106</v>
      </c>
      <c r="C21" s="233"/>
      <c r="D21" s="232"/>
      <c r="E21" s="254"/>
      <c r="F21" s="282"/>
      <c r="G21" s="234">
        <f t="shared" si="0"/>
        <v>0</v>
      </c>
      <c r="H21" s="282"/>
      <c r="I21" s="234">
        <f t="shared" si="1"/>
        <v>0</v>
      </c>
      <c r="J21" s="282"/>
      <c r="K21" s="234">
        <f t="shared" si="2"/>
        <v>0</v>
      </c>
      <c r="L21" s="282"/>
      <c r="M21" s="234">
        <f t="shared" si="3"/>
        <v>0</v>
      </c>
      <c r="N21" s="282"/>
      <c r="O21" s="234">
        <f t="shared" si="4"/>
        <v>0</v>
      </c>
      <c r="P21" s="267">
        <f>H21+J21+L21+N21+F21</f>
        <v>0</v>
      </c>
      <c r="Q21" s="235">
        <f t="shared" si="6"/>
        <v>0</v>
      </c>
      <c r="R21" s="191">
        <f t="shared" si="7"/>
        <v>0</v>
      </c>
    </row>
    <row r="22" spans="2:18" ht="15" customHeight="1">
      <c r="B22" s="236"/>
      <c r="C22" s="237"/>
      <c r="D22" s="189"/>
      <c r="E22" s="255"/>
      <c r="F22" s="238"/>
      <c r="G22" s="239"/>
      <c r="H22" s="238"/>
      <c r="I22" s="239"/>
      <c r="J22" s="238"/>
      <c r="K22" s="239"/>
      <c r="L22" s="238"/>
      <c r="M22" s="239"/>
      <c r="N22" s="238"/>
      <c r="O22" s="239"/>
      <c r="P22" s="267"/>
      <c r="Q22" s="240"/>
      <c r="R22" s="191">
        <f t="shared" si="7"/>
        <v>0</v>
      </c>
    </row>
    <row r="23" spans="2:18" s="245" customFormat="1">
      <c r="B23" s="456" t="s">
        <v>107</v>
      </c>
      <c r="C23" s="457"/>
      <c r="D23" s="457"/>
      <c r="E23" s="277"/>
      <c r="F23" s="242"/>
      <c r="G23" s="243">
        <f>SUM(G13:G22)</f>
        <v>0</v>
      </c>
      <c r="H23" s="242"/>
      <c r="I23" s="243">
        <f>SUM(I13:I22)</f>
        <v>0</v>
      </c>
      <c r="J23" s="242"/>
      <c r="K23" s="243">
        <f>SUM(K13:K22)</f>
        <v>0</v>
      </c>
      <c r="L23" s="242"/>
      <c r="M23" s="243">
        <f>SUM(M13:M22)</f>
        <v>0</v>
      </c>
      <c r="N23" s="242"/>
      <c r="O23" s="243">
        <f>SUM(O13:O22)</f>
        <v>0</v>
      </c>
      <c r="P23" s="242"/>
      <c r="Q23" s="244">
        <f>SUM(Q13:Q22)</f>
        <v>0</v>
      </c>
      <c r="R23" s="191">
        <f t="shared" si="7"/>
        <v>0</v>
      </c>
    </row>
    <row r="24" spans="2:18" s="217" customFormat="1" ht="9.75" customHeight="1">
      <c r="B24" s="246"/>
      <c r="C24" s="222"/>
      <c r="D24" s="228"/>
      <c r="E24" s="252"/>
      <c r="F24" s="189"/>
      <c r="G24" s="229"/>
      <c r="H24" s="189"/>
      <c r="I24" s="229"/>
      <c r="J24" s="189"/>
      <c r="K24" s="229"/>
      <c r="L24" s="189"/>
      <c r="M24" s="189"/>
      <c r="N24" s="283"/>
      <c r="O24" s="229"/>
      <c r="P24" s="225"/>
      <c r="Q24" s="226"/>
      <c r="R24" s="191">
        <f t="shared" si="7"/>
        <v>0</v>
      </c>
    </row>
    <row r="25" spans="2:18" s="220" customFormat="1">
      <c r="B25" s="278" t="s">
        <v>108</v>
      </c>
      <c r="C25" s="279"/>
      <c r="D25" s="280"/>
      <c r="E25" s="279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1"/>
      <c r="R25" s="191">
        <f t="shared" si="7"/>
        <v>0</v>
      </c>
    </row>
    <row r="26" spans="2:18">
      <c r="B26" s="227"/>
      <c r="C26" s="222"/>
      <c r="D26" s="228"/>
      <c r="E26" s="252"/>
      <c r="F26" s="189"/>
      <c r="G26" s="229"/>
      <c r="H26" s="189"/>
      <c r="I26" s="229"/>
      <c r="J26" s="189"/>
      <c r="K26" s="229"/>
      <c r="L26" s="189"/>
      <c r="M26" s="189"/>
      <c r="N26" s="283"/>
      <c r="O26" s="229"/>
      <c r="P26" s="225"/>
      <c r="Q26" s="226"/>
      <c r="R26" s="191">
        <f t="shared" si="7"/>
        <v>0</v>
      </c>
    </row>
    <row r="27" spans="2:18">
      <c r="B27" s="230" t="s">
        <v>109</v>
      </c>
      <c r="C27" s="231"/>
      <c r="D27" s="232"/>
      <c r="E27" s="253"/>
      <c r="F27" s="312"/>
      <c r="G27" s="267"/>
      <c r="H27" s="312"/>
      <c r="I27" s="267"/>
      <c r="J27" s="312"/>
      <c r="K27" s="267"/>
      <c r="L27" s="312"/>
      <c r="M27" s="312"/>
      <c r="N27" s="314"/>
      <c r="O27" s="234"/>
      <c r="P27" s="267"/>
      <c r="Q27" s="235"/>
      <c r="R27" s="191">
        <f t="shared" si="7"/>
        <v>0</v>
      </c>
    </row>
    <row r="28" spans="2:18">
      <c r="B28" s="230" t="s">
        <v>110</v>
      </c>
      <c r="C28" s="233"/>
      <c r="D28" s="232"/>
      <c r="E28" s="254"/>
      <c r="F28" s="282"/>
      <c r="G28" s="234">
        <f>ROUND((F28*$E28),0)*Yr1ODC</f>
        <v>0</v>
      </c>
      <c r="H28" s="282"/>
      <c r="I28" s="234">
        <f>ROUND((H28*$E28),0)*Yr2ODC</f>
        <v>0</v>
      </c>
      <c r="J28" s="282"/>
      <c r="K28" s="234">
        <f>ROUND((J28*$E28),0)*Yr3ODC</f>
        <v>0</v>
      </c>
      <c r="L28" s="282"/>
      <c r="M28" s="234">
        <f>ROUND((L28*$E28),0)*Yr4ODC</f>
        <v>0</v>
      </c>
      <c r="N28" s="284"/>
      <c r="O28" s="234">
        <f>ROUND((N28*$E28),0)*Yr5ODC</f>
        <v>0</v>
      </c>
      <c r="P28" s="267">
        <f>H28+J28+L28+N28+F28</f>
        <v>0</v>
      </c>
      <c r="Q28" s="235">
        <f t="shared" ref="Q28:Q34" si="8">G28+I28+K28+M28+O28</f>
        <v>0</v>
      </c>
      <c r="R28" s="191">
        <f t="shared" si="7"/>
        <v>0</v>
      </c>
    </row>
    <row r="29" spans="2:18" s="251" customFormat="1">
      <c r="B29" s="313"/>
      <c r="C29" s="233"/>
      <c r="D29" s="232"/>
      <c r="E29" s="254"/>
      <c r="F29" s="312"/>
      <c r="G29" s="267"/>
      <c r="H29" s="312"/>
      <c r="I29" s="267"/>
      <c r="J29" s="312"/>
      <c r="K29" s="267"/>
      <c r="L29" s="312"/>
      <c r="M29" s="312"/>
      <c r="N29" s="314"/>
      <c r="O29" s="267"/>
      <c r="P29" s="267"/>
      <c r="Q29" s="235"/>
      <c r="R29" s="191">
        <f t="shared" si="7"/>
        <v>0</v>
      </c>
    </row>
    <row r="30" spans="2:18">
      <c r="B30" s="230" t="s">
        <v>111</v>
      </c>
      <c r="C30" s="233"/>
      <c r="D30" s="232"/>
      <c r="E30" s="254"/>
      <c r="F30" s="312"/>
      <c r="G30" s="267"/>
      <c r="H30" s="312"/>
      <c r="I30" s="267"/>
      <c r="J30" s="312"/>
      <c r="K30" s="267"/>
      <c r="L30" s="312"/>
      <c r="M30" s="312"/>
      <c r="N30" s="314"/>
      <c r="O30" s="234"/>
      <c r="P30" s="267"/>
      <c r="Q30" s="235"/>
      <c r="R30" s="191">
        <f t="shared" si="7"/>
        <v>0</v>
      </c>
    </row>
    <row r="31" spans="2:18">
      <c r="B31" s="230" t="s">
        <v>112</v>
      </c>
      <c r="C31" s="233"/>
      <c r="D31" s="232"/>
      <c r="E31" s="254"/>
      <c r="F31" s="282"/>
      <c r="G31" s="234">
        <f>ROUND((F31*$E31),0)*Yr1ODC</f>
        <v>0</v>
      </c>
      <c r="H31" s="282"/>
      <c r="I31" s="234">
        <f>ROUND((H31*$E31),0)*Yr2ODC</f>
        <v>0</v>
      </c>
      <c r="J31" s="282"/>
      <c r="K31" s="234">
        <f>ROUND((J31*$E31),0)*Yr3ODC</f>
        <v>0</v>
      </c>
      <c r="L31" s="282"/>
      <c r="M31" s="234">
        <f>ROUND((L31*$E31),0)*Yr4ODC</f>
        <v>0</v>
      </c>
      <c r="N31" s="284"/>
      <c r="O31" s="234">
        <f>ROUND((N31*$E31),0)*Yr5ODC</f>
        <v>0</v>
      </c>
      <c r="P31" s="267">
        <f>H31+J31+L31+N31+F31</f>
        <v>0</v>
      </c>
      <c r="Q31" s="235">
        <f t="shared" si="8"/>
        <v>0</v>
      </c>
      <c r="R31" s="191">
        <f t="shared" si="7"/>
        <v>0</v>
      </c>
    </row>
    <row r="32" spans="2:18" s="251" customFormat="1">
      <c r="B32" s="313"/>
      <c r="C32" s="233"/>
      <c r="D32" s="232"/>
      <c r="E32" s="254"/>
      <c r="F32" s="312"/>
      <c r="G32" s="267"/>
      <c r="H32" s="312"/>
      <c r="I32" s="267"/>
      <c r="J32" s="312"/>
      <c r="K32" s="267"/>
      <c r="L32" s="312"/>
      <c r="M32" s="312"/>
      <c r="N32" s="314"/>
      <c r="O32" s="267"/>
      <c r="P32" s="267"/>
      <c r="Q32" s="235"/>
      <c r="R32" s="191">
        <f t="shared" si="7"/>
        <v>0</v>
      </c>
    </row>
    <row r="33" spans="2:18">
      <c r="B33" s="230" t="s">
        <v>113</v>
      </c>
      <c r="C33" s="233"/>
      <c r="D33" s="232"/>
      <c r="E33" s="254"/>
      <c r="F33" s="312"/>
      <c r="G33" s="267"/>
      <c r="H33" s="312"/>
      <c r="I33" s="267"/>
      <c r="J33" s="312"/>
      <c r="K33" s="267"/>
      <c r="L33" s="312"/>
      <c r="M33" s="312"/>
      <c r="N33" s="314"/>
      <c r="O33" s="234"/>
      <c r="P33" s="267"/>
      <c r="Q33" s="235"/>
      <c r="R33" s="191">
        <f t="shared" si="7"/>
        <v>0</v>
      </c>
    </row>
    <row r="34" spans="2:18">
      <c r="B34" s="230" t="s">
        <v>114</v>
      </c>
      <c r="C34" s="233"/>
      <c r="D34" s="232"/>
      <c r="E34" s="254"/>
      <c r="F34" s="282"/>
      <c r="G34" s="234">
        <f>ROUND((F34*$E34),0)*Yr1ODC</f>
        <v>0</v>
      </c>
      <c r="H34" s="282"/>
      <c r="I34" s="234">
        <f>ROUND((H34*$E34),0)*Yr2ODC</f>
        <v>0</v>
      </c>
      <c r="J34" s="282"/>
      <c r="K34" s="234">
        <f>ROUND((J34*$E34),0)*Yr3ODC</f>
        <v>0</v>
      </c>
      <c r="L34" s="282"/>
      <c r="M34" s="234">
        <f>ROUND((L34*$E34),0)*Yr4ODC</f>
        <v>0</v>
      </c>
      <c r="N34" s="284"/>
      <c r="O34" s="234">
        <f>ROUND((N34*$E34),0)*Yr5ODC</f>
        <v>0</v>
      </c>
      <c r="P34" s="267">
        <f>H34+J34+L34+N34+F34</f>
        <v>0</v>
      </c>
      <c r="Q34" s="235">
        <f t="shared" si="8"/>
        <v>0</v>
      </c>
      <c r="R34" s="191">
        <f t="shared" si="7"/>
        <v>0</v>
      </c>
    </row>
    <row r="35" spans="2:18" ht="15" customHeight="1">
      <c r="B35" s="236"/>
      <c r="C35" s="237"/>
      <c r="D35" s="189"/>
      <c r="E35" s="255"/>
      <c r="F35" s="238"/>
      <c r="G35" s="239"/>
      <c r="H35" s="238"/>
      <c r="I35" s="239"/>
      <c r="J35" s="238"/>
      <c r="K35" s="239"/>
      <c r="L35" s="238"/>
      <c r="M35" s="268"/>
      <c r="N35" s="285"/>
      <c r="O35" s="239"/>
      <c r="P35" s="267"/>
      <c r="Q35" s="240"/>
      <c r="R35" s="191">
        <f t="shared" si="7"/>
        <v>0</v>
      </c>
    </row>
    <row r="36" spans="2:18">
      <c r="B36" s="230" t="s">
        <v>115</v>
      </c>
      <c r="C36" s="233"/>
      <c r="D36" s="232"/>
      <c r="E36" s="254"/>
      <c r="F36" s="312"/>
      <c r="G36" s="267"/>
      <c r="H36" s="312"/>
      <c r="I36" s="267"/>
      <c r="J36" s="312"/>
      <c r="K36" s="267"/>
      <c r="L36" s="312"/>
      <c r="M36" s="312"/>
      <c r="N36" s="314"/>
      <c r="O36" s="234"/>
      <c r="P36" s="267"/>
      <c r="Q36" s="235"/>
      <c r="R36" s="191">
        <f t="shared" si="7"/>
        <v>0</v>
      </c>
    </row>
    <row r="37" spans="2:18">
      <c r="B37" s="230" t="s">
        <v>116</v>
      </c>
      <c r="C37" s="233"/>
      <c r="D37" s="232"/>
      <c r="E37" s="254"/>
      <c r="F37" s="282"/>
      <c r="G37" s="234">
        <f>ROUND((F37*$E37),0)*Yr1ODC</f>
        <v>0</v>
      </c>
      <c r="H37" s="282"/>
      <c r="I37" s="234">
        <f>ROUND((H37*$E37),0)*Yr2ODC</f>
        <v>0</v>
      </c>
      <c r="J37" s="282"/>
      <c r="K37" s="234">
        <f>ROUND((J37*$E37),0)*Yr3ODC</f>
        <v>0</v>
      </c>
      <c r="L37" s="282"/>
      <c r="M37" s="234">
        <f>ROUND((L37*$E37),0)*Yr4ODC</f>
        <v>0</v>
      </c>
      <c r="N37" s="284"/>
      <c r="O37" s="234">
        <f>ROUND((N37*$E37),0)*Yr5ODC</f>
        <v>0</v>
      </c>
      <c r="P37" s="267">
        <f>H37+J37+L37+N37+F37</f>
        <v>0</v>
      </c>
      <c r="Q37" s="235">
        <f>G37+I37+K37+M37+O37</f>
        <v>0</v>
      </c>
      <c r="R37" s="191">
        <f t="shared" si="7"/>
        <v>0</v>
      </c>
    </row>
    <row r="38" spans="2:18" ht="15" customHeight="1">
      <c r="B38" s="236"/>
      <c r="C38" s="237"/>
      <c r="D38" s="189"/>
      <c r="E38" s="255"/>
      <c r="F38" s="238"/>
      <c r="G38" s="239"/>
      <c r="H38" s="238"/>
      <c r="I38" s="239"/>
      <c r="J38" s="238"/>
      <c r="K38" s="239"/>
      <c r="L38" s="238"/>
      <c r="M38" s="268"/>
      <c r="N38" s="285"/>
      <c r="O38" s="239"/>
      <c r="P38" s="267"/>
      <c r="Q38" s="240"/>
      <c r="R38" s="191">
        <f t="shared" si="7"/>
        <v>0</v>
      </c>
    </row>
    <row r="39" spans="2:18" s="245" customFormat="1">
      <c r="B39" s="456" t="s">
        <v>117</v>
      </c>
      <c r="C39" s="457"/>
      <c r="D39" s="457"/>
      <c r="E39" s="241"/>
      <c r="F39" s="242"/>
      <c r="G39" s="243">
        <f>SUM(G27:G38)</f>
        <v>0</v>
      </c>
      <c r="H39" s="242"/>
      <c r="I39" s="243">
        <f>SUM(I27:I38)</f>
        <v>0</v>
      </c>
      <c r="J39" s="242"/>
      <c r="K39" s="243">
        <f>SUM(K27:K38)</f>
        <v>0</v>
      </c>
      <c r="L39" s="242"/>
      <c r="M39" s="243">
        <f>SUM(M27:M38)</f>
        <v>0</v>
      </c>
      <c r="N39" s="242"/>
      <c r="O39" s="243">
        <f>SUM(O27:O38)</f>
        <v>0</v>
      </c>
      <c r="P39" s="242"/>
      <c r="Q39" s="244">
        <f>SUM(Q27:Q38)</f>
        <v>0</v>
      </c>
      <c r="R39" s="191">
        <f t="shared" si="7"/>
        <v>0</v>
      </c>
    </row>
    <row r="40" spans="2:18" s="251" customFormat="1" ht="11.25" customHeight="1">
      <c r="B40" s="247"/>
      <c r="C40" s="224"/>
      <c r="D40" s="223"/>
      <c r="E40" s="248"/>
      <c r="F40" s="249"/>
      <c r="G40" s="250"/>
      <c r="H40" s="249"/>
      <c r="I40" s="250"/>
      <c r="J40" s="249"/>
      <c r="K40" s="250"/>
      <c r="L40" s="249"/>
      <c r="M40" s="250"/>
      <c r="N40" s="249"/>
      <c r="O40" s="250"/>
      <c r="P40" s="249"/>
      <c r="Q40" s="269"/>
      <c r="R40" s="191">
        <f t="shared" si="7"/>
        <v>0</v>
      </c>
    </row>
    <row r="41" spans="2:18" s="220" customFormat="1">
      <c r="B41" s="278" t="s">
        <v>118</v>
      </c>
      <c r="C41" s="279"/>
      <c r="D41" s="280"/>
      <c r="E41" s="279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 s="280"/>
      <c r="Q41" s="281"/>
      <c r="R41" s="191">
        <f t="shared" si="7"/>
        <v>0</v>
      </c>
    </row>
    <row r="42" spans="2:18" s="251" customFormat="1">
      <c r="B42" s="315"/>
      <c r="C42" s="224"/>
      <c r="D42" s="223"/>
      <c r="E42" s="224"/>
      <c r="F42" s="320"/>
      <c r="G42" s="223"/>
      <c r="H42" s="320"/>
      <c r="I42" s="223"/>
      <c r="J42" s="320"/>
      <c r="K42" s="223"/>
      <c r="L42" s="320"/>
      <c r="M42" s="223"/>
      <c r="N42" s="320"/>
      <c r="O42" s="223"/>
      <c r="P42" s="320"/>
      <c r="Q42" s="321"/>
      <c r="R42" s="191">
        <f t="shared" si="7"/>
        <v>0</v>
      </c>
    </row>
    <row r="43" spans="2:18">
      <c r="B43" s="230" t="s">
        <v>119</v>
      </c>
      <c r="C43" s="231"/>
      <c r="D43" s="232"/>
      <c r="E43" s="253"/>
      <c r="F43" s="282"/>
      <c r="G43" s="234">
        <f>ROUND((F43*$E43),0)*Yr1ODC</f>
        <v>0</v>
      </c>
      <c r="H43" s="282"/>
      <c r="I43" s="234">
        <f>ROUND((H43*$E43),0)*Yr2ODC</f>
        <v>0</v>
      </c>
      <c r="J43" s="282"/>
      <c r="K43" s="234">
        <f>ROUND((J43*$E43),0)*Yr3ODC</f>
        <v>0</v>
      </c>
      <c r="L43" s="282"/>
      <c r="M43" s="234">
        <f>ROUND((L43*$E43),0)*Yr4ODC</f>
        <v>0</v>
      </c>
      <c r="N43" s="282"/>
      <c r="O43" s="234">
        <f>ROUND((N43*$E43),0)*Yr5ODC</f>
        <v>0</v>
      </c>
      <c r="P43" s="267">
        <f>H43+J43+L43+N43+F43</f>
        <v>0</v>
      </c>
      <c r="Q43" s="235">
        <f>G43+I43+K43+M43+O43</f>
        <v>0</v>
      </c>
      <c r="R43" s="191">
        <f t="shared" si="7"/>
        <v>0</v>
      </c>
    </row>
    <row r="44" spans="2:18">
      <c r="B44" s="230" t="s">
        <v>120</v>
      </c>
      <c r="C44" s="233"/>
      <c r="D44" s="232"/>
      <c r="E44" s="254"/>
      <c r="F44" s="282"/>
      <c r="G44" s="234">
        <f>ROUND((F44*$E44),0)*Yr1ODC</f>
        <v>0</v>
      </c>
      <c r="H44" s="282"/>
      <c r="I44" s="234">
        <f>ROUND((H44*$E44),0)*Yr2ODC</f>
        <v>0</v>
      </c>
      <c r="J44" s="282"/>
      <c r="K44" s="234">
        <f>ROUND((J44*$E44),0)*Yr3ODC</f>
        <v>0</v>
      </c>
      <c r="L44" s="282"/>
      <c r="M44" s="234">
        <f>ROUND((L44*$E44),0)*Yr4ODC</f>
        <v>0</v>
      </c>
      <c r="N44" s="282"/>
      <c r="O44" s="234">
        <f>ROUND((N44*$E44),0)*Yr5ODC</f>
        <v>0</v>
      </c>
      <c r="P44" s="267">
        <f>H44+J44+L44+N44+F44</f>
        <v>0</v>
      </c>
      <c r="Q44" s="235">
        <f>G44+I44+K44+M44+O44</f>
        <v>0</v>
      </c>
      <c r="R44" s="191">
        <f t="shared" si="7"/>
        <v>0</v>
      </c>
    </row>
    <row r="45" spans="2:18">
      <c r="B45" s="230" t="s">
        <v>121</v>
      </c>
      <c r="C45" s="233"/>
      <c r="D45" s="232"/>
      <c r="E45" s="254"/>
      <c r="F45" s="282"/>
      <c r="G45" s="234">
        <f>ROUND((F45*$E45),0)*Yr1ODC</f>
        <v>0</v>
      </c>
      <c r="H45" s="282"/>
      <c r="I45" s="234">
        <f>ROUND((H45*$E45),0)*Yr2ODC</f>
        <v>0</v>
      </c>
      <c r="J45" s="282"/>
      <c r="K45" s="234">
        <f>ROUND((J45*$E45),0)*Yr3ODC</f>
        <v>0</v>
      </c>
      <c r="L45" s="282"/>
      <c r="M45" s="234">
        <f>ROUND((L45*$E45),0)*Yr4ODC</f>
        <v>0</v>
      </c>
      <c r="N45" s="282"/>
      <c r="O45" s="234">
        <f>ROUND((N45*$E45),0)*Yr5ODC</f>
        <v>0</v>
      </c>
      <c r="P45" s="267">
        <f>H45+J45+L45+N45+F45</f>
        <v>0</v>
      </c>
      <c r="Q45" s="235">
        <f>G45+I45+K45+M45+O45</f>
        <v>0</v>
      </c>
      <c r="R45" s="191">
        <f t="shared" si="7"/>
        <v>0</v>
      </c>
    </row>
    <row r="46" spans="2:18" s="251" customFormat="1">
      <c r="B46" s="313"/>
      <c r="C46" s="233"/>
      <c r="D46" s="232"/>
      <c r="E46" s="254"/>
      <c r="F46" s="312"/>
      <c r="G46" s="267"/>
      <c r="H46" s="312"/>
      <c r="I46" s="267"/>
      <c r="J46" s="312"/>
      <c r="K46" s="267"/>
      <c r="L46" s="312"/>
      <c r="M46" s="267"/>
      <c r="N46" s="312"/>
      <c r="O46" s="267"/>
      <c r="P46" s="267">
        <f>H46+J46+L46+N46+F46</f>
        <v>0</v>
      </c>
      <c r="Q46" s="235">
        <f>G46+I46+K46+M46+O46</f>
        <v>0</v>
      </c>
      <c r="R46" s="191">
        <f t="shared" si="7"/>
        <v>0</v>
      </c>
    </row>
    <row r="47" spans="2:18">
      <c r="B47" s="230" t="s">
        <v>122</v>
      </c>
      <c r="C47" s="233"/>
      <c r="D47" s="232"/>
      <c r="E47" s="254"/>
      <c r="F47" s="282"/>
      <c r="G47" s="234">
        <f>ROUND((F47*$E47),0)*Yr1ODC</f>
        <v>0</v>
      </c>
      <c r="H47" s="282"/>
      <c r="I47" s="234">
        <f>ROUND((H47*$E47),0)*Yr2ODC</f>
        <v>0</v>
      </c>
      <c r="J47" s="282"/>
      <c r="K47" s="234">
        <f>ROUND((J47*$E47),0)*Yr3ODC</f>
        <v>0</v>
      </c>
      <c r="L47" s="282"/>
      <c r="M47" s="234">
        <f>ROUND((L47*$E47),0)*Yr4ODC</f>
        <v>0</v>
      </c>
      <c r="N47" s="282"/>
      <c r="O47" s="234">
        <f>ROUND((D47*N47*E47),0)*$C47*Yr5ODC</f>
        <v>0</v>
      </c>
      <c r="P47" s="267">
        <f>H47+J47+L47+N47+F47</f>
        <v>0</v>
      </c>
      <c r="Q47" s="235">
        <f>G47+I47+K47+M47+O47</f>
        <v>0</v>
      </c>
      <c r="R47" s="191">
        <f t="shared" si="7"/>
        <v>0</v>
      </c>
    </row>
    <row r="48" spans="2:18" s="251" customFormat="1">
      <c r="B48" s="313"/>
      <c r="C48" s="233"/>
      <c r="D48" s="232"/>
      <c r="E48" s="254"/>
      <c r="F48" s="312"/>
      <c r="G48" s="267"/>
      <c r="H48" s="312"/>
      <c r="I48" s="267"/>
      <c r="J48" s="312"/>
      <c r="K48" s="267"/>
      <c r="L48" s="312"/>
      <c r="M48" s="267"/>
      <c r="N48" s="312"/>
      <c r="O48" s="267"/>
      <c r="P48" s="267"/>
      <c r="Q48" s="235"/>
      <c r="R48" s="191">
        <f t="shared" si="7"/>
        <v>0</v>
      </c>
    </row>
    <row r="49" spans="2:18" s="245" customFormat="1">
      <c r="B49" s="456" t="s">
        <v>123</v>
      </c>
      <c r="C49" s="457"/>
      <c r="D49" s="457"/>
      <c r="E49" s="241"/>
      <c r="F49" s="242"/>
      <c r="G49" s="243">
        <f>SUM(G43:G48)</f>
        <v>0</v>
      </c>
      <c r="H49" s="242"/>
      <c r="I49" s="243">
        <f>SUM(I43:I48)</f>
        <v>0</v>
      </c>
      <c r="J49" s="242"/>
      <c r="K49" s="243">
        <f>SUM(K43:K48)</f>
        <v>0</v>
      </c>
      <c r="L49" s="242"/>
      <c r="M49" s="243">
        <f>SUM(M43:M48)</f>
        <v>0</v>
      </c>
      <c r="N49" s="242"/>
      <c r="O49" s="243">
        <f>SUM(O43:O48)</f>
        <v>0</v>
      </c>
      <c r="P49" s="242"/>
      <c r="Q49" s="244">
        <f>SUM(Q42:Q48)</f>
        <v>0</v>
      </c>
      <c r="R49" s="191">
        <f t="shared" si="7"/>
        <v>0</v>
      </c>
    </row>
    <row r="50" spans="2:18" s="251" customFormat="1" ht="10.5" customHeight="1">
      <c r="B50" s="247"/>
      <c r="C50" s="224"/>
      <c r="D50" s="223"/>
      <c r="E50" s="248"/>
      <c r="F50" s="249"/>
      <c r="G50" s="250"/>
      <c r="H50" s="249"/>
      <c r="I50" s="250"/>
      <c r="J50" s="249"/>
      <c r="K50" s="250"/>
      <c r="L50" s="249"/>
      <c r="M50" s="250"/>
      <c r="N50" s="249"/>
      <c r="O50" s="250"/>
      <c r="P50" s="249"/>
      <c r="Q50" s="269"/>
      <c r="R50" s="191">
        <f t="shared" si="7"/>
        <v>0</v>
      </c>
    </row>
    <row r="51" spans="2:18" s="220" customFormat="1">
      <c r="B51" s="278" t="s">
        <v>118</v>
      </c>
      <c r="C51" s="279"/>
      <c r="D51" s="280"/>
      <c r="E51" s="279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1"/>
      <c r="R51" s="191">
        <f t="shared" si="7"/>
        <v>0</v>
      </c>
    </row>
    <row r="52" spans="2:18">
      <c r="B52" s="230"/>
      <c r="C52" s="233"/>
      <c r="D52" s="232"/>
      <c r="E52" s="254"/>
      <c r="F52" s="312"/>
      <c r="G52" s="267"/>
      <c r="H52" s="312"/>
      <c r="I52" s="267"/>
      <c r="J52" s="312"/>
      <c r="K52" s="267"/>
      <c r="L52" s="312"/>
      <c r="M52" s="267"/>
      <c r="N52" s="312"/>
      <c r="O52" s="267"/>
      <c r="P52" s="267"/>
      <c r="Q52" s="235"/>
      <c r="R52" s="191">
        <f t="shared" si="7"/>
        <v>0</v>
      </c>
    </row>
    <row r="53" spans="2:18">
      <c r="B53" s="230" t="s">
        <v>124</v>
      </c>
      <c r="C53" s="233"/>
      <c r="D53" s="232"/>
      <c r="E53" s="254"/>
      <c r="F53" s="282"/>
      <c r="G53" s="234">
        <f t="shared" ref="G53:G63" si="9">ROUND((F53*$E53),0)*Yr1ODC</f>
        <v>0</v>
      </c>
      <c r="H53" s="282"/>
      <c r="I53" s="234">
        <f t="shared" ref="I53:I63" si="10">ROUND((H53*$E53),0)*Yr2ODC</f>
        <v>0</v>
      </c>
      <c r="J53" s="282"/>
      <c r="K53" s="234">
        <f t="shared" ref="K53:K63" si="11">ROUND((J53*$E53),0)*Yr3ODC</f>
        <v>0</v>
      </c>
      <c r="L53" s="282"/>
      <c r="M53" s="234">
        <f t="shared" ref="M53:M63" si="12">ROUND((L53*$E53),0)*Yr4ODC</f>
        <v>0</v>
      </c>
      <c r="N53" s="282"/>
      <c r="O53" s="234">
        <f t="shared" ref="O53:O63" si="13">ROUND((D53*N53*E53),0)*$C53*Yr5ODC</f>
        <v>0</v>
      </c>
      <c r="P53" s="267">
        <f t="shared" ref="P53:P58" si="14">H53+J53+L53+N53+F53</f>
        <v>0</v>
      </c>
      <c r="Q53" s="235">
        <f t="shared" ref="Q53:Q58" si="15">G53+I53+K53+M53+O53</f>
        <v>0</v>
      </c>
      <c r="R53" s="191">
        <f t="shared" si="7"/>
        <v>0</v>
      </c>
    </row>
    <row r="54" spans="2:18">
      <c r="B54" s="230" t="s">
        <v>125</v>
      </c>
      <c r="C54" s="233"/>
      <c r="D54" s="232"/>
      <c r="E54" s="254"/>
      <c r="F54" s="282"/>
      <c r="G54" s="234">
        <f t="shared" si="9"/>
        <v>0</v>
      </c>
      <c r="H54" s="282"/>
      <c r="I54" s="234">
        <f t="shared" si="10"/>
        <v>0</v>
      </c>
      <c r="J54" s="282"/>
      <c r="K54" s="234">
        <f t="shared" si="11"/>
        <v>0</v>
      </c>
      <c r="L54" s="282"/>
      <c r="M54" s="234">
        <f t="shared" si="12"/>
        <v>0</v>
      </c>
      <c r="N54" s="282"/>
      <c r="O54" s="234">
        <f t="shared" si="13"/>
        <v>0</v>
      </c>
      <c r="P54" s="267">
        <f t="shared" si="14"/>
        <v>0</v>
      </c>
      <c r="Q54" s="235">
        <f t="shared" si="15"/>
        <v>0</v>
      </c>
      <c r="R54" s="191">
        <f t="shared" si="7"/>
        <v>0</v>
      </c>
    </row>
    <row r="55" spans="2:18">
      <c r="B55" s="230" t="s">
        <v>126</v>
      </c>
      <c r="C55" s="233"/>
      <c r="D55" s="232"/>
      <c r="E55" s="254"/>
      <c r="F55" s="282"/>
      <c r="G55" s="234">
        <f t="shared" si="9"/>
        <v>0</v>
      </c>
      <c r="H55" s="282"/>
      <c r="I55" s="234">
        <f t="shared" si="10"/>
        <v>0</v>
      </c>
      <c r="J55" s="282"/>
      <c r="K55" s="234">
        <f t="shared" si="11"/>
        <v>0</v>
      </c>
      <c r="L55" s="282"/>
      <c r="M55" s="234">
        <f t="shared" si="12"/>
        <v>0</v>
      </c>
      <c r="N55" s="282"/>
      <c r="O55" s="234">
        <f t="shared" si="13"/>
        <v>0</v>
      </c>
      <c r="P55" s="267">
        <f t="shared" si="14"/>
        <v>0</v>
      </c>
      <c r="Q55" s="235">
        <f t="shared" si="15"/>
        <v>0</v>
      </c>
      <c r="R55" s="191">
        <f t="shared" si="7"/>
        <v>0</v>
      </c>
    </row>
    <row r="56" spans="2:18">
      <c r="B56" s="230" t="s">
        <v>127</v>
      </c>
      <c r="C56" s="233"/>
      <c r="D56" s="232"/>
      <c r="E56" s="254"/>
      <c r="F56" s="282"/>
      <c r="G56" s="234">
        <f t="shared" si="9"/>
        <v>0</v>
      </c>
      <c r="H56" s="282"/>
      <c r="I56" s="234">
        <f t="shared" si="10"/>
        <v>0</v>
      </c>
      <c r="J56" s="282"/>
      <c r="K56" s="234">
        <f t="shared" si="11"/>
        <v>0</v>
      </c>
      <c r="L56" s="282"/>
      <c r="M56" s="234">
        <f t="shared" si="12"/>
        <v>0</v>
      </c>
      <c r="N56" s="282"/>
      <c r="O56" s="234">
        <f t="shared" si="13"/>
        <v>0</v>
      </c>
      <c r="P56" s="267">
        <f t="shared" si="14"/>
        <v>0</v>
      </c>
      <c r="Q56" s="235">
        <f t="shared" si="15"/>
        <v>0</v>
      </c>
      <c r="R56" s="191">
        <f t="shared" si="7"/>
        <v>0</v>
      </c>
    </row>
    <row r="57" spans="2:18">
      <c r="B57" s="230" t="s">
        <v>128</v>
      </c>
      <c r="C57" s="233"/>
      <c r="D57" s="232"/>
      <c r="E57" s="254"/>
      <c r="F57" s="282"/>
      <c r="G57" s="234">
        <f t="shared" si="9"/>
        <v>0</v>
      </c>
      <c r="H57" s="282"/>
      <c r="I57" s="234">
        <f t="shared" si="10"/>
        <v>0</v>
      </c>
      <c r="J57" s="282"/>
      <c r="K57" s="234">
        <f t="shared" si="11"/>
        <v>0</v>
      </c>
      <c r="L57" s="282"/>
      <c r="M57" s="234">
        <f t="shared" si="12"/>
        <v>0</v>
      </c>
      <c r="N57" s="282"/>
      <c r="O57" s="234">
        <f t="shared" si="13"/>
        <v>0</v>
      </c>
      <c r="P57" s="267">
        <f t="shared" si="14"/>
        <v>0</v>
      </c>
      <c r="Q57" s="235">
        <f t="shared" si="15"/>
        <v>0</v>
      </c>
      <c r="R57" s="191">
        <f t="shared" si="7"/>
        <v>0</v>
      </c>
    </row>
    <row r="58" spans="2:18">
      <c r="B58" s="230" t="s">
        <v>129</v>
      </c>
      <c r="C58" s="233"/>
      <c r="D58" s="232"/>
      <c r="E58" s="254"/>
      <c r="F58" s="282"/>
      <c r="G58" s="234">
        <f t="shared" si="9"/>
        <v>0</v>
      </c>
      <c r="H58" s="282"/>
      <c r="I58" s="234">
        <f t="shared" si="10"/>
        <v>0</v>
      </c>
      <c r="J58" s="282"/>
      <c r="K58" s="234">
        <f t="shared" si="11"/>
        <v>0</v>
      </c>
      <c r="L58" s="282"/>
      <c r="M58" s="234">
        <f t="shared" si="12"/>
        <v>0</v>
      </c>
      <c r="N58" s="282"/>
      <c r="O58" s="234">
        <f t="shared" si="13"/>
        <v>0</v>
      </c>
      <c r="P58" s="267">
        <f t="shared" si="14"/>
        <v>0</v>
      </c>
      <c r="Q58" s="235">
        <f t="shared" si="15"/>
        <v>0</v>
      </c>
      <c r="R58" s="191">
        <f t="shared" si="7"/>
        <v>0</v>
      </c>
    </row>
    <row r="59" spans="2:18">
      <c r="B59" s="230" t="s">
        <v>130</v>
      </c>
      <c r="C59" s="233"/>
      <c r="D59" s="232"/>
      <c r="E59" s="254"/>
      <c r="F59" s="282"/>
      <c r="G59" s="234">
        <f t="shared" si="9"/>
        <v>0</v>
      </c>
      <c r="H59" s="282"/>
      <c r="I59" s="234">
        <f t="shared" si="10"/>
        <v>0</v>
      </c>
      <c r="J59" s="282"/>
      <c r="K59" s="234">
        <f t="shared" si="11"/>
        <v>0</v>
      </c>
      <c r="L59" s="282"/>
      <c r="M59" s="234">
        <f t="shared" si="12"/>
        <v>0</v>
      </c>
      <c r="N59" s="282"/>
      <c r="O59" s="234">
        <f t="shared" si="13"/>
        <v>0</v>
      </c>
      <c r="P59" s="267">
        <f>H59+J59+L59+N59+F59</f>
        <v>0</v>
      </c>
      <c r="Q59" s="235">
        <f>G59+I59+K59+M59+O59</f>
        <v>0</v>
      </c>
      <c r="R59" s="191">
        <f t="shared" si="7"/>
        <v>0</v>
      </c>
    </row>
    <row r="60" spans="2:18">
      <c r="B60" s="230" t="s">
        <v>131</v>
      </c>
      <c r="C60" s="233"/>
      <c r="D60" s="232"/>
      <c r="E60" s="254"/>
      <c r="F60" s="282"/>
      <c r="G60" s="234">
        <f t="shared" si="9"/>
        <v>0</v>
      </c>
      <c r="H60" s="282"/>
      <c r="I60" s="234">
        <f t="shared" si="10"/>
        <v>0</v>
      </c>
      <c r="J60" s="282"/>
      <c r="K60" s="234">
        <f t="shared" si="11"/>
        <v>0</v>
      </c>
      <c r="L60" s="282"/>
      <c r="M60" s="234">
        <f t="shared" si="12"/>
        <v>0</v>
      </c>
      <c r="N60" s="282"/>
      <c r="O60" s="234">
        <f t="shared" si="13"/>
        <v>0</v>
      </c>
      <c r="P60" s="267">
        <f>H60+J60+L60+N60+F60</f>
        <v>0</v>
      </c>
      <c r="Q60" s="235">
        <f>G60+I60+K60+M60+O60</f>
        <v>0</v>
      </c>
      <c r="R60" s="191">
        <f t="shared" si="7"/>
        <v>0</v>
      </c>
    </row>
    <row r="61" spans="2:18">
      <c r="B61" s="230" t="s">
        <v>132</v>
      </c>
      <c r="C61" s="233"/>
      <c r="D61" s="232"/>
      <c r="E61" s="254"/>
      <c r="F61" s="282"/>
      <c r="G61" s="234">
        <f t="shared" si="9"/>
        <v>0</v>
      </c>
      <c r="H61" s="282"/>
      <c r="I61" s="234">
        <f t="shared" si="10"/>
        <v>0</v>
      </c>
      <c r="J61" s="282"/>
      <c r="K61" s="234">
        <f t="shared" si="11"/>
        <v>0</v>
      </c>
      <c r="L61" s="282"/>
      <c r="M61" s="234">
        <f t="shared" si="12"/>
        <v>0</v>
      </c>
      <c r="N61" s="282"/>
      <c r="O61" s="234">
        <f t="shared" si="13"/>
        <v>0</v>
      </c>
      <c r="P61" s="267">
        <f>H61+J61+L61+N61+F61</f>
        <v>0</v>
      </c>
      <c r="Q61" s="235">
        <f>G61+I61+K61+M61+O61</f>
        <v>0</v>
      </c>
      <c r="R61" s="191">
        <f t="shared" si="7"/>
        <v>0</v>
      </c>
    </row>
    <row r="62" spans="2:18">
      <c r="B62" s="230" t="s">
        <v>133</v>
      </c>
      <c r="C62" s="233"/>
      <c r="D62" s="232"/>
      <c r="E62" s="254"/>
      <c r="F62" s="282"/>
      <c r="G62" s="234">
        <f t="shared" si="9"/>
        <v>0</v>
      </c>
      <c r="H62" s="282"/>
      <c r="I62" s="234">
        <f t="shared" si="10"/>
        <v>0</v>
      </c>
      <c r="J62" s="282"/>
      <c r="K62" s="234">
        <f t="shared" si="11"/>
        <v>0</v>
      </c>
      <c r="L62" s="282"/>
      <c r="M62" s="234">
        <f t="shared" si="12"/>
        <v>0</v>
      </c>
      <c r="N62" s="282"/>
      <c r="O62" s="234">
        <f t="shared" si="13"/>
        <v>0</v>
      </c>
      <c r="P62" s="267">
        <f>H62+J62+L62+N62+F62</f>
        <v>0</v>
      </c>
      <c r="Q62" s="235">
        <f>G62+I62+K62+M62+O62</f>
        <v>0</v>
      </c>
      <c r="R62" s="191">
        <f t="shared" si="7"/>
        <v>0</v>
      </c>
    </row>
    <row r="63" spans="2:18">
      <c r="B63" s="230" t="s">
        <v>134</v>
      </c>
      <c r="C63" s="233"/>
      <c r="D63" s="232"/>
      <c r="E63" s="254"/>
      <c r="F63" s="282"/>
      <c r="G63" s="234">
        <f t="shared" si="9"/>
        <v>0</v>
      </c>
      <c r="H63" s="282"/>
      <c r="I63" s="234">
        <f t="shared" si="10"/>
        <v>0</v>
      </c>
      <c r="J63" s="282"/>
      <c r="K63" s="234">
        <f t="shared" si="11"/>
        <v>0</v>
      </c>
      <c r="L63" s="282"/>
      <c r="M63" s="234">
        <f t="shared" si="12"/>
        <v>0</v>
      </c>
      <c r="N63" s="282"/>
      <c r="O63" s="234">
        <f t="shared" si="13"/>
        <v>0</v>
      </c>
      <c r="P63" s="267">
        <f>H63+J63+L63+N63+F63</f>
        <v>0</v>
      </c>
      <c r="Q63" s="235">
        <f>G63+I63+K63+M63+O63</f>
        <v>0</v>
      </c>
      <c r="R63" s="191">
        <f t="shared" si="7"/>
        <v>0</v>
      </c>
    </row>
    <row r="64" spans="2:18" ht="15" customHeight="1">
      <c r="B64" s="236"/>
      <c r="C64" s="237"/>
      <c r="D64" s="189"/>
      <c r="E64" s="255"/>
      <c r="F64" s="238"/>
      <c r="G64" s="239"/>
      <c r="H64" s="238"/>
      <c r="I64" s="239"/>
      <c r="J64" s="238"/>
      <c r="K64" s="239"/>
      <c r="L64" s="238"/>
      <c r="M64" s="239"/>
      <c r="N64" s="238"/>
      <c r="O64" s="239"/>
      <c r="P64" s="267"/>
      <c r="Q64" s="240"/>
      <c r="R64" s="191">
        <f t="shared" si="7"/>
        <v>0</v>
      </c>
    </row>
    <row r="65" spans="2:18" s="245" customFormat="1">
      <c r="B65" s="456" t="s">
        <v>135</v>
      </c>
      <c r="C65" s="457"/>
      <c r="D65" s="457"/>
      <c r="E65" s="241"/>
      <c r="F65" s="242"/>
      <c r="G65" s="243">
        <f>SUM(G52:G64)</f>
        <v>0</v>
      </c>
      <c r="H65" s="242"/>
      <c r="I65" s="243">
        <f>SUM(I52:I64)</f>
        <v>0</v>
      </c>
      <c r="J65" s="242"/>
      <c r="K65" s="243">
        <f>SUM(K52:K64)</f>
        <v>0</v>
      </c>
      <c r="L65" s="242"/>
      <c r="M65" s="243">
        <f>SUM(M52:M64)</f>
        <v>0</v>
      </c>
      <c r="N65" s="242"/>
      <c r="O65" s="243">
        <f>SUM(O52:O64)</f>
        <v>0</v>
      </c>
      <c r="P65" s="242"/>
      <c r="Q65" s="244">
        <f>SUM(Q52:Q64)</f>
        <v>0</v>
      </c>
      <c r="R65" s="191">
        <f t="shared" si="7"/>
        <v>0</v>
      </c>
    </row>
    <row r="66" spans="2:18">
      <c r="B66" s="256"/>
      <c r="C66" s="222"/>
      <c r="D66" s="223"/>
      <c r="E66" s="248"/>
      <c r="F66" s="223"/>
      <c r="G66" s="225"/>
      <c r="H66" s="223"/>
      <c r="I66" s="225"/>
      <c r="J66" s="223"/>
      <c r="K66" s="225"/>
      <c r="L66" s="223"/>
      <c r="M66" s="225"/>
      <c r="N66" s="223"/>
      <c r="O66" s="225"/>
      <c r="P66" s="225"/>
      <c r="Q66" s="226"/>
      <c r="R66" s="191">
        <f t="shared" si="7"/>
        <v>0</v>
      </c>
    </row>
    <row r="67" spans="2:18" s="266" customFormat="1" ht="35.25" customHeight="1" thickBot="1">
      <c r="B67" s="454" t="s">
        <v>88</v>
      </c>
      <c r="C67" s="455"/>
      <c r="D67" s="455"/>
      <c r="E67" s="455"/>
      <c r="F67" s="263"/>
      <c r="G67" s="264">
        <f>G23+G39+G49+G65</f>
        <v>0</v>
      </c>
      <c r="H67" s="264"/>
      <c r="I67" s="264">
        <f>I23+I39+I49+I65</f>
        <v>0</v>
      </c>
      <c r="J67" s="264"/>
      <c r="K67" s="264">
        <f>K23+K39+K49+K65</f>
        <v>0</v>
      </c>
      <c r="L67" s="264"/>
      <c r="M67" s="264">
        <f>M23+M39+M49+M65</f>
        <v>0</v>
      </c>
      <c r="N67" s="264"/>
      <c r="O67" s="264">
        <f>O23+O39+O49+O65</f>
        <v>0</v>
      </c>
      <c r="P67" s="264"/>
      <c r="Q67" s="265">
        <f>Q23+Q39+Q49+Q65</f>
        <v>0</v>
      </c>
      <c r="R67" s="191">
        <f t="shared" si="7"/>
        <v>0</v>
      </c>
    </row>
  </sheetData>
  <mergeCells count="28">
    <mergeCell ref="N6:O8"/>
    <mergeCell ref="P6:Q8"/>
    <mergeCell ref="B7:C7"/>
    <mergeCell ref="B8:C8"/>
    <mergeCell ref="B10:C10"/>
    <mergeCell ref="L6:M8"/>
    <mergeCell ref="B6:C6"/>
    <mergeCell ref="D6:E8"/>
    <mergeCell ref="F6:G8"/>
    <mergeCell ref="H6:I8"/>
    <mergeCell ref="J6:K8"/>
    <mergeCell ref="B39:D39"/>
    <mergeCell ref="B49:D49"/>
    <mergeCell ref="B65:D65"/>
    <mergeCell ref="B67:E67"/>
    <mergeCell ref="B23:D23"/>
    <mergeCell ref="N2:O2"/>
    <mergeCell ref="S2:V2"/>
    <mergeCell ref="F3:G3"/>
    <mergeCell ref="H3:I3"/>
    <mergeCell ref="J3:K3"/>
    <mergeCell ref="L3:M3"/>
    <mergeCell ref="N3:O3"/>
    <mergeCell ref="C2:E2"/>
    <mergeCell ref="F2:G2"/>
    <mergeCell ref="H2:I2"/>
    <mergeCell ref="J2:K2"/>
    <mergeCell ref="L2:M2"/>
  </mergeCells>
  <printOptions horizontalCentered="1"/>
  <pageMargins left="0.69" right="0.72" top="0.83" bottom="0.65" header="0.32" footer="0.36"/>
  <pageSetup scale="53" fitToWidth="3" orientation="landscape" r:id="rId1"/>
  <headerFooter alignWithMargins="0">
    <oddHeader>&amp;C&amp;A
SOLICITATION &amp;
COUNTRY</oddHeader>
    <oddFooter>&amp;CUse or disclosure of data contained on this page is subject to the restriction on the cover of this proposal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34</vt:i4>
      </vt:variant>
    </vt:vector>
  </HeadingPairs>
  <TitlesOfParts>
    <vt:vector size="40" baseType="lpstr">
      <vt:lpstr>MAIN DETAILED BUDGET</vt:lpstr>
      <vt:lpstr>LCP</vt:lpstr>
      <vt:lpstr>TRAININGS &amp; WORKSHOPS</vt:lpstr>
      <vt:lpstr>TRAINING TEMPLATE 2</vt:lpstr>
      <vt:lpstr>COST-SHARE TEMPLATE </vt:lpstr>
      <vt:lpstr>SECURITY DETAILED BUDGET</vt:lpstr>
      <vt:lpstr>_sal1</vt:lpstr>
      <vt:lpstr>_sal2</vt:lpstr>
      <vt:lpstr>_sal3</vt:lpstr>
      <vt:lpstr>_sal5</vt:lpstr>
      <vt:lpstr>allow1</vt:lpstr>
      <vt:lpstr>allow2</vt:lpstr>
      <vt:lpstr>allow3</vt:lpstr>
      <vt:lpstr>allow5</vt:lpstr>
      <vt:lpstr>fringe1</vt:lpstr>
      <vt:lpstr>fringe2</vt:lpstr>
      <vt:lpstr>fringe3</vt:lpstr>
      <vt:lpstr>fringe5</vt:lpstr>
      <vt:lpstr>overtotal</vt:lpstr>
      <vt:lpstr>overtotal2</vt:lpstr>
      <vt:lpstr>overtotal3</vt:lpstr>
      <vt:lpstr>overtotal5</vt:lpstr>
      <vt:lpstr>'COST-SHARE TEMPLATE '!Print_Area</vt:lpstr>
      <vt:lpstr>'MAIN DETAILED BUDGET'!Print_Area</vt:lpstr>
      <vt:lpstr>'SECURITY DETAILED BUDGET'!Print_Area</vt:lpstr>
      <vt:lpstr>'TRAINING TEMPLATE 2'!Print_Area</vt:lpstr>
      <vt:lpstr>'TRAININGS &amp; WORKSHOPS'!Print_Area</vt:lpstr>
      <vt:lpstr>'MAIN DETAILED BUDGET'!Print_Titles</vt:lpstr>
      <vt:lpstr>'SECURITY DETAILED BUDGET'!Print_Titles</vt:lpstr>
      <vt:lpstr>'TRAINING TEMPLATE 2'!Print_Titles</vt:lpstr>
      <vt:lpstr>'SECURITY DETAILED BUDGET'!Yr1ODC</vt:lpstr>
      <vt:lpstr>'TRAINING TEMPLATE 2'!Yr1ODC</vt:lpstr>
      <vt:lpstr>'SECURITY DETAILED BUDGET'!Yr2ODC</vt:lpstr>
      <vt:lpstr>'TRAINING TEMPLATE 2'!Yr2ODC</vt:lpstr>
      <vt:lpstr>'SECURITY DETAILED BUDGET'!Yr3ODC</vt:lpstr>
      <vt:lpstr>'TRAINING TEMPLATE 2'!Yr3ODC</vt:lpstr>
      <vt:lpstr>'SECURITY DETAILED BUDGET'!Yr4ODC</vt:lpstr>
      <vt:lpstr>'TRAINING TEMPLATE 2'!Yr4ODC</vt:lpstr>
      <vt:lpstr>'SECURITY DETAILED BUDGET'!Yr5ODC</vt:lpstr>
      <vt:lpstr>'TRAINING TEMPLATE 2'!Yr5ODC</vt:lpstr>
    </vt:vector>
  </TitlesOfParts>
  <Manager>jpalacios@URC-CHS.COM</Manager>
  <Company>University Research Co.,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jpalacios</dc:creator>
  <dc:description>RFA BUDGET TEMPLATE 2012</dc:description>
  <cp:lastModifiedBy>USAID</cp:lastModifiedBy>
  <cp:lastPrinted>2014-04-29T07:12:14Z</cp:lastPrinted>
  <dcterms:created xsi:type="dcterms:W3CDTF">2007-03-22T17:00:12Z</dcterms:created>
  <dcterms:modified xsi:type="dcterms:W3CDTF">2014-07-17T17:17:47Z</dcterms:modified>
</cp:coreProperties>
</file>