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updateLinks="never" defaultThemeVersion="124226"/>
  <mc:AlternateContent xmlns:mc="http://schemas.openxmlformats.org/markup-compatibility/2006">
    <mc:Choice Requires="x15">
      <x15ac:absPath xmlns:x15ac="http://schemas.microsoft.com/office/spreadsheetml/2010/11/ac" url="S:\Indian_Highway_Safety\FY22\Grant Applications (Blank)\"/>
    </mc:Choice>
  </mc:AlternateContent>
  <xr:revisionPtr revIDLastSave="0" documentId="13_ncr:1_{F820D49E-D466-4269-8581-43B3E3C2C7E6}" xr6:coauthVersionLast="47" xr6:coauthVersionMax="47" xr10:uidLastSave="{00000000-0000-0000-0000-000000000000}"/>
  <workbookProtection lockStructure="1"/>
  <bookViews>
    <workbookView xWindow="-108" yWindow="-108" windowWidth="23256" windowHeight="12576" tabRatio="918" xr2:uid="{00000000-000D-0000-FFFF-FFFF00000000}"/>
  </bookViews>
  <sheets>
    <sheet name="Data Entry Sheet" sheetId="1" r:id="rId1"/>
    <sheet name="Annual and Moving Avg Chart" sheetId="4" r:id="rId2"/>
    <sheet name="ChartSheet" sheetId="13" state="hidden" r:id="rId3"/>
    <sheet name="5-Yr Linear Trend Chart" sheetId="7" r:id="rId4"/>
    <sheet name="4-Yr Linear Trend Chart" sheetId="8" r:id="rId5"/>
    <sheet name="3-Yr Alt Baseline Calculation" sheetId="10" r:id="rId6"/>
    <sheet name="5-Yr Alt Baseline Calculation" sheetId="12" r:id="rId7"/>
  </sheets>
  <externalReferences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" i="1" l="1"/>
  <c r="C8" i="1"/>
  <c r="I8" i="12" l="1"/>
  <c r="I6" i="12"/>
  <c r="I4" i="12"/>
  <c r="C17" i="13" l="1"/>
  <c r="C18" i="13"/>
  <c r="C19" i="13"/>
  <c r="C16" i="13"/>
  <c r="A18" i="13"/>
  <c r="A16" i="13"/>
  <c r="A5" i="13"/>
  <c r="A3" i="13"/>
  <c r="C4" i="13"/>
  <c r="C5" i="13"/>
  <c r="C6" i="13"/>
  <c r="C7" i="13"/>
  <c r="C3" i="13"/>
  <c r="P14" i="13"/>
  <c r="A16" i="1"/>
  <c r="C22" i="13" s="1"/>
  <c r="A15" i="1"/>
  <c r="C21" i="13" s="1"/>
  <c r="A14" i="1"/>
  <c r="C20" i="13" s="1"/>
  <c r="C8" i="13" l="1"/>
  <c r="D8" i="13" s="1"/>
  <c r="C9" i="13"/>
  <c r="C10" i="13"/>
  <c r="D10" i="13" s="1"/>
  <c r="D17" i="13"/>
  <c r="D22" i="13"/>
  <c r="D20" i="13"/>
  <c r="D18" i="13"/>
  <c r="D16" i="13"/>
  <c r="D21" i="13"/>
  <c r="D19" i="13"/>
  <c r="D3" i="13"/>
  <c r="D4" i="13"/>
  <c r="D5" i="13"/>
  <c r="D7" i="13"/>
  <c r="D9" i="13"/>
  <c r="D6" i="13"/>
  <c r="A17" i="1"/>
  <c r="N12" i="12" l="1"/>
  <c r="N12" i="10"/>
  <c r="K8" i="10"/>
  <c r="K6" i="10"/>
  <c r="K4" i="10"/>
  <c r="H13" i="10"/>
  <c r="H8" i="10"/>
  <c r="H6" i="10"/>
  <c r="H4" i="10"/>
  <c r="H13" i="12"/>
  <c r="K8" i="12"/>
  <c r="K6" i="12"/>
  <c r="H8" i="12"/>
  <c r="H6" i="12"/>
  <c r="K4" i="12"/>
  <c r="H4" i="12"/>
  <c r="I13" i="12" l="1"/>
  <c r="L8" i="12"/>
  <c r="N8" i="12" s="1"/>
  <c r="L6" i="12"/>
  <c r="N6" i="12" s="1"/>
  <c r="L4" i="12"/>
  <c r="N4" i="12" s="1"/>
  <c r="N10" i="12" s="1"/>
  <c r="N13" i="12" l="1"/>
  <c r="I13" i="10"/>
  <c r="L8" i="10"/>
  <c r="L6" i="10"/>
  <c r="L4" i="10"/>
  <c r="I8" i="10"/>
  <c r="I6" i="10"/>
  <c r="I4" i="10"/>
  <c r="N6" i="10" l="1"/>
  <c r="N8" i="10"/>
  <c r="N4" i="10"/>
  <c r="N10" i="10" l="1"/>
  <c r="N13" i="10" s="1"/>
  <c r="D13" i="1"/>
  <c r="C13" i="1"/>
  <c r="D12" i="1"/>
  <c r="C12" i="1"/>
  <c r="D11" i="1"/>
  <c r="C11" i="1"/>
  <c r="D10" i="1"/>
  <c r="C10" i="1"/>
  <c r="D9" i="1"/>
  <c r="C9" i="1"/>
  <c r="D8" i="1"/>
  <c r="D7" i="1"/>
</calcChain>
</file>

<file path=xl/sharedStrings.xml><?xml version="1.0" encoding="utf-8"?>
<sst xmlns="http://schemas.openxmlformats.org/spreadsheetml/2006/main" count="33" uniqueCount="22">
  <si>
    <t>Year</t>
  </si>
  <si>
    <t>5-Yr Moving Avg</t>
  </si>
  <si>
    <t>3-Yr Moving Avg</t>
  </si>
  <si>
    <t>% Change</t>
  </si>
  <si>
    <t>Average % Change</t>
  </si>
  <si>
    <r>
      <t xml:space="preserve">Alternative Baseline Calculation: </t>
    </r>
    <r>
      <rPr>
        <b/>
        <sz val="14"/>
        <color rgb="FFFF0000"/>
        <rFont val="Calibri"/>
        <family val="2"/>
        <scheme val="minor"/>
      </rPr>
      <t>3-Year</t>
    </r>
    <r>
      <rPr>
        <b/>
        <sz val="14"/>
        <color theme="1"/>
        <rFont val="Calibri"/>
        <family val="2"/>
        <scheme val="minor"/>
      </rPr>
      <t xml:space="preserve"> Baseline Period</t>
    </r>
  </si>
  <si>
    <r>
      <t>Alternative Baseline Calculation:</t>
    </r>
    <r>
      <rPr>
        <b/>
        <sz val="14"/>
        <color rgb="FFFF0000"/>
        <rFont val="Calibri"/>
        <family val="2"/>
        <scheme val="minor"/>
      </rPr>
      <t xml:space="preserve"> 5-Year</t>
    </r>
    <r>
      <rPr>
        <b/>
        <sz val="14"/>
        <color theme="1"/>
        <rFont val="Calibri"/>
        <family val="2"/>
        <scheme val="minor"/>
      </rPr>
      <t xml:space="preserve"> Baseline Period</t>
    </r>
  </si>
  <si>
    <r>
      <t xml:space="preserve">**Be sure to </t>
    </r>
    <r>
      <rPr>
        <b/>
        <u/>
        <sz val="14"/>
        <color rgb="FFFF0000"/>
        <rFont val="Calibri"/>
        <family val="2"/>
        <scheme val="minor"/>
      </rPr>
      <t>replace</t>
    </r>
    <r>
      <rPr>
        <b/>
        <i/>
        <sz val="14"/>
        <color rgb="FFFF0000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>existing data. Do not move cells; this will cause errors in calculations!</t>
    </r>
  </si>
  <si>
    <r>
      <t>Click on the</t>
    </r>
    <r>
      <rPr>
        <b/>
        <sz val="16"/>
        <color theme="1"/>
        <rFont val="Calibri"/>
        <family val="2"/>
        <scheme val="minor"/>
      </rPr>
      <t xml:space="preserve"> </t>
    </r>
    <r>
      <rPr>
        <sz val="16"/>
        <color theme="1"/>
        <rFont val="Calibri"/>
        <family val="2"/>
        <scheme val="minor"/>
      </rPr>
      <t>tabs below to see your new charts and calculations</t>
    </r>
  </si>
  <si>
    <t>Baseline Period</t>
  </si>
  <si>
    <t>Comparison Year</t>
  </si>
  <si>
    <t>(Multi-year average
calculated from annual data)</t>
  </si>
  <si>
    <t>(3 years later than last year in multi-year baseline period)</t>
  </si>
  <si>
    <t>(Comparison year versus baseline period)</t>
  </si>
  <si>
    <t>Current Multi-Year Base</t>
  </si>
  <si>
    <t>FATALITY SLOPE</t>
  </si>
  <si>
    <t>FATALITY TRENDLINE</t>
  </si>
  <si>
    <t>FATALITY INTERCEPT</t>
  </si>
  <si>
    <t>5- yr</t>
  </si>
  <si>
    <t>4-year</t>
  </si>
  <si>
    <t>Annual Count</t>
  </si>
  <si>
    <r>
      <t xml:space="preserve">Update </t>
    </r>
    <r>
      <rPr>
        <b/>
        <sz val="16"/>
        <color theme="1"/>
        <rFont val="Calibri"/>
        <family val="2"/>
        <scheme val="minor"/>
      </rPr>
      <t>years</t>
    </r>
    <r>
      <rPr>
        <sz val="16"/>
        <color theme="1"/>
        <rFont val="Calibri"/>
        <family val="2"/>
        <scheme val="minor"/>
      </rPr>
      <t xml:space="preserve"> and </t>
    </r>
    <r>
      <rPr>
        <b/>
        <sz val="16"/>
        <color theme="1"/>
        <rFont val="Calibri"/>
        <family val="2"/>
        <scheme val="minor"/>
      </rPr>
      <t>event counts</t>
    </r>
    <r>
      <rPr>
        <sz val="16"/>
        <color theme="1"/>
        <rFont val="Calibri"/>
        <family val="2"/>
        <scheme val="minor"/>
      </rPr>
      <t xml:space="preserve"> by </t>
    </r>
    <r>
      <rPr>
        <u/>
        <sz val="16"/>
        <color theme="1"/>
        <rFont val="Calibri"/>
        <family val="2"/>
        <scheme val="minor"/>
      </rPr>
      <t>replacing</t>
    </r>
    <r>
      <rPr>
        <sz val="16"/>
        <color theme="1"/>
        <rFont val="Calibri"/>
        <family val="2"/>
        <scheme val="minor"/>
      </rPr>
      <t xml:space="preserve"> existing data to maintain a ten</t>
    </r>
    <r>
      <rPr>
        <b/>
        <sz val="16"/>
        <color theme="1"/>
        <rFont val="Calibri"/>
        <family val="2"/>
        <scheme val="minor"/>
      </rPr>
      <t>-year span</t>
    </r>
    <r>
      <rPr>
        <sz val="16"/>
        <color theme="1"/>
        <rFont val="Calibri"/>
        <family val="2"/>
        <scheme val="minor"/>
      </rPr>
      <t>. Udate the title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</si>
</sst>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%"/>
    <numFmt numFmtId="166" formatCode="0.000"/>
    <numFmt numFmtId="167" formatCode="0.0000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7">
    <xf numFmtId="0" fontId="0" fillId="0" borderId="0" xfId="0"/>
    <xf numFmtId="0" fontId="0" fillId="3" borderId="0" xfId="0" applyFill="1"/>
    <xf numFmtId="0" fontId="4" fillId="4" borderId="7" xfId="0" applyFont="1" applyFill="1" applyBorder="1"/>
    <xf numFmtId="0" fontId="4" fillId="4" borderId="0" xfId="0" applyFont="1" applyFill="1" applyBorder="1"/>
    <xf numFmtId="0" fontId="4" fillId="4" borderId="7" xfId="0" applyFont="1" applyFill="1" applyBorder="1" applyAlignment="1">
      <alignment horizontal="center"/>
    </xf>
    <xf numFmtId="164" fontId="4" fillId="4" borderId="0" xfId="0" applyNumberFormat="1" applyFont="1" applyFill="1" applyBorder="1" applyAlignment="1">
      <alignment horizontal="center"/>
    </xf>
    <xf numFmtId="164" fontId="4" fillId="4" borderId="0" xfId="0" applyNumberFormat="1" applyFont="1" applyFill="1" applyBorder="1"/>
    <xf numFmtId="0" fontId="4" fillId="4" borderId="0" xfId="0" applyFont="1" applyFill="1" applyBorder="1" applyAlignment="1">
      <alignment horizontal="center"/>
    </xf>
    <xf numFmtId="0" fontId="4" fillId="4" borderId="9" xfId="0" applyFont="1" applyFill="1" applyBorder="1"/>
    <xf numFmtId="0" fontId="4" fillId="4" borderId="10" xfId="0" applyFont="1" applyFill="1" applyBorder="1"/>
    <xf numFmtId="0" fontId="4" fillId="4" borderId="8" xfId="0" applyFont="1" applyFill="1" applyBorder="1"/>
    <xf numFmtId="165" fontId="4" fillId="4" borderId="8" xfId="1" applyNumberFormat="1" applyFont="1" applyFill="1" applyBorder="1" applyAlignment="1">
      <alignment horizontal="center"/>
    </xf>
    <xf numFmtId="0" fontId="6" fillId="0" borderId="12" xfId="0" applyFont="1" applyFill="1" applyBorder="1" applyAlignment="1" applyProtection="1"/>
    <xf numFmtId="0" fontId="6" fillId="0" borderId="0" xfId="0" applyFont="1" applyFill="1" applyBorder="1" applyAlignment="1" applyProtection="1"/>
    <xf numFmtId="1" fontId="7" fillId="0" borderId="12" xfId="0" applyNumberFormat="1" applyFont="1" applyFill="1" applyBorder="1" applyProtection="1"/>
    <xf numFmtId="0" fontId="7" fillId="0" borderId="0" xfId="0" applyFont="1" applyFill="1" applyBorder="1" applyProtection="1"/>
    <xf numFmtId="1" fontId="7" fillId="0" borderId="0" xfId="0" applyNumberFormat="1" applyFont="1" applyFill="1" applyBorder="1" applyProtection="1"/>
    <xf numFmtId="0" fontId="10" fillId="4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/>
    </xf>
    <xf numFmtId="1" fontId="5" fillId="4" borderId="8" xfId="0" applyNumberFormat="1" applyFont="1" applyFill="1" applyBorder="1" applyAlignment="1">
      <alignment horizontal="center"/>
    </xf>
    <xf numFmtId="0" fontId="4" fillId="4" borderId="11" xfId="0" applyFont="1" applyFill="1" applyBorder="1"/>
    <xf numFmtId="0" fontId="0" fillId="4" borderId="0" xfId="0" applyFill="1"/>
    <xf numFmtId="165" fontId="3" fillId="4" borderId="8" xfId="1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1" fontId="16" fillId="0" borderId="12" xfId="0" applyNumberFormat="1" applyFont="1" applyFill="1" applyBorder="1" applyProtection="1"/>
    <xf numFmtId="0" fontId="16" fillId="0" borderId="0" xfId="0" applyFont="1" applyFill="1" applyBorder="1" applyProtection="1"/>
    <xf numFmtId="1" fontId="16" fillId="0" borderId="0" xfId="0" applyNumberFormat="1" applyFont="1" applyFill="1" applyBorder="1" applyProtection="1"/>
    <xf numFmtId="1" fontId="7" fillId="0" borderId="21" xfId="0" applyNumberFormat="1" applyFont="1" applyFill="1" applyBorder="1" applyProtection="1"/>
    <xf numFmtId="0" fontId="1" fillId="0" borderId="0" xfId="0" applyFont="1"/>
    <xf numFmtId="1" fontId="0" fillId="0" borderId="0" xfId="0" applyNumberFormat="1"/>
    <xf numFmtId="166" fontId="0" fillId="0" borderId="0" xfId="0" applyNumberFormat="1"/>
    <xf numFmtId="0" fontId="17" fillId="0" borderId="0" xfId="0" applyFont="1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7" fontId="0" fillId="0" borderId="0" xfId="0" applyNumberFormat="1"/>
    <xf numFmtId="0" fontId="15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 applyProtection="1">
      <alignment horizontal="center"/>
      <protection locked="0"/>
    </xf>
    <xf numFmtId="164" fontId="4" fillId="4" borderId="22" xfId="0" applyNumberFormat="1" applyFont="1" applyFill="1" applyBorder="1" applyAlignment="1">
      <alignment horizontal="center"/>
    </xf>
    <xf numFmtId="165" fontId="4" fillId="4" borderId="23" xfId="1" applyNumberFormat="1" applyFont="1" applyFill="1" applyBorder="1" applyAlignment="1">
      <alignment horizontal="center"/>
    </xf>
    <xf numFmtId="165" fontId="3" fillId="4" borderId="23" xfId="1" applyNumberFormat="1" applyFont="1" applyFill="1" applyBorder="1" applyAlignment="1">
      <alignment horizontal="center"/>
    </xf>
    <xf numFmtId="1" fontId="5" fillId="4" borderId="23" xfId="0" applyNumberFormat="1" applyFont="1" applyFill="1" applyBorder="1" applyAlignment="1">
      <alignment horizontal="center"/>
    </xf>
    <xf numFmtId="0" fontId="4" fillId="4" borderId="24" xfId="0" applyFont="1" applyFill="1" applyBorder="1"/>
    <xf numFmtId="0" fontId="1" fillId="5" borderId="0" xfId="0" applyFont="1" applyFill="1" applyAlignment="1" applyProtection="1">
      <alignment horizontal="center"/>
      <protection locked="0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8" fillId="5" borderId="0" xfId="0" applyFont="1" applyFill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/>
        <bottom/>
      </border>
      <protection locked="1" hidden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4.xml"/><Relationship Id="rId12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3.xml"/><Relationship Id="rId10" Type="http://schemas.openxmlformats.org/officeDocument/2006/relationships/styles" Target="styles.xml"/><Relationship Id="rId4" Type="http://schemas.openxmlformats.org/officeDocument/2006/relationships/chartsheet" Target="chartsheets/sheet2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8927191027536842E-2"/>
          <c:y val="7.039445418141943E-2"/>
          <c:w val="0.86382250974943808"/>
          <c:h val="0.83097766837261011"/>
        </c:manualLayout>
      </c:layout>
      <c:lineChart>
        <c:grouping val="standard"/>
        <c:varyColors val="0"/>
        <c:ser>
          <c:idx val="0"/>
          <c:order val="0"/>
          <c:tx>
            <c:strRef>
              <c:f>'Data Entry Sheet'!$B$2</c:f>
              <c:strCache>
                <c:ptCount val="1"/>
                <c:pt idx="0">
                  <c:v>Annual Count</c:v>
                </c:pt>
              </c:strCache>
            </c:strRef>
          </c:tx>
          <c:cat>
            <c:numRef>
              <c:f>'Data Entry Sheet'!$A$3:$A$17</c:f>
              <c:numCache>
                <c:formatCode>General</c:formatCode>
                <c:ptCount val="14"/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 formatCode="0">
                  <c:v>2022</c:v>
                </c:pt>
                <c:pt idx="12" formatCode="0">
                  <c:v>2023</c:v>
                </c:pt>
                <c:pt idx="13" formatCode="0">
                  <c:v>2024</c:v>
                </c:pt>
              </c:numCache>
            </c:numRef>
          </c:cat>
          <c:val>
            <c:numRef>
              <c:f>'Data Entry Sheet'!$B$3:$B$16</c:f>
              <c:numCache>
                <c:formatCode>General</c:formatCode>
                <c:ptCount val="1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88-4D2F-BDF3-EE4F2098FB41}"/>
            </c:ext>
          </c:extLst>
        </c:ser>
        <c:ser>
          <c:idx val="1"/>
          <c:order val="1"/>
          <c:tx>
            <c:strRef>
              <c:f>'Data Entry Sheet'!$C$2</c:f>
              <c:strCache>
                <c:ptCount val="1"/>
                <c:pt idx="0">
                  <c:v>3-Yr Moving Avg</c:v>
                </c:pt>
              </c:strCache>
            </c:strRef>
          </c:tx>
          <c:cat>
            <c:numRef>
              <c:f>'Data Entry Sheet'!$A$3:$A$17</c:f>
              <c:numCache>
                <c:formatCode>General</c:formatCode>
                <c:ptCount val="14"/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 formatCode="0">
                  <c:v>2022</c:v>
                </c:pt>
                <c:pt idx="12" formatCode="0">
                  <c:v>2023</c:v>
                </c:pt>
                <c:pt idx="13" formatCode="0">
                  <c:v>2024</c:v>
                </c:pt>
              </c:numCache>
            </c:numRef>
          </c:cat>
          <c:val>
            <c:numRef>
              <c:f>'Data Entry Sheet'!$C$3:$C$16</c:f>
              <c:numCache>
                <c:formatCode>0</c:formatCode>
                <c:ptCount val="14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88-4D2F-BDF3-EE4F2098FB41}"/>
            </c:ext>
          </c:extLst>
        </c:ser>
        <c:ser>
          <c:idx val="2"/>
          <c:order val="2"/>
          <c:tx>
            <c:strRef>
              <c:f>'Data Entry Sheet'!$D$2</c:f>
              <c:strCache>
                <c:ptCount val="1"/>
                <c:pt idx="0">
                  <c:v>5-Yr Moving Avg</c:v>
                </c:pt>
              </c:strCache>
            </c:strRef>
          </c:tx>
          <c:cat>
            <c:numRef>
              <c:f>'Data Entry Sheet'!$A$3:$A$17</c:f>
              <c:numCache>
                <c:formatCode>General</c:formatCode>
                <c:ptCount val="14"/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 formatCode="0">
                  <c:v>2022</c:v>
                </c:pt>
                <c:pt idx="12" formatCode="0">
                  <c:v>2023</c:v>
                </c:pt>
                <c:pt idx="13" formatCode="0">
                  <c:v>2024</c:v>
                </c:pt>
              </c:numCache>
            </c:numRef>
          </c:cat>
          <c:val>
            <c:numRef>
              <c:f>'Data Entry Sheet'!$D$3:$D$16</c:f>
              <c:numCache>
                <c:formatCode>General</c:formatCode>
                <c:ptCount val="14"/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88-4D2F-BDF3-EE4F2098FB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38080"/>
        <c:axId val="76639616"/>
      </c:lineChart>
      <c:catAx>
        <c:axId val="76638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600" b="1"/>
            </a:pPr>
            <a:endParaRPr lang="en-US"/>
          </a:p>
        </c:txPr>
        <c:crossAx val="76639616"/>
        <c:crosses val="autoZero"/>
        <c:auto val="1"/>
        <c:lblAlgn val="ctr"/>
        <c:lblOffset val="100"/>
        <c:noMultiLvlLbl val="0"/>
      </c:catAx>
      <c:valAx>
        <c:axId val="76639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600" b="1"/>
            </a:pPr>
            <a:endParaRPr lang="en-US"/>
          </a:p>
        </c:txPr>
        <c:crossAx val="76638080"/>
        <c:crosses val="autoZero"/>
        <c:crossBetween val="between"/>
      </c:valAx>
    </c:plotArea>
    <c:legend>
      <c:legendPos val="b"/>
      <c:legendEntry>
        <c:idx val="0"/>
        <c:txPr>
          <a:bodyPr/>
          <a:lstStyle/>
          <a:p>
            <a:pPr>
              <a:defRPr sz="1100"/>
            </a:pPr>
            <a:endParaRPr lang="en-US"/>
          </a:p>
        </c:txPr>
      </c:legendEntry>
      <c:layout>
        <c:manualLayout>
          <c:xMode val="edge"/>
          <c:yMode val="edge"/>
          <c:x val="9.4026720656564949E-2"/>
          <c:y val="1.178894116740296E-3"/>
          <c:w val="0.89261722485053863"/>
          <c:h val="8.8514676220544763E-2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800"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Linear Trend Analysis
</a:t>
            </a:r>
            <a:r>
              <a:rPr lang="en-US">
                <a:solidFill>
                  <a:schemeClr val="accent1"/>
                </a:solidFill>
              </a:rPr>
              <a:t>5 Most Recent Years</a:t>
            </a:r>
          </a:p>
        </c:rich>
      </c:tx>
      <c:layout>
        <c:manualLayout>
          <c:xMode val="edge"/>
          <c:yMode val="edge"/>
          <c:x val="0.3962717310488616"/>
          <c:y val="2.0229469079973302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6316942144702082"/>
          <c:y val="0.15255297492660844"/>
          <c:w val="0.74496100788507857"/>
          <c:h val="0.74812702195136327"/>
        </c:manualLayout>
      </c:layout>
      <c:lineChart>
        <c:grouping val="standard"/>
        <c:varyColors val="0"/>
        <c:ser>
          <c:idx val="1"/>
          <c:order val="0"/>
          <c:tx>
            <c:strRef>
              <c:f>'Data Entry Sheet'!$B$2</c:f>
              <c:strCache>
                <c:ptCount val="1"/>
                <c:pt idx="0">
                  <c:v>Annual Count</c:v>
                </c:pt>
              </c:strCache>
            </c:strRef>
          </c:tx>
          <c:spPr>
            <a:ln>
              <a:solidFill>
                <a:srgbClr val="4F81BD"/>
              </a:solidFill>
            </a:ln>
          </c:spPr>
          <c:marker>
            <c:spPr>
              <a:solidFill>
                <a:srgbClr val="4F81BD"/>
              </a:solidFill>
              <a:ln>
                <a:solidFill>
                  <a:srgbClr val="4F81BD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trendlineType val="linear"/>
            <c:dispRSqr val="1"/>
            <c:dispEq val="1"/>
            <c:trendlineLbl>
              <c:layout>
                <c:manualLayout>
                  <c:x val="0.33249821570468829"/>
                  <c:y val="0.3090546355909784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2400" b="1"/>
                  </a:pPr>
                  <a:endParaRPr lang="en-US"/>
                </a:p>
              </c:txPr>
            </c:trendlineLbl>
          </c:trendline>
          <c:cat>
            <c:numRef>
              <c:f>'Data Entry Sheet'!$A$9:$A$16</c:f>
              <c:numCache>
                <c:formatCode>General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 formatCode="0">
                  <c:v>2022</c:v>
                </c:pt>
                <c:pt idx="6" formatCode="0">
                  <c:v>2023</c:v>
                </c:pt>
                <c:pt idx="7" formatCode="0">
                  <c:v>2024</c:v>
                </c:pt>
              </c:numCache>
            </c:numRef>
          </c:cat>
          <c:val>
            <c:numRef>
              <c:f>'Data Entry Sheet'!$B$9:$B$13</c:f>
              <c:numCache>
                <c:formatCode>General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CE-4A1F-A6E1-320E7F3B4C56}"/>
            </c:ext>
          </c:extLst>
        </c:ser>
        <c:ser>
          <c:idx val="0"/>
          <c:order val="1"/>
          <c:tx>
            <c:v>Trend</c:v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dPt>
            <c:idx val="7"/>
            <c:marker>
              <c:symbol val="auto"/>
              <c:spPr>
                <a:solidFill>
                  <a:sysClr val="windowText" lastClr="000000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E4CE-4A1F-A6E1-320E7F3B4C56}"/>
              </c:ext>
            </c:extLst>
          </c:dPt>
          <c:dLbls>
            <c:dLbl>
              <c:idx val="7"/>
              <c:numFmt formatCode="#,##0" sourceLinked="0"/>
              <c:spPr/>
              <c:txPr>
                <a:bodyPr/>
                <a:lstStyle/>
                <a:p>
                  <a:pPr>
                    <a:defRPr sz="2400" b="1"/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4CE-4A1F-A6E1-320E7F3B4C5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2400"/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trendline>
            <c:trendlineType val="linear"/>
            <c:dispRSqr val="0"/>
            <c:dispEq val="0"/>
          </c:trendline>
          <c:val>
            <c:numRef>
              <c:f>ChartSheet!$D$3:$D$10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CE-4A1F-A6E1-320E7F3B4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472320"/>
        <c:axId val="76473856"/>
      </c:lineChart>
      <c:catAx>
        <c:axId val="76472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600" b="1"/>
            </a:pPr>
            <a:endParaRPr lang="en-US"/>
          </a:p>
        </c:txPr>
        <c:crossAx val="76473856"/>
        <c:crosses val="autoZero"/>
        <c:auto val="1"/>
        <c:lblAlgn val="ctr"/>
        <c:lblOffset val="100"/>
        <c:noMultiLvlLbl val="0"/>
      </c:catAx>
      <c:valAx>
        <c:axId val="764738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Annual Counts</a:t>
                </a:r>
              </a:p>
            </c:rich>
          </c:tx>
          <c:layout>
            <c:manualLayout>
              <c:xMode val="edge"/>
              <c:yMode val="edge"/>
              <c:x val="1.2385044174117597E-2"/>
              <c:y val="0.31413705385658097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600" b="1"/>
            </a:pPr>
            <a:endParaRPr lang="en-US"/>
          </a:p>
        </c:txPr>
        <c:crossAx val="7647232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800"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Linear Trend Analysis
</a:t>
            </a:r>
            <a:r>
              <a:rPr lang="en-US">
                <a:solidFill>
                  <a:schemeClr val="accent3"/>
                </a:solidFill>
              </a:rPr>
              <a:t>4 Most Recent Years</a:t>
            </a:r>
          </a:p>
        </c:rich>
      </c:tx>
      <c:layout>
        <c:manualLayout>
          <c:xMode val="edge"/>
          <c:yMode val="edge"/>
          <c:x val="0.3962717310488616"/>
          <c:y val="2.0229469079973302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6316942144702082"/>
          <c:y val="0.15255297492660844"/>
          <c:w val="0.74496100788507857"/>
          <c:h val="0.74812702195136327"/>
        </c:manualLayout>
      </c:layout>
      <c:lineChart>
        <c:grouping val="standard"/>
        <c:varyColors val="0"/>
        <c:ser>
          <c:idx val="1"/>
          <c:order val="0"/>
          <c:tx>
            <c:strRef>
              <c:f>'Data Entry Sheet'!$B$2</c:f>
              <c:strCache>
                <c:ptCount val="1"/>
                <c:pt idx="0">
                  <c:v>Annual Count</c:v>
                </c:pt>
              </c:strCache>
            </c:strRef>
          </c:tx>
          <c:spPr>
            <a:ln>
              <a:solidFill>
                <a:srgbClr val="9BBB59"/>
              </a:solidFill>
            </a:ln>
          </c:spPr>
          <c:marker>
            <c:spPr>
              <a:solidFill>
                <a:srgbClr val="9BBB59"/>
              </a:solidFill>
              <a:ln>
                <a:solidFill>
                  <a:srgbClr val="9BBB59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trendlineType val="linear"/>
            <c:forward val="3"/>
            <c:dispRSqr val="0"/>
            <c:dispEq val="0"/>
          </c:trendline>
          <c:trendline>
            <c:trendlineType val="linear"/>
            <c:forward val="3"/>
            <c:dispRSqr val="1"/>
            <c:dispEq val="1"/>
            <c:trendlineLbl>
              <c:layout>
                <c:manualLayout>
                  <c:x val="5.6034895656334772E-2"/>
                  <c:y val="0.20458658471018493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2400" b="1"/>
                  </a:pPr>
                  <a:endParaRPr lang="en-US"/>
                </a:p>
              </c:txPr>
            </c:trendlineLbl>
          </c:trendline>
          <c:cat>
            <c:numRef>
              <c:f>'Data Entry Sheet'!$A$10:$A$17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 formatCode="0">
                  <c:v>2022</c:v>
                </c:pt>
                <c:pt idx="5" formatCode="0">
                  <c:v>2023</c:v>
                </c:pt>
                <c:pt idx="6" formatCode="0">
                  <c:v>2024</c:v>
                </c:pt>
              </c:numCache>
            </c:numRef>
          </c:cat>
          <c:val>
            <c:numRef>
              <c:f>'Data Entry Sheet'!$B$10:$B$13</c:f>
              <c:numCache>
                <c:formatCode>General</c:formatCode>
                <c:ptCount val="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A8-451F-91AF-12A608765DD6}"/>
            </c:ext>
          </c:extLst>
        </c:ser>
        <c:ser>
          <c:idx val="0"/>
          <c:order val="1"/>
          <c:tx>
            <c:v>Trend</c:v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dPt>
            <c:idx val="0"/>
            <c:marker>
              <c:symbol val="auto"/>
              <c:spPr>
                <a:solidFill>
                  <a:sysClr val="windowText" lastClr="000000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C9A8-451F-91AF-12A608765DD6}"/>
              </c:ext>
            </c:extLst>
          </c:dPt>
          <c:dPt>
            <c:idx val="6"/>
            <c:marker>
              <c:symbol val="auto"/>
              <c:spPr>
                <a:solidFill>
                  <a:sysClr val="windowText" lastClr="000000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C9A8-451F-91AF-12A608765DD6}"/>
              </c:ext>
            </c:extLst>
          </c:dPt>
          <c:dPt>
            <c:idx val="7"/>
            <c:marker>
              <c:symbol val="auto"/>
              <c:spPr>
                <a:solidFill>
                  <a:sysClr val="windowText" lastClr="000000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C9A8-451F-91AF-12A608765DD6}"/>
              </c:ext>
            </c:extLst>
          </c:dPt>
          <c:dLbls>
            <c:dLbl>
              <c:idx val="6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9A8-451F-91AF-12A608765DD6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9A8-451F-91AF-12A608765DD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2400" b="1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trendline>
            <c:trendlineType val="linear"/>
            <c:dispRSqr val="0"/>
            <c:dispEq val="0"/>
          </c:trendline>
          <c:cat>
            <c:numRef>
              <c:f>'Data Entry Sheet'!$A$10:$A$17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 formatCode="0">
                  <c:v>2022</c:v>
                </c:pt>
                <c:pt idx="5" formatCode="0">
                  <c:v>2023</c:v>
                </c:pt>
                <c:pt idx="6" formatCode="0">
                  <c:v>2024</c:v>
                </c:pt>
              </c:numCache>
            </c:numRef>
          </c:cat>
          <c:val>
            <c:numRef>
              <c:f>ChartSheet!$D$16:$D$22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9A8-451F-91AF-12A608765D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762112"/>
        <c:axId val="76768000"/>
      </c:lineChart>
      <c:catAx>
        <c:axId val="76762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600" b="1"/>
            </a:pPr>
            <a:endParaRPr lang="en-US"/>
          </a:p>
        </c:txPr>
        <c:crossAx val="76768000"/>
        <c:crosses val="autoZero"/>
        <c:auto val="1"/>
        <c:lblAlgn val="ctr"/>
        <c:lblOffset val="100"/>
        <c:noMultiLvlLbl val="0"/>
      </c:catAx>
      <c:valAx>
        <c:axId val="767680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Annual Counts</a:t>
                </a:r>
              </a:p>
            </c:rich>
          </c:tx>
          <c:layout>
            <c:manualLayout>
              <c:xMode val="edge"/>
              <c:yMode val="edge"/>
              <c:x val="1.2385044174117597E-2"/>
              <c:y val="0.31413705385658097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600" b="1"/>
            </a:pPr>
            <a:endParaRPr lang="en-US"/>
          </a:p>
        </c:txPr>
        <c:crossAx val="7676211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800"/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70" workbookViewId="0"/>
  </sheetViews>
  <pageMargins left="0.7" right="0.7" top="0.7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70" workbookViewId="0"/>
  </sheetViews>
  <pageMargins left="0.7" right="0.7" top="0.75" bottom="0.75" header="0.3" footer="0.3"/>
  <pageSetup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zoomScale="70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8105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8105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8105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Indian_Highway_Safety/FY16/FY16%20HSP/Linear%20Trend%20Analysis%20Core%20Measures%20All%20Fatalities/Trend%20Analysis%20for%20Grantees/Users/Matthew%20Schultz/Desktop/Data%20Books/2008-2012/Completed%20Data%20Books/Region%201/Connecticut/BStateTotal.xlsx?87CCC097" TargetMode="External"/><Relationship Id="rId1" Type="http://schemas.openxmlformats.org/officeDocument/2006/relationships/externalLinkPath" Target="file:///\\87CCC097\BStateTo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VMT"/>
      <sheetName val="PopRate"/>
      <sheetName val="ChartSheet"/>
      <sheetName val="BStateTotal"/>
      <sheetName val="StateTotalFatalities"/>
      <sheetName val="StateVMT"/>
      <sheetName val="StatePopulation"/>
      <sheetName val="RegionTotalFatalities"/>
      <sheetName val="RegionVMT"/>
      <sheetName val="RegionPopulation"/>
    </sheetNames>
    <sheetDataSet>
      <sheetData sheetId="0" refreshError="1"/>
      <sheetData sheetId="1" refreshError="1"/>
      <sheetData sheetId="2" refreshError="1"/>
      <sheetData sheetId="3"/>
      <sheetData sheetId="4">
        <row r="34">
          <cell r="P34">
            <v>320</v>
          </cell>
          <cell r="Q34">
            <v>221</v>
          </cell>
          <cell r="R34">
            <v>236</v>
          </cell>
        </row>
        <row r="39">
          <cell r="P39">
            <v>31294</v>
          </cell>
          <cell r="Q39">
            <v>31196</v>
          </cell>
          <cell r="R39">
            <v>31270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hart" displayName="Chart" ref="A2:D17" totalsRowCount="1" headerRowDxfId="10" headerRowBorderDxfId="9" tableBorderDxfId="8" totalsRowBorderDxfId="7">
  <tableColumns count="4">
    <tableColumn id="1" xr3:uid="{00000000-0010-0000-0000-000001000000}" name="Year" totalsRowFunction="custom" totalsRowDxfId="3">
      <totalsRowFormula>A16+1</totalsRowFormula>
    </tableColumn>
    <tableColumn id="2" xr3:uid="{00000000-0010-0000-0000-000002000000}" name="Annual Count" dataDxfId="6" totalsRowDxfId="2"/>
    <tableColumn id="3" xr3:uid="{00000000-0010-0000-0000-000003000000}" name="3-Yr Moving Avg" dataDxfId="5" totalsRowDxfId="1"/>
    <tableColumn id="4" xr3:uid="{00000000-0010-0000-0000-000004000000}" name="5-Yr Moving Avg" dataDxfId="4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zoomScale="70" zoomScaleNormal="70" workbookViewId="0">
      <selection activeCell="A14" sqref="A14"/>
    </sheetView>
  </sheetViews>
  <sheetFormatPr defaultRowHeight="14.4" x14ac:dyDescent="0.3"/>
  <cols>
    <col min="1" max="1" width="8.5546875" customWidth="1"/>
    <col min="2" max="2" width="23.77734375" customWidth="1"/>
    <col min="3" max="3" width="9" customWidth="1"/>
    <col min="4" max="4" width="10.77734375" customWidth="1"/>
    <col min="6" max="6" width="10.21875" customWidth="1"/>
  </cols>
  <sheetData>
    <row r="1" spans="1:4" x14ac:dyDescent="0.3">
      <c r="A1" s="47"/>
      <c r="B1" s="47"/>
    </row>
    <row r="2" spans="1:4" ht="40.200000000000003" customHeight="1" x14ac:dyDescent="0.3">
      <c r="A2" s="26" t="s">
        <v>0</v>
      </c>
      <c r="B2" s="40" t="s">
        <v>20</v>
      </c>
      <c r="C2" s="12" t="s">
        <v>2</v>
      </c>
      <c r="D2" s="13" t="s">
        <v>1</v>
      </c>
    </row>
    <row r="3" spans="1:4" x14ac:dyDescent="0.3">
      <c r="A3" s="41"/>
      <c r="B3" s="41"/>
      <c r="C3" s="14"/>
      <c r="D3" s="15"/>
    </row>
    <row r="4" spans="1:4" x14ac:dyDescent="0.3">
      <c r="A4" s="41"/>
      <c r="B4" s="41"/>
      <c r="C4" s="14"/>
      <c r="D4" s="15"/>
    </row>
    <row r="5" spans="1:4" x14ac:dyDescent="0.3">
      <c r="A5" s="41"/>
      <c r="B5" s="41"/>
      <c r="C5" s="14"/>
      <c r="D5" s="16"/>
    </row>
    <row r="6" spans="1:4" x14ac:dyDescent="0.3">
      <c r="A6" s="41"/>
      <c r="B6" s="41"/>
      <c r="C6" s="14"/>
      <c r="D6" s="16"/>
    </row>
    <row r="7" spans="1:4" x14ac:dyDescent="0.3">
      <c r="A7" s="41"/>
      <c r="B7" s="41"/>
      <c r="C7" s="14" t="e">
        <f>AVERAGE(B5:B7)</f>
        <v>#DIV/0!</v>
      </c>
      <c r="D7" s="16" t="e">
        <f>AVERAGE(B3:B7)</f>
        <v>#DIV/0!</v>
      </c>
    </row>
    <row r="8" spans="1:4" x14ac:dyDescent="0.3">
      <c r="A8" s="41"/>
      <c r="B8" s="41"/>
      <c r="C8" s="14" t="e">
        <f t="shared" ref="C8:C13" si="0">AVERAGE(B6:B8)</f>
        <v>#DIV/0!</v>
      </c>
      <c r="D8" s="16" t="e">
        <f t="shared" ref="D8:D13" si="1">AVERAGE(B4:B8)</f>
        <v>#DIV/0!</v>
      </c>
    </row>
    <row r="9" spans="1:4" x14ac:dyDescent="0.3">
      <c r="A9" s="41">
        <v>2017</v>
      </c>
      <c r="B9" s="41"/>
      <c r="C9" s="14" t="e">
        <f t="shared" si="0"/>
        <v>#DIV/0!</v>
      </c>
      <c r="D9" s="16" t="e">
        <f t="shared" si="1"/>
        <v>#DIV/0!</v>
      </c>
    </row>
    <row r="10" spans="1:4" x14ac:dyDescent="0.3">
      <c r="A10" s="41">
        <v>2018</v>
      </c>
      <c r="B10" s="41"/>
      <c r="C10" s="14" t="e">
        <f t="shared" si="0"/>
        <v>#DIV/0!</v>
      </c>
      <c r="D10" s="16" t="e">
        <f t="shared" si="1"/>
        <v>#DIV/0!</v>
      </c>
    </row>
    <row r="11" spans="1:4" x14ac:dyDescent="0.3">
      <c r="A11" s="41">
        <v>2019</v>
      </c>
      <c r="B11" s="41"/>
      <c r="C11" s="14" t="e">
        <f t="shared" si="0"/>
        <v>#DIV/0!</v>
      </c>
      <c r="D11" s="16" t="e">
        <f t="shared" si="1"/>
        <v>#DIV/0!</v>
      </c>
    </row>
    <row r="12" spans="1:4" x14ac:dyDescent="0.3">
      <c r="A12" s="41">
        <v>2020</v>
      </c>
      <c r="B12" s="41"/>
      <c r="C12" s="14" t="e">
        <f t="shared" si="0"/>
        <v>#DIV/0!</v>
      </c>
      <c r="D12" s="16" t="e">
        <f t="shared" si="1"/>
        <v>#DIV/0!</v>
      </c>
    </row>
    <row r="13" spans="1:4" x14ac:dyDescent="0.3">
      <c r="A13" s="41">
        <v>2021</v>
      </c>
      <c r="B13" s="41"/>
      <c r="C13" s="14" t="e">
        <f t="shared" si="0"/>
        <v>#DIV/0!</v>
      </c>
      <c r="D13" s="16" t="e">
        <f t="shared" si="1"/>
        <v>#DIV/0!</v>
      </c>
    </row>
    <row r="14" spans="1:4" x14ac:dyDescent="0.3">
      <c r="A14" s="30">
        <f>A13+1</f>
        <v>2022</v>
      </c>
      <c r="B14" s="16"/>
      <c r="C14" s="14"/>
      <c r="D14" s="16"/>
    </row>
    <row r="15" spans="1:4" x14ac:dyDescent="0.3">
      <c r="A15" s="14">
        <f>A13+2</f>
        <v>2023</v>
      </c>
      <c r="B15" s="29"/>
      <c r="C15" s="27"/>
      <c r="D15" s="29"/>
    </row>
    <row r="16" spans="1:4" x14ac:dyDescent="0.3">
      <c r="A16" s="14">
        <f>A13+3</f>
        <v>2024</v>
      </c>
      <c r="B16" s="28"/>
      <c r="C16" s="27"/>
      <c r="D16" s="29"/>
    </row>
    <row r="17" spans="1:11" x14ac:dyDescent="0.3">
      <c r="A17" s="27">
        <f>A16+1</f>
        <v>2025</v>
      </c>
      <c r="B17" s="29"/>
      <c r="C17" s="27"/>
      <c r="D17" s="28"/>
    </row>
    <row r="20" spans="1:11" ht="15" thickBot="1" x14ac:dyDescent="0.35"/>
    <row r="21" spans="1:11" ht="15" customHeight="1" thickTop="1" x14ac:dyDescent="0.3">
      <c r="A21" s="48" t="s">
        <v>21</v>
      </c>
      <c r="B21" s="49"/>
      <c r="C21" s="49"/>
      <c r="D21" s="49"/>
      <c r="E21" s="49"/>
      <c r="F21" s="50"/>
    </row>
    <row r="22" spans="1:11" ht="27.6" customHeight="1" x14ac:dyDescent="0.3">
      <c r="A22" s="51"/>
      <c r="B22" s="52"/>
      <c r="C22" s="52"/>
      <c r="D22" s="52"/>
      <c r="E22" s="52"/>
      <c r="F22" s="53"/>
    </row>
    <row r="23" spans="1:11" ht="15" customHeight="1" thickBot="1" x14ac:dyDescent="0.35">
      <c r="A23" s="54"/>
      <c r="B23" s="55"/>
      <c r="C23" s="55"/>
      <c r="D23" s="55"/>
      <c r="E23" s="55"/>
      <c r="F23" s="56"/>
    </row>
    <row r="24" spans="1:11" ht="18.600000000000001" thickTop="1" x14ac:dyDescent="0.35">
      <c r="A24" s="57" t="s">
        <v>7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</row>
    <row r="26" spans="1:11" ht="21" x14ac:dyDescent="0.3">
      <c r="B26" s="58" t="s">
        <v>8</v>
      </c>
      <c r="C26" s="58"/>
      <c r="D26" s="58"/>
      <c r="E26" s="58"/>
      <c r="F26" s="58"/>
      <c r="G26" s="58"/>
      <c r="H26" s="58"/>
      <c r="I26" s="58"/>
      <c r="J26" s="58"/>
    </row>
  </sheetData>
  <sheetProtection selectLockedCells="1"/>
  <protectedRanges>
    <protectedRange sqref="A3:A12 B3:B16" name="Range1"/>
  </protectedRanges>
  <mergeCells count="4">
    <mergeCell ref="A1:B1"/>
    <mergeCell ref="A21:F23"/>
    <mergeCell ref="A24:K24"/>
    <mergeCell ref="B26:J26"/>
  </mergeCells>
  <pageMargins left="0.7" right="0.7" top="0.75" bottom="0.75" header="0.3" footer="0.3"/>
  <pageSetup orientation="landscape" r:id="rId1"/>
  <ignoredErrors>
    <ignoredError sqref="C8:C13 D7:D13" formulaRange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8"/>
  <sheetViews>
    <sheetView workbookViewId="0">
      <selection activeCell="H16" sqref="H16"/>
    </sheetView>
  </sheetViews>
  <sheetFormatPr defaultRowHeight="14.4" x14ac:dyDescent="0.3"/>
  <cols>
    <col min="1" max="1" width="12.77734375" bestFit="1" customWidth="1"/>
    <col min="3" max="3" width="21.21875" bestFit="1" customWidth="1"/>
    <col min="4" max="4" width="7.21875" bestFit="1" customWidth="1"/>
    <col min="5" max="6" width="6.5546875" bestFit="1" customWidth="1"/>
    <col min="7" max="7" width="16.5546875" customWidth="1"/>
    <col min="10" max="10" width="12.77734375" bestFit="1" customWidth="1"/>
    <col min="12" max="12" width="21.77734375" bestFit="1" customWidth="1"/>
    <col min="13" max="13" width="11.5546875" bestFit="1" customWidth="1"/>
    <col min="14" max="14" width="4.5546875" bestFit="1" customWidth="1"/>
    <col min="15" max="15" width="6.21875" bestFit="1" customWidth="1"/>
    <col min="16" max="16" width="4.5546875" bestFit="1" customWidth="1"/>
  </cols>
  <sheetData>
    <row r="1" spans="1:16" x14ac:dyDescent="0.3">
      <c r="C1" t="s">
        <v>18</v>
      </c>
    </row>
    <row r="2" spans="1:16" x14ac:dyDescent="0.3">
      <c r="A2" s="31" t="s">
        <v>15</v>
      </c>
      <c r="C2" s="31" t="s">
        <v>16</v>
      </c>
      <c r="J2" s="31"/>
      <c r="K2" s="31"/>
      <c r="L2" s="31"/>
    </row>
    <row r="3" spans="1:16" x14ac:dyDescent="0.3">
      <c r="A3" t="e">
        <f>LINEST('Data Entry Sheet'!B9:B13,'Data Entry Sheet'!A9:A13)</f>
        <v>#VALUE!</v>
      </c>
      <c r="C3">
        <f>'Data Entry Sheet'!A9</f>
        <v>2017</v>
      </c>
      <c r="D3" t="e">
        <f>(C3*$A$3+$A$5)</f>
        <v>#VALUE!</v>
      </c>
      <c r="L3" s="32"/>
      <c r="M3" s="33"/>
      <c r="O3" s="33"/>
    </row>
    <row r="4" spans="1:16" x14ac:dyDescent="0.3">
      <c r="A4" s="31" t="s">
        <v>17</v>
      </c>
      <c r="C4">
        <f>'Data Entry Sheet'!A10</f>
        <v>2018</v>
      </c>
      <c r="D4" t="e">
        <f t="shared" ref="D4:D10" si="0">(C4*$A$3+$A$5)</f>
        <v>#VALUE!</v>
      </c>
      <c r="J4" s="31"/>
      <c r="L4" s="32"/>
      <c r="M4" s="33"/>
    </row>
    <row r="5" spans="1:16" x14ac:dyDescent="0.3">
      <c r="A5" t="e">
        <f>INTERCEPT('Data Entry Sheet'!B9:B13,'Data Entry Sheet'!A9:A13)</f>
        <v>#DIV/0!</v>
      </c>
      <c r="C5">
        <f>'Data Entry Sheet'!A11</f>
        <v>2019</v>
      </c>
      <c r="D5" t="e">
        <f t="shared" si="0"/>
        <v>#VALUE!</v>
      </c>
      <c r="L5" s="32"/>
      <c r="M5" s="33"/>
    </row>
    <row r="6" spans="1:16" x14ac:dyDescent="0.3">
      <c r="C6">
        <f>'Data Entry Sheet'!A12</f>
        <v>2020</v>
      </c>
      <c r="D6" t="e">
        <f t="shared" si="0"/>
        <v>#VALUE!</v>
      </c>
      <c r="L6" s="32"/>
      <c r="M6" s="33"/>
    </row>
    <row r="7" spans="1:16" x14ac:dyDescent="0.3">
      <c r="C7">
        <f>'Data Entry Sheet'!A13</f>
        <v>2021</v>
      </c>
      <c r="D7" t="e">
        <f t="shared" si="0"/>
        <v>#VALUE!</v>
      </c>
      <c r="L7" s="32"/>
      <c r="M7" s="33"/>
    </row>
    <row r="8" spans="1:16" x14ac:dyDescent="0.3">
      <c r="A8" s="34"/>
      <c r="C8">
        <f>'Data Entry Sheet'!A14</f>
        <v>2022</v>
      </c>
      <c r="D8" t="e">
        <f t="shared" si="0"/>
        <v>#VALUE!</v>
      </c>
      <c r="L8" s="32"/>
      <c r="M8" s="33"/>
    </row>
    <row r="9" spans="1:16" x14ac:dyDescent="0.3">
      <c r="C9">
        <f>'Data Entry Sheet'!A15</f>
        <v>2023</v>
      </c>
      <c r="D9" t="e">
        <f t="shared" si="0"/>
        <v>#VALUE!</v>
      </c>
      <c r="L9" s="32"/>
      <c r="M9" s="33"/>
    </row>
    <row r="10" spans="1:16" x14ac:dyDescent="0.3">
      <c r="C10">
        <f>'Data Entry Sheet'!A16</f>
        <v>2024</v>
      </c>
      <c r="D10" t="e">
        <f t="shared" si="0"/>
        <v>#VALUE!</v>
      </c>
      <c r="L10" s="32"/>
      <c r="M10" s="33"/>
    </row>
    <row r="11" spans="1:16" x14ac:dyDescent="0.3">
      <c r="H11" s="35"/>
      <c r="I11" s="35"/>
      <c r="J11" s="35"/>
      <c r="K11" s="35"/>
      <c r="L11" s="32"/>
      <c r="M11" s="33"/>
    </row>
    <row r="13" spans="1:16" x14ac:dyDescent="0.3">
      <c r="C13" s="31"/>
      <c r="L13" s="31"/>
    </row>
    <row r="14" spans="1:16" x14ac:dyDescent="0.3">
      <c r="C14" s="36" t="s">
        <v>19</v>
      </c>
      <c r="D14" s="36"/>
      <c r="E14" s="36"/>
      <c r="F14" s="36"/>
      <c r="G14" s="36"/>
      <c r="L14" s="37"/>
      <c r="M14" s="38"/>
      <c r="N14" s="37"/>
      <c r="O14" s="37"/>
      <c r="P14" s="37">
        <f>SUM([1]BStateTotal!P34:R34)/(SUM([1]BStateTotal!P39:R39)/100)</f>
        <v>0.8287116040955631</v>
      </c>
    </row>
    <row r="15" spans="1:16" x14ac:dyDescent="0.3">
      <c r="A15" s="31" t="s">
        <v>15</v>
      </c>
      <c r="C15" s="31" t="s">
        <v>16</v>
      </c>
    </row>
    <row r="16" spans="1:16" x14ac:dyDescent="0.3">
      <c r="A16" t="e">
        <f>LINEST('Data Entry Sheet'!B10:B13,'Data Entry Sheet'!A10:A13)</f>
        <v>#VALUE!</v>
      </c>
      <c r="C16">
        <f>'Data Entry Sheet'!A10</f>
        <v>2018</v>
      </c>
      <c r="D16" t="e">
        <f>(C16*$A$16+$A$18)</f>
        <v>#VALUE!</v>
      </c>
      <c r="L16" s="39"/>
    </row>
    <row r="17" spans="1:7" x14ac:dyDescent="0.3">
      <c r="A17" s="31" t="s">
        <v>17</v>
      </c>
      <c r="C17">
        <f>'Data Entry Sheet'!A11</f>
        <v>2019</v>
      </c>
      <c r="D17" t="e">
        <f t="shared" ref="D17:D22" si="1">(C17*$A$16+$A$18)</f>
        <v>#VALUE!</v>
      </c>
    </row>
    <row r="18" spans="1:7" x14ac:dyDescent="0.3">
      <c r="A18" t="e">
        <f>INTERCEPT('Data Entry Sheet'!B10:B13,'Data Entry Sheet'!A10:A13)</f>
        <v>#DIV/0!</v>
      </c>
      <c r="C18">
        <f>'Data Entry Sheet'!A12</f>
        <v>2020</v>
      </c>
      <c r="D18" t="e">
        <f t="shared" si="1"/>
        <v>#VALUE!</v>
      </c>
    </row>
    <row r="19" spans="1:7" x14ac:dyDescent="0.3">
      <c r="C19">
        <f>'Data Entry Sheet'!A13</f>
        <v>2021</v>
      </c>
      <c r="D19" t="e">
        <f t="shared" si="1"/>
        <v>#VALUE!</v>
      </c>
    </row>
    <row r="20" spans="1:7" x14ac:dyDescent="0.3">
      <c r="C20">
        <f>'Data Entry Sheet'!A14</f>
        <v>2022</v>
      </c>
      <c r="D20" t="e">
        <f t="shared" si="1"/>
        <v>#VALUE!</v>
      </c>
    </row>
    <row r="21" spans="1:7" x14ac:dyDescent="0.3">
      <c r="A21" s="34"/>
      <c r="C21">
        <f>'Data Entry Sheet'!A15</f>
        <v>2023</v>
      </c>
      <c r="D21" t="e">
        <f t="shared" si="1"/>
        <v>#VALUE!</v>
      </c>
    </row>
    <row r="22" spans="1:7" x14ac:dyDescent="0.3">
      <c r="C22">
        <f>'Data Entry Sheet'!A16</f>
        <v>2024</v>
      </c>
      <c r="D22" t="e">
        <f t="shared" si="1"/>
        <v>#VALUE!</v>
      </c>
    </row>
    <row r="27" spans="1:7" x14ac:dyDescent="0.3">
      <c r="C27" s="31"/>
    </row>
    <row r="28" spans="1:7" x14ac:dyDescent="0.3">
      <c r="C28" s="37"/>
      <c r="D28" s="37"/>
      <c r="E28" s="37"/>
      <c r="F28" s="37"/>
      <c r="G28" s="37"/>
    </row>
  </sheetData>
  <sheetProtection selectLockedCells="1" selectUnlockedCell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F1:N14"/>
  <sheetViews>
    <sheetView zoomScaleNormal="100" workbookViewId="0">
      <selection activeCell="N10" sqref="N10"/>
    </sheetView>
  </sheetViews>
  <sheetFormatPr defaultColWidth="8.77734375" defaultRowHeight="14.4" x14ac:dyDescent="0.3"/>
  <cols>
    <col min="1" max="4" width="8.77734375" style="1"/>
    <col min="5" max="5" width="8.21875" style="1" customWidth="1"/>
    <col min="6" max="6" width="8.77734375" style="1" hidden="1" customWidth="1"/>
    <col min="7" max="7" width="0.5546875" style="1" customWidth="1"/>
    <col min="8" max="8" width="16.21875" style="1" bestFit="1" customWidth="1"/>
    <col min="9" max="9" width="12.5546875" style="1" customWidth="1"/>
    <col min="10" max="10" width="1.77734375" style="1" customWidth="1"/>
    <col min="11" max="11" width="9.5546875" style="1" customWidth="1"/>
    <col min="12" max="12" width="14.77734375" style="1" customWidth="1"/>
    <col min="13" max="13" width="2.21875" style="1" customWidth="1"/>
    <col min="14" max="14" width="19.21875" style="1" customWidth="1"/>
    <col min="15" max="16384" width="8.77734375" style="1"/>
  </cols>
  <sheetData>
    <row r="1" spans="8:14" ht="40.950000000000003" customHeight="1" thickBot="1" x14ac:dyDescent="0.35">
      <c r="H1" s="61" t="s">
        <v>5</v>
      </c>
      <c r="I1" s="61"/>
      <c r="J1" s="61"/>
      <c r="K1" s="61"/>
      <c r="L1" s="61"/>
      <c r="M1" s="61"/>
      <c r="N1" s="61"/>
    </row>
    <row r="2" spans="8:14" s="19" customFormat="1" ht="15.6" customHeight="1" x14ac:dyDescent="0.3">
      <c r="H2" s="62" t="s">
        <v>9</v>
      </c>
      <c r="I2" s="63"/>
      <c r="J2" s="20"/>
      <c r="K2" s="63" t="s">
        <v>10</v>
      </c>
      <c r="L2" s="63"/>
      <c r="M2" s="20"/>
      <c r="N2" s="18" t="s">
        <v>3</v>
      </c>
    </row>
    <row r="3" spans="8:14" ht="42" customHeight="1" x14ac:dyDescent="0.3">
      <c r="H3" s="65" t="s">
        <v>11</v>
      </c>
      <c r="I3" s="66"/>
      <c r="J3" s="3"/>
      <c r="K3" s="66" t="s">
        <v>12</v>
      </c>
      <c r="L3" s="66"/>
      <c r="M3" s="3"/>
      <c r="N3" s="17" t="s">
        <v>13</v>
      </c>
    </row>
    <row r="4" spans="8:14" ht="15.6" x14ac:dyDescent="0.3">
      <c r="H4" s="4" t="str">
        <f>"("&amp;'Data Entry Sheet'!A6&amp;"-"&amp;'Data Entry Sheet'!A8&amp;") avg."</f>
        <v>(-) avg.</v>
      </c>
      <c r="I4" s="5" t="e">
        <f>AVERAGE('Data Entry Sheet'!B6:B8)</f>
        <v>#DIV/0!</v>
      </c>
      <c r="J4" s="6"/>
      <c r="K4" s="7" t="str">
        <f>"("&amp;'Data Entry Sheet'!A11&amp;")"</f>
        <v>(2019)</v>
      </c>
      <c r="L4" s="7">
        <f>'Data Entry Sheet'!B11</f>
        <v>0</v>
      </c>
      <c r="M4" s="7"/>
      <c r="N4" s="11" t="e">
        <f>(L4-I4)/I4</f>
        <v>#DIV/0!</v>
      </c>
    </row>
    <row r="5" spans="8:14" ht="15.6" x14ac:dyDescent="0.3">
      <c r="H5" s="2"/>
      <c r="I5" s="7"/>
      <c r="J5" s="3"/>
      <c r="K5" s="7"/>
      <c r="L5" s="7"/>
      <c r="M5" s="7"/>
      <c r="N5" s="11"/>
    </row>
    <row r="6" spans="8:14" ht="15.6" x14ac:dyDescent="0.3">
      <c r="H6" s="4" t="str">
        <f>"("&amp;'Data Entry Sheet'!A7&amp;"-"&amp;'Data Entry Sheet'!A9&amp;") avg."</f>
        <v>(-2017) avg.</v>
      </c>
      <c r="I6" s="5" t="e">
        <f>AVERAGE('Data Entry Sheet'!B7:B9)</f>
        <v>#DIV/0!</v>
      </c>
      <c r="J6" s="6"/>
      <c r="K6" s="7" t="str">
        <f>"("&amp;'Data Entry Sheet'!A12&amp;")"</f>
        <v>(2020)</v>
      </c>
      <c r="L6" s="7">
        <f>'Data Entry Sheet'!B12</f>
        <v>0</v>
      </c>
      <c r="M6" s="7"/>
      <c r="N6" s="11" t="e">
        <f t="shared" ref="N6:N8" si="0">(L6-I6)/I6</f>
        <v>#DIV/0!</v>
      </c>
    </row>
    <row r="7" spans="8:14" ht="15.6" x14ac:dyDescent="0.3">
      <c r="H7" s="2"/>
      <c r="I7" s="7"/>
      <c r="J7" s="3"/>
      <c r="K7" s="7"/>
      <c r="L7" s="7"/>
      <c r="M7" s="7"/>
      <c r="N7" s="11"/>
    </row>
    <row r="8" spans="8:14" ht="15.6" x14ac:dyDescent="0.3">
      <c r="H8" s="4" t="str">
        <f>"("&amp;'Data Entry Sheet'!A8&amp;"-"&amp;'Data Entry Sheet'!A10&amp;") avg."</f>
        <v>(-2018) avg.</v>
      </c>
      <c r="I8" s="5" t="e">
        <f>AVERAGE('Data Entry Sheet'!B8:B10)</f>
        <v>#DIV/0!</v>
      </c>
      <c r="J8" s="6"/>
      <c r="K8" s="7" t="str">
        <f>"("&amp;'Data Entry Sheet'!A13&amp;")"</f>
        <v>(2021)</v>
      </c>
      <c r="L8" s="7">
        <f>'Data Entry Sheet'!B13</f>
        <v>0</v>
      </c>
      <c r="M8" s="7"/>
      <c r="N8" s="11" t="e">
        <f t="shared" si="0"/>
        <v>#DIV/0!</v>
      </c>
    </row>
    <row r="9" spans="8:14" ht="15.6" x14ac:dyDescent="0.3">
      <c r="H9" s="2"/>
      <c r="I9" s="3"/>
      <c r="J9" s="3"/>
      <c r="K9" s="3"/>
      <c r="L9" s="3"/>
      <c r="M9" s="3"/>
      <c r="N9" s="10"/>
    </row>
    <row r="10" spans="8:14" ht="15.6" x14ac:dyDescent="0.3">
      <c r="H10" s="2"/>
      <c r="I10" s="3"/>
      <c r="J10" s="3"/>
      <c r="K10" s="64" t="s">
        <v>4</v>
      </c>
      <c r="L10" s="64"/>
      <c r="M10" s="24"/>
      <c r="N10" s="25" t="e">
        <f>AVERAGE(N4,N6,N8)</f>
        <v>#DIV/0!</v>
      </c>
    </row>
    <row r="11" spans="8:14" ht="15.6" x14ac:dyDescent="0.3">
      <c r="H11" s="2"/>
      <c r="I11" s="3"/>
      <c r="J11" s="3"/>
      <c r="K11" s="3"/>
      <c r="L11" s="3"/>
      <c r="M11" s="3"/>
      <c r="N11" s="10"/>
    </row>
    <row r="12" spans="8:14" ht="15.6" x14ac:dyDescent="0.3">
      <c r="H12" s="59" t="s">
        <v>14</v>
      </c>
      <c r="I12" s="60"/>
      <c r="J12" s="3"/>
      <c r="K12" s="24"/>
      <c r="L12" s="24"/>
      <c r="M12" s="3"/>
      <c r="N12" s="21" t="str">
        <f>'Data Entry Sheet'!A13+3&amp;" Projection"</f>
        <v>2024 Projection</v>
      </c>
    </row>
    <row r="13" spans="8:14" ht="22.2" customHeight="1" x14ac:dyDescent="0.35">
      <c r="H13" s="4" t="str">
        <f>"("&amp;'Data Entry Sheet'!A11&amp;"-"&amp;'Data Entry Sheet'!A13&amp;") avg."</f>
        <v>(2019-2021) avg.</v>
      </c>
      <c r="I13" s="5" t="e">
        <f>AVERAGE('Data Entry Sheet'!B11:B13)</f>
        <v>#DIV/0!</v>
      </c>
      <c r="J13" s="3"/>
      <c r="K13" s="24"/>
      <c r="L13" s="24"/>
      <c r="M13" s="3"/>
      <c r="N13" s="22" t="e">
        <f>(I13*N10)+I13</f>
        <v>#DIV/0!</v>
      </c>
    </row>
    <row r="14" spans="8:14" ht="10.199999999999999" customHeight="1" thickBot="1" x14ac:dyDescent="0.35">
      <c r="H14" s="8"/>
      <c r="I14" s="9"/>
      <c r="J14" s="9"/>
      <c r="K14" s="9"/>
      <c r="L14" s="9"/>
      <c r="M14" s="9"/>
      <c r="N14" s="23"/>
    </row>
  </sheetData>
  <sheetProtection sheet="1" objects="1" scenarios="1" selectLockedCells="1" selectUnlockedCells="1"/>
  <mergeCells count="7">
    <mergeCell ref="H12:I12"/>
    <mergeCell ref="H1:N1"/>
    <mergeCell ref="H2:I2"/>
    <mergeCell ref="K2:L2"/>
    <mergeCell ref="K10:L10"/>
    <mergeCell ref="H3:I3"/>
    <mergeCell ref="K3:L3"/>
  </mergeCells>
  <printOptions horizontalCentered="1" verticalCentered="1"/>
  <pageMargins left="0.7" right="0.7" top="0.75" bottom="0.75" header="0.3" footer="0.3"/>
  <pageSetup orientation="landscape" r:id="rId1"/>
  <ignoredErrors>
    <ignoredError sqref="I4 I6 I8 I1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F1:N14"/>
  <sheetViews>
    <sheetView zoomScaleNormal="100" workbookViewId="0">
      <selection activeCell="N24" sqref="N24"/>
    </sheetView>
  </sheetViews>
  <sheetFormatPr defaultColWidth="8.77734375" defaultRowHeight="14.4" x14ac:dyDescent="0.3"/>
  <cols>
    <col min="1" max="4" width="8.77734375" style="1"/>
    <col min="5" max="5" width="8.21875" style="1" customWidth="1"/>
    <col min="6" max="6" width="8.77734375" style="1" hidden="1" customWidth="1"/>
    <col min="7" max="7" width="0.5546875" style="1" customWidth="1"/>
    <col min="8" max="8" width="16.21875" style="1" bestFit="1" customWidth="1"/>
    <col min="9" max="9" width="12.5546875" style="1" customWidth="1"/>
    <col min="10" max="10" width="1.77734375" style="1" customWidth="1"/>
    <col min="11" max="11" width="8.77734375" style="1"/>
    <col min="12" max="12" width="15.77734375" style="1" customWidth="1"/>
    <col min="13" max="13" width="2.21875" style="1" customWidth="1"/>
    <col min="14" max="14" width="19.21875" style="1" customWidth="1"/>
    <col min="15" max="16384" width="8.77734375" style="1"/>
  </cols>
  <sheetData>
    <row r="1" spans="8:14" ht="37.200000000000003" customHeight="1" thickBot="1" x14ac:dyDescent="0.35">
      <c r="H1" s="61" t="s">
        <v>6</v>
      </c>
      <c r="I1" s="61"/>
      <c r="J1" s="61"/>
      <c r="K1" s="61"/>
      <c r="L1" s="61"/>
      <c r="M1" s="61"/>
      <c r="N1" s="61"/>
    </row>
    <row r="2" spans="8:14" s="19" customFormat="1" ht="15.6" customHeight="1" x14ac:dyDescent="0.3">
      <c r="H2" s="62" t="s">
        <v>9</v>
      </c>
      <c r="I2" s="63"/>
      <c r="J2" s="20"/>
      <c r="K2" s="63" t="s">
        <v>10</v>
      </c>
      <c r="L2" s="63"/>
      <c r="M2" s="20"/>
      <c r="N2" s="18" t="s">
        <v>3</v>
      </c>
    </row>
    <row r="3" spans="8:14" ht="42" customHeight="1" x14ac:dyDescent="0.3">
      <c r="H3" s="65" t="s">
        <v>11</v>
      </c>
      <c r="I3" s="66"/>
      <c r="J3" s="3"/>
      <c r="K3" s="66" t="s">
        <v>12</v>
      </c>
      <c r="L3" s="66"/>
      <c r="M3" s="3"/>
      <c r="N3" s="17" t="s">
        <v>13</v>
      </c>
    </row>
    <row r="4" spans="8:14" ht="15.6" x14ac:dyDescent="0.3">
      <c r="H4" s="4" t="str">
        <f>"("&amp;'Data Entry Sheet'!A4&amp;"-"&amp;'Data Entry Sheet'!A8&amp;") avg."</f>
        <v>(-) avg.</v>
      </c>
      <c r="I4" s="42" t="str">
        <f>IF(Chart[[#This Row],[Annual Count]]=0,"?",AVERAGE('Data Entry Sheet'!B4:B8))</f>
        <v>?</v>
      </c>
      <c r="J4" s="6"/>
      <c r="K4" s="7" t="str">
        <f>"("&amp;'Data Entry Sheet'!A11&amp;")"</f>
        <v>(2019)</v>
      </c>
      <c r="L4" s="7">
        <f>'Data Entry Sheet'!B11</f>
        <v>0</v>
      </c>
      <c r="M4" s="7"/>
      <c r="N4" s="43" t="str">
        <f>IF(Chart[[#This Row],[Annual Count]]=0,"?",(L4-I4)/I4)</f>
        <v>?</v>
      </c>
    </row>
    <row r="5" spans="8:14" ht="15.6" x14ac:dyDescent="0.3">
      <c r="H5" s="2"/>
      <c r="I5" s="7"/>
      <c r="J5" s="3"/>
      <c r="K5" s="7"/>
      <c r="L5" s="7"/>
      <c r="M5" s="7"/>
      <c r="N5" s="11"/>
    </row>
    <row r="6" spans="8:14" ht="15.6" x14ac:dyDescent="0.3">
      <c r="H6" s="4" t="str">
        <f>"("&amp;'Data Entry Sheet'!A5&amp;"-"&amp;'Data Entry Sheet'!A9&amp;") avg."</f>
        <v>(-2017) avg.</v>
      </c>
      <c r="I6" s="42" t="str">
        <f>IF('Data Entry Sheet'!B5=0,"?",AVERAGE('Data Entry Sheet'!B5:B9))</f>
        <v>?</v>
      </c>
      <c r="J6" s="6"/>
      <c r="K6" s="7" t="str">
        <f>"("&amp;'Data Entry Sheet'!A12&amp;")"</f>
        <v>(2020)</v>
      </c>
      <c r="L6" s="7">
        <f>'Data Entry Sheet'!B12</f>
        <v>0</v>
      </c>
      <c r="M6" s="7"/>
      <c r="N6" s="43" t="str">
        <f>IF('Data Entry Sheet'!B5=0,"?",(L6-I6)/I6)</f>
        <v>?</v>
      </c>
    </row>
    <row r="7" spans="8:14" ht="15.6" x14ac:dyDescent="0.3">
      <c r="H7" s="2"/>
      <c r="I7" s="7"/>
      <c r="J7" s="3"/>
      <c r="K7" s="7"/>
      <c r="L7" s="7"/>
      <c r="M7" s="7"/>
      <c r="N7" s="11"/>
    </row>
    <row r="8" spans="8:14" ht="15.6" x14ac:dyDescent="0.3">
      <c r="H8" s="4" t="str">
        <f>"("&amp;'Data Entry Sheet'!A6&amp;"-"&amp;'Data Entry Sheet'!A10&amp;") avg."</f>
        <v>(-2018) avg.</v>
      </c>
      <c r="I8" s="42" t="str">
        <f>IF('Data Entry Sheet'!B6=0,"?",AVERAGE('Data Entry Sheet'!B6:B10))</f>
        <v>?</v>
      </c>
      <c r="J8" s="6"/>
      <c r="K8" s="7" t="str">
        <f>"("&amp;'Data Entry Sheet'!A13&amp;")"</f>
        <v>(2021)</v>
      </c>
      <c r="L8" s="7">
        <f>'Data Entry Sheet'!B13</f>
        <v>0</v>
      </c>
      <c r="M8" s="7"/>
      <c r="N8" s="43" t="str">
        <f>IF('Data Entry Sheet'!B6=0,"?",(L8-I8)/I8)</f>
        <v>?</v>
      </c>
    </row>
    <row r="9" spans="8:14" ht="15.6" x14ac:dyDescent="0.3">
      <c r="H9" s="2"/>
      <c r="I9" s="3"/>
      <c r="J9" s="3"/>
      <c r="K9" s="3"/>
      <c r="L9" s="3"/>
      <c r="M9" s="3"/>
      <c r="N9" s="10"/>
    </row>
    <row r="10" spans="8:14" ht="15.6" x14ac:dyDescent="0.3">
      <c r="H10" s="2"/>
      <c r="I10" s="3"/>
      <c r="J10" s="3"/>
      <c r="K10" s="64" t="s">
        <v>4</v>
      </c>
      <c r="L10" s="64"/>
      <c r="M10" s="24"/>
      <c r="N10" s="44" t="str">
        <f>IF('Data Entry Sheet'!B4=0,"?",AVERAGE(N4,N6,N8))</f>
        <v>?</v>
      </c>
    </row>
    <row r="11" spans="8:14" ht="15.6" x14ac:dyDescent="0.3">
      <c r="H11" s="2"/>
      <c r="I11" s="3"/>
      <c r="J11" s="3"/>
      <c r="K11" s="3"/>
      <c r="L11" s="3"/>
      <c r="M11" s="3"/>
      <c r="N11" s="10"/>
    </row>
    <row r="12" spans="8:14" ht="15.6" x14ac:dyDescent="0.3">
      <c r="H12" s="59" t="s">
        <v>14</v>
      </c>
      <c r="I12" s="60"/>
      <c r="J12" s="3"/>
      <c r="K12" s="24"/>
      <c r="L12" s="24"/>
      <c r="M12" s="3"/>
      <c r="N12" s="21" t="str">
        <f>'Data Entry Sheet'!A13+3&amp;" Projection"</f>
        <v>2024 Projection</v>
      </c>
    </row>
    <row r="13" spans="8:14" ht="19.95" customHeight="1" x14ac:dyDescent="0.35">
      <c r="H13" s="4" t="str">
        <f>"("&amp;'Data Entry Sheet'!A9&amp;"-"&amp;'Data Entry Sheet'!A13&amp;") avg."</f>
        <v>(2017-2021) avg.</v>
      </c>
      <c r="I13" s="5" t="e">
        <f>AVERAGE('Data Entry Sheet'!B9:B13)</f>
        <v>#DIV/0!</v>
      </c>
      <c r="J13" s="3"/>
      <c r="K13" s="24"/>
      <c r="L13" s="24"/>
      <c r="M13" s="3"/>
      <c r="N13" s="45" t="str">
        <f>IF('Data Entry Sheet'!B4=0,"?",(I13*N10)+I13)</f>
        <v>?</v>
      </c>
    </row>
    <row r="14" spans="8:14" ht="10.199999999999999" customHeight="1" thickBot="1" x14ac:dyDescent="0.35">
      <c r="H14" s="8"/>
      <c r="I14" s="9"/>
      <c r="J14" s="9"/>
      <c r="K14" s="9"/>
      <c r="L14" s="9"/>
      <c r="M14" s="9"/>
      <c r="N14" s="46"/>
    </row>
  </sheetData>
  <sheetProtection sheet="1" objects="1" scenarios="1" selectLockedCells="1" selectUnlockedCells="1"/>
  <mergeCells count="7">
    <mergeCell ref="H12:I12"/>
    <mergeCell ref="H1:N1"/>
    <mergeCell ref="H2:I2"/>
    <mergeCell ref="K2:L2"/>
    <mergeCell ref="H3:I3"/>
    <mergeCell ref="K3:L3"/>
    <mergeCell ref="K10:L10"/>
  </mergeCells>
  <printOptions horizontalCentered="1" verticalCentered="1"/>
  <pageMargins left="0.7" right="0.7" top="0.75" bottom="0.75" header="0.3" footer="0.3"/>
  <pageSetup orientation="landscape" r:id="rId1"/>
  <ignoredErrors>
    <ignoredError sqref="I4:I6 I13 I7:I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3</vt:i4>
      </vt:variant>
    </vt:vector>
  </HeadingPairs>
  <TitlesOfParts>
    <vt:vector size="7" baseType="lpstr">
      <vt:lpstr>Data Entry Sheet</vt:lpstr>
      <vt:lpstr>ChartSheet</vt:lpstr>
      <vt:lpstr>3-Yr Alt Baseline Calculation</vt:lpstr>
      <vt:lpstr>5-Yr Alt Baseline Calculation</vt:lpstr>
      <vt:lpstr>Annual and Moving Avg Chart</vt:lpstr>
      <vt:lpstr>5-Yr Linear Trend Chart</vt:lpstr>
      <vt:lpstr>4-Yr Linear Trend Chart</vt:lpstr>
    </vt:vector>
  </TitlesOfParts>
  <Company>msi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Word User</dc:creator>
  <cp:lastModifiedBy>Belone, Kimberly J</cp:lastModifiedBy>
  <cp:lastPrinted>2022-01-28T17:11:53Z</cp:lastPrinted>
  <dcterms:created xsi:type="dcterms:W3CDTF">2014-11-04T18:45:21Z</dcterms:created>
  <dcterms:modified xsi:type="dcterms:W3CDTF">2022-01-28T21:55:27Z</dcterms:modified>
</cp:coreProperties>
</file>