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07"/>
  <workbookPr defaultThemeVersion="124226"/>
  <mc:AlternateContent xmlns:mc="http://schemas.openxmlformats.org/markup-compatibility/2006">
    <mc:Choice Requires="x15">
      <x15ac:absPath xmlns:x15ac="http://schemas.microsoft.com/office/spreadsheetml/2010/11/ac" url="https://usdos.sharepoint.com/sites/SCA/PPD/Grants/"/>
    </mc:Choice>
  </mc:AlternateContent>
  <xr:revisionPtr revIDLastSave="4" documentId="11_7B6C497490F1C627900140E588E8D7C7D7C7053E" xr6:coauthVersionLast="47" xr6:coauthVersionMax="47" xr10:uidLastSave="{32E22E98-442C-4021-8F2A-C2F1481E4248}"/>
  <bookViews>
    <workbookView xWindow="-120" yWindow="-120" windowWidth="29040" windowHeight="15840" xr2:uid="{00000000-000D-0000-FFFF-FFFF00000000}"/>
  </bookViews>
  <sheets>
    <sheet name="Sheet2" sheetId="2" r:id="rId1"/>
    <sheet name="Sheet3" sheetId="3" state="hidden" r:id="rId2"/>
    <sheet name="Sheet4" sheetId="4" state="hidden" r:id="rId3"/>
  </sheets>
  <definedNames>
    <definedName name="_Toc239070267" localSheetId="0">Sheet2!#REF!</definedName>
    <definedName name="_Toc249329205" localSheetId="0">Sheet2!#REF!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9" i="2" l="1"/>
  <c r="D141" i="2"/>
  <c r="B141" i="2"/>
  <c r="F113" i="2"/>
  <c r="F114" i="2"/>
  <c r="D142" i="2" s="1"/>
  <c r="F142" i="2" s="1"/>
  <c r="F107" i="2"/>
  <c r="F108" i="2"/>
  <c r="F96" i="2"/>
  <c r="F95" i="2"/>
  <c r="F75" i="2"/>
  <c r="F74" i="2"/>
  <c r="F61" i="2"/>
  <c r="D138" i="2"/>
  <c r="F47" i="2"/>
  <c r="E46" i="2"/>
  <c r="F46" i="2"/>
  <c r="E45" i="2"/>
  <c r="F45" i="2"/>
  <c r="F48" i="2" s="1"/>
  <c r="D137" i="2" s="1"/>
  <c r="F44" i="2"/>
  <c r="C13" i="2"/>
  <c r="F13" i="2"/>
  <c r="F14" i="2"/>
  <c r="D135" i="2" s="1"/>
  <c r="B144" i="2"/>
  <c r="D144" i="2"/>
  <c r="F89" i="2"/>
  <c r="F87" i="2"/>
  <c r="F86" i="2"/>
  <c r="F85" i="2"/>
  <c r="F84" i="2"/>
  <c r="F68" i="2"/>
  <c r="F69" i="2"/>
  <c r="F56" i="2"/>
  <c r="B138" i="2"/>
  <c r="F138" i="2" s="1"/>
  <c r="F39" i="2"/>
  <c r="E38" i="2"/>
  <c r="F38" i="2"/>
  <c r="E37" i="2"/>
  <c r="F37" i="2"/>
  <c r="F36" i="2"/>
  <c r="F8" i="2"/>
  <c r="C7" i="2"/>
  <c r="F7" i="2"/>
  <c r="F141" i="2"/>
  <c r="F144" i="2"/>
  <c r="F76" i="2"/>
  <c r="D139" i="2"/>
  <c r="F90" i="2"/>
  <c r="B140" i="2"/>
  <c r="F97" i="2"/>
  <c r="D140" i="2"/>
  <c r="F109" i="2"/>
  <c r="B142" i="2"/>
  <c r="F9" i="2"/>
  <c r="C23" i="2" s="1"/>
  <c r="F23" i="2" s="1"/>
  <c r="F70" i="2"/>
  <c r="F40" i="2"/>
  <c r="B135" i="2"/>
  <c r="F140" i="2"/>
  <c r="B139" i="2"/>
  <c r="F139" i="2"/>
  <c r="B137" i="2"/>
  <c r="F137" i="2" s="1"/>
  <c r="C28" i="2"/>
  <c r="F28" i="2" s="1"/>
  <c r="F29" i="2" s="1"/>
  <c r="D136" i="2" l="1"/>
  <c r="F120" i="2"/>
  <c r="F128" i="2" s="1"/>
  <c r="D143" i="2"/>
  <c r="D145" i="2" s="1"/>
  <c r="F135" i="2"/>
  <c r="C22" i="2"/>
  <c r="F22" i="2" s="1"/>
  <c r="C21" i="2"/>
  <c r="F21" i="2" s="1"/>
  <c r="F24" i="2" s="1"/>
  <c r="F127" i="2" l="1"/>
  <c r="B136" i="2"/>
  <c r="B143" i="2" l="1"/>
  <c r="F136" i="2"/>
  <c r="F143" i="2" l="1"/>
  <c r="B145" i="2"/>
  <c r="F145" i="2" s="1"/>
</calcChain>
</file>

<file path=xl/sharedStrings.xml><?xml version="1.0" encoding="utf-8"?>
<sst xmlns="http://schemas.openxmlformats.org/spreadsheetml/2006/main" count="216" uniqueCount="141">
  <si>
    <r>
      <t>Instructions:</t>
    </r>
    <r>
      <rPr>
        <sz val="12"/>
        <color rgb="FF0070C0"/>
        <rFont val="Times New Roman"/>
        <family val="1"/>
      </rPr>
      <t xml:space="preserve">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r>
  </si>
  <si>
    <t>Organization Name, Period of Performance</t>
  </si>
  <si>
    <r>
      <t xml:space="preserve">1. Personnel </t>
    </r>
    <r>
      <rPr>
        <sz val="12"/>
        <color indexed="8"/>
        <rFont val="Times New Roman"/>
        <family val="1"/>
      </rPr>
      <t>(</t>
    </r>
    <r>
      <rPr>
        <i/>
        <sz val="12"/>
        <color indexed="8"/>
        <rFont val="Times New Roman"/>
        <family val="1"/>
      </rPr>
      <t>Description: An employee of the organization whose work is tied to the proposed project)</t>
    </r>
  </si>
  <si>
    <t>1.a  Federal or PAS Cost</t>
  </si>
  <si>
    <t>Position</t>
  </si>
  <si>
    <t>Name of Employee</t>
  </si>
  <si>
    <t>Annual Salary/ Rate</t>
  </si>
  <si>
    <t>Level of Effort (%)</t>
  </si>
  <si>
    <r>
      <t xml:space="preserve">Cost
 </t>
    </r>
    <r>
      <rPr>
        <i/>
        <sz val="12"/>
        <color indexed="8"/>
        <rFont val="Times New Roman"/>
        <family val="1"/>
      </rPr>
      <t>(Salary x LOE)</t>
    </r>
  </si>
  <si>
    <t>Ex: Program Director</t>
  </si>
  <si>
    <t>John Doe</t>
  </si>
  <si>
    <t>Ex: Project Coordinator</t>
  </si>
  <si>
    <t>TBD</t>
  </si>
  <si>
    <t>1.a Personnel Sub-Total</t>
  </si>
  <si>
    <r>
      <rPr>
        <b/>
        <i/>
        <sz val="12"/>
        <color indexed="8"/>
        <rFont val="Times New Roman"/>
        <family val="1"/>
      </rPr>
      <t>Narrative Justification:</t>
    </r>
    <r>
      <rPr>
        <i/>
        <sz val="12"/>
        <color indexed="8"/>
        <rFont val="Times New Roman"/>
        <family val="1"/>
      </rPr>
      <t xml:space="preserve"> </t>
    </r>
    <r>
      <rPr>
        <i/>
        <sz val="12"/>
        <color rgb="FF0070C0"/>
        <rFont val="Times New Roman"/>
        <family val="1"/>
      </rPr>
      <t xml:space="preserve">Enter a description of the Personnel funds requested and how their use will support the purpose and goals of your proposal.  Be sure to describe the role, responsibilities, and unique qualification of each position.
</t>
    </r>
    <r>
      <rPr>
        <b/>
        <sz val="12"/>
        <color rgb="FF0070C0"/>
        <rFont val="Times New Roman"/>
        <family val="1"/>
      </rPr>
      <t>SF-424a Note: Enter the total cost of 1.a in Section B Column 1 line 6a of the form.</t>
    </r>
  </si>
  <si>
    <t>1.b  Non-Federal Match or Cost Share</t>
  </si>
  <si>
    <t>Ex: Clerical Support</t>
  </si>
  <si>
    <t>Jill Smith</t>
  </si>
  <si>
    <t>1.b Personnel Sub-Total</t>
  </si>
  <si>
    <r>
      <rPr>
        <b/>
        <i/>
        <sz val="12"/>
        <color indexed="8"/>
        <rFont val="Times New Roman"/>
        <family val="1"/>
      </rPr>
      <t>Narrative Justification:</t>
    </r>
    <r>
      <rPr>
        <i/>
        <sz val="12"/>
        <color indexed="8"/>
        <rFont val="Times New Roman"/>
        <family val="1"/>
      </rPr>
      <t xml:space="preserve"> </t>
    </r>
    <r>
      <rPr>
        <i/>
        <sz val="12"/>
        <color rgb="FF0070C0"/>
        <rFont val="Times New Roman"/>
        <family val="1"/>
      </rPr>
      <t xml:space="preserve">Enter a description of the Personnel matching funds provided and how their use will support the purpose and goals of your proposal.  Be sure to describe how your matching funds will help sustain and enhance your MEPI budget request.
</t>
    </r>
    <r>
      <rPr>
        <b/>
        <sz val="12"/>
        <color rgb="FF0070C0"/>
        <rFont val="Times New Roman"/>
        <family val="1"/>
      </rPr>
      <t>SF-424a Note: Enter the total cost of 1.b in Section B Column 2 line 6a of the form.</t>
    </r>
  </si>
  <si>
    <r>
      <rPr>
        <b/>
        <sz val="12"/>
        <color indexed="8"/>
        <rFont val="Times New Roman"/>
        <family val="1"/>
      </rPr>
      <t xml:space="preserve">Source of Match Funds: </t>
    </r>
    <r>
      <rPr>
        <i/>
        <sz val="12"/>
        <color rgb="FF0070C0"/>
        <rFont val="Times New Roman"/>
        <family val="1"/>
      </rPr>
      <t>Identify the source of match funds.</t>
    </r>
  </si>
  <si>
    <r>
      <t xml:space="preserve">2. Fringe Benefits </t>
    </r>
    <r>
      <rPr>
        <sz val="12"/>
        <color indexed="8"/>
        <rFont val="Times New Roman"/>
        <family val="1"/>
      </rPr>
      <t>(</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</si>
  <si>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t>2.a  Federal Cost</t>
  </si>
  <si>
    <t>Component</t>
  </si>
  <si>
    <t>Wage</t>
  </si>
  <si>
    <t>Rate</t>
  </si>
  <si>
    <r>
      <t xml:space="preserve">Cost
</t>
    </r>
    <r>
      <rPr>
        <i/>
        <sz val="12"/>
        <color indexed="8"/>
        <rFont val="Times New Roman"/>
        <family val="1"/>
      </rPr>
      <t>(Wage x Rate)</t>
    </r>
  </si>
  <si>
    <t>Ex: FICA</t>
  </si>
  <si>
    <t>Ex: Workers Compensation</t>
  </si>
  <si>
    <t>Ex: Health Benefits</t>
  </si>
  <si>
    <t>2.a Fringe Benefits Sub-Total</t>
  </si>
  <si>
    <r>
      <rPr>
        <b/>
        <i/>
        <sz val="12"/>
        <color indexed="8"/>
        <rFont val="Times New Roman"/>
        <family val="1"/>
      </rPr>
      <t xml:space="preserve">Narrative Justification: </t>
    </r>
    <r>
      <rPr>
        <i/>
        <sz val="12"/>
        <color rgb="FF0070C0"/>
        <rFont val="Times New Roman"/>
        <family val="1"/>
      </rPr>
      <t xml:space="preserve">Enter a description of the Fringe funds requested, how the rate was determined, and how their use will support the purpose and goals of this proposal.
</t>
    </r>
    <r>
      <rPr>
        <b/>
        <sz val="12"/>
        <color rgb="FF0070C0"/>
        <rFont val="Times New Roman"/>
        <family val="1"/>
      </rPr>
      <t>SF-424a Note: Enter the total cost of 2.a in Section B Column 1 line 6b of the form.</t>
    </r>
  </si>
  <si>
    <t>2.b  Non-Federal Match or Cost Share</t>
  </si>
  <si>
    <r>
      <t xml:space="preserve">Cost 
</t>
    </r>
    <r>
      <rPr>
        <i/>
        <sz val="12"/>
        <color indexed="8"/>
        <rFont val="Times New Roman"/>
        <family val="1"/>
      </rPr>
      <t>(Wage x Rate)</t>
    </r>
  </si>
  <si>
    <t>Ex: Insurance</t>
  </si>
  <si>
    <t>2.b Fringe Benefits Sub-Total</t>
  </si>
  <si>
    <r>
      <rPr>
        <b/>
        <i/>
        <sz val="12"/>
        <color indexed="8"/>
        <rFont val="Times New Roman"/>
        <family val="1"/>
      </rPr>
      <t xml:space="preserve">Narrative Justification: </t>
    </r>
    <r>
      <rPr>
        <i/>
        <sz val="12"/>
        <color rgb="FF0070C0"/>
        <rFont val="Times New Roman"/>
        <family val="1"/>
      </rPr>
      <t xml:space="preserve">Enter a description of the Fringe matching provided, how the rate was determined, and how their use will support the purpose and goals of the proposal.  Be sure to describe how the matching funds will help sustain and enhance your federal budget request. 
</t>
    </r>
    <r>
      <rPr>
        <b/>
        <sz val="12"/>
        <color rgb="FF0070C0"/>
        <rFont val="Times New Roman"/>
        <family val="1"/>
      </rPr>
      <t>SF-424a Note: Enter the total cost of 2.b in Section B Column 2 line 6b of the form.</t>
    </r>
  </si>
  <si>
    <r>
      <rPr>
        <b/>
        <sz val="12"/>
        <color indexed="8"/>
        <rFont val="Times New Roman"/>
        <family val="1"/>
      </rPr>
      <t xml:space="preserve">Source of Match Funds: </t>
    </r>
    <r>
      <rPr>
        <i/>
        <sz val="12"/>
        <color rgb="FF0070C0"/>
        <rFont val="Times New Roman"/>
        <family val="1"/>
      </rPr>
      <t>Identify source of match funds.</t>
    </r>
  </si>
  <si>
    <r>
      <t xml:space="preserve">3. Travel </t>
    </r>
    <r>
      <rPr>
        <sz val="12"/>
        <color indexed="8"/>
        <rFont val="Times New Roman"/>
        <family val="1"/>
      </rPr>
      <t>(</t>
    </r>
    <r>
      <rPr>
        <i/>
        <sz val="12"/>
        <color indexed="8"/>
        <rFont val="Times New Roman"/>
        <family val="1"/>
      </rPr>
      <t>Description: Explain need for all travel.  Must follow U.S. Government regulations. The lowest available commercial fares for coach or equivalent accommodations must be used.  Local travel policies prevail.)</t>
    </r>
  </si>
  <si>
    <t>3.a  Federal Cost</t>
  </si>
  <si>
    <t>Purpose of Travel</t>
  </si>
  <si>
    <t>Item Description</t>
  </si>
  <si>
    <t>Unit of Measure</t>
  </si>
  <si>
    <t>Cost Per Unit/Rate</t>
  </si>
  <si>
    <t>Number of Units</t>
  </si>
  <si>
    <r>
      <t xml:space="preserve">Cost 
</t>
    </r>
    <r>
      <rPr>
        <i/>
        <sz val="12"/>
        <color indexed="8"/>
        <rFont val="Times New Roman"/>
        <family val="1"/>
      </rPr>
      <t>(Cost Per Unit x No. of Units)</t>
    </r>
  </si>
  <si>
    <t>Ex: Leadership Training</t>
  </si>
  <si>
    <t>Airfare--Origin: Egypt, Algeria, Tunisia, Morocco, Yemen, and/or Oman; Destination: Amman, Jordan</t>
  </si>
  <si>
    <t>Roundtrip Airfare</t>
  </si>
  <si>
    <t>Lodging in Amman for 20 participants for 3 days (U.S. Government allowable rate)</t>
  </si>
  <si>
    <t>day</t>
  </si>
  <si>
    <t>Meals and Incidentals for 20 participants for 3 days (M&amp;IE--U.S. Government allowable rate))</t>
  </si>
  <si>
    <t>Ex: Local Travel</t>
  </si>
  <si>
    <t>Local travel in Amman, Jordan for 20 participants for 3 days</t>
  </si>
  <si>
    <t>3.a Travel Sub-Total</t>
  </si>
  <si>
    <r>
      <rPr>
        <b/>
        <i/>
        <sz val="12"/>
        <color indexed="8"/>
        <rFont val="Times New Roman"/>
        <family val="1"/>
      </rPr>
      <t xml:space="preserve">Narrative Justification: </t>
    </r>
    <r>
      <rPr>
        <i/>
        <sz val="12"/>
        <color rgb="FF0070C0"/>
        <rFont val="Times New Roman"/>
        <family val="1"/>
      </rPr>
      <t xml:space="preserve">Describe the Purpose of Travel and how costs were determined.
</t>
    </r>
    <r>
      <rPr>
        <sz val="12"/>
        <color rgb="FF0070C0"/>
        <rFont val="Times New Roman"/>
        <family val="1"/>
      </rPr>
      <t xml:space="preserve">
</t>
    </r>
    <r>
      <rPr>
        <b/>
        <sz val="12"/>
        <color rgb="FF0070C0"/>
        <rFont val="Times New Roman"/>
        <family val="1"/>
      </rPr>
      <t>SF-424a Note: Enter the total cost of 3.a in Section B Column 1 line 6c of the form.</t>
    </r>
  </si>
  <si>
    <t>3.b  Non-Federal Match or Cost Share</t>
  </si>
  <si>
    <t>Airfare--Origin: Algeria, Tunisia, Morocco, Jordan, and/or Qatar; Destination: Cairo, Egypt</t>
  </si>
  <si>
    <t>Lodging in Cairo for 20 participants for 3 days (U.S. Government allowable rate)</t>
  </si>
  <si>
    <t>Local travel in Cairo, Egypt for 20 participants for 3 days</t>
  </si>
  <si>
    <t>3.b Travel Sub-Total</t>
  </si>
  <si>
    <r>
      <rPr>
        <b/>
        <i/>
        <sz val="12"/>
        <color indexed="8"/>
        <rFont val="Times New Roman"/>
        <family val="1"/>
      </rPr>
      <t xml:space="preserve">Narrative Justification: </t>
    </r>
    <r>
      <rPr>
        <i/>
        <sz val="12"/>
        <color rgb="FF0070C0"/>
        <rFont val="Times New Roman"/>
        <family val="1"/>
      </rPr>
      <t xml:space="preserve">Enter a description of the Travel matching funds provided and how their use will support the purpose and goals of this proposal.  Be sure describe how your matching funds will help sustain and enhance your federal budget request.
</t>
    </r>
    <r>
      <rPr>
        <b/>
        <sz val="12"/>
        <color rgb="FF0070C0"/>
        <rFont val="Times New Roman"/>
        <family val="1"/>
      </rPr>
      <t>SF-424a Note: Enter the total cost of 3.b in Section B Column 2 line 6c of the form.</t>
    </r>
  </si>
  <si>
    <r>
      <t xml:space="preserve">4. Equipment </t>
    </r>
    <r>
      <rPr>
        <i/>
        <sz val="12"/>
        <color indexed="8"/>
        <rFont val="Times New Roman"/>
        <family val="1"/>
      </rPr>
      <t>(Description: Permanent equipment is defined as non-expendable personal property having a useful life of more than one year and an acquisition cost of $5,000 or more.)</t>
    </r>
  </si>
  <si>
    <t>4.a  Federal Cost</t>
  </si>
  <si>
    <t>Cost Per Unit</t>
  </si>
  <si>
    <r>
      <t xml:space="preserve">Cost
</t>
    </r>
    <r>
      <rPr>
        <i/>
        <sz val="12"/>
        <color indexed="8"/>
        <rFont val="Times New Roman"/>
        <family val="1"/>
      </rPr>
      <t>(Cost Per Unit x No. of Units)</t>
    </r>
  </si>
  <si>
    <t>None</t>
  </si>
  <si>
    <t>4.a Equipment Sub-Total</t>
  </si>
  <si>
    <r>
      <rPr>
        <b/>
        <i/>
        <sz val="12"/>
        <color indexed="8"/>
        <rFont val="Times New Roman"/>
        <family val="1"/>
      </rPr>
      <t>Narrative Justification:</t>
    </r>
    <r>
      <rPr>
        <i/>
        <sz val="12"/>
        <color indexed="8"/>
        <rFont val="Times New Roman"/>
        <family val="1"/>
      </rPr>
      <t xml:space="preserve"> </t>
    </r>
    <r>
      <rPr>
        <i/>
        <sz val="12"/>
        <color rgb="FF0070C0"/>
        <rFont val="Times New Roman"/>
        <family val="1"/>
      </rPr>
      <t xml:space="preserve">Enter a description of the Equipment and how its purchase will support the purpose and goals of this proposal.
</t>
    </r>
    <r>
      <rPr>
        <b/>
        <sz val="12"/>
        <color rgb="FF0070C0"/>
        <rFont val="Times New Roman"/>
        <family val="1"/>
      </rPr>
      <t>SF-424a Note: Enter the total cost of 4.a in Section B Column 1 line 6d of the form.</t>
    </r>
    <r>
      <rPr>
        <sz val="12"/>
        <color rgb="FF0070C0"/>
        <rFont val="Times New Roman"/>
        <family val="1"/>
      </rPr>
      <t xml:space="preserve"> </t>
    </r>
  </si>
  <si>
    <t>4.b  Non-Federal Match or Cost Share</t>
  </si>
  <si>
    <t>4.b Equipment Sub-Total</t>
  </si>
  <si>
    <r>
      <t>Narrative Justification:</t>
    </r>
    <r>
      <rPr>
        <i/>
        <sz val="12"/>
        <color indexed="8"/>
        <rFont val="Times New Roman"/>
        <family val="1"/>
      </rPr>
      <t xml:space="preserve"> </t>
    </r>
    <r>
      <rPr>
        <i/>
        <sz val="12"/>
        <color rgb="FF0070C0"/>
        <rFont val="Times New Roman"/>
        <family val="1"/>
      </rPr>
      <t xml:space="preserve">Enter a description of the Equipment match provided and how its purchase will support the purpose and goals of this proposal.  Be sure to describe how your matching funds will help sustain and enhance your federal budget request.
</t>
    </r>
    <r>
      <rPr>
        <b/>
        <sz val="12"/>
        <color rgb="FF0070C0"/>
        <rFont val="Times New Roman"/>
        <family val="1"/>
      </rPr>
      <t>SF-424a Note: Enter the total cost of 4.b in Section B Column 2 line 6d of the form.</t>
    </r>
  </si>
  <si>
    <r>
      <t xml:space="preserve">5. Supplies </t>
    </r>
    <r>
      <rPr>
        <sz val="12"/>
        <color indexed="8"/>
        <rFont val="Times New Roman"/>
        <family val="1"/>
      </rPr>
      <t>(</t>
    </r>
    <r>
      <rPr>
        <i/>
        <sz val="12"/>
        <color indexed="8"/>
        <rFont val="Times New Roman"/>
        <family val="1"/>
      </rPr>
      <t>Description: Materials costing less than $5,000 per unit and often having one-time use.)</t>
    </r>
  </si>
  <si>
    <t>5.a  Federal Cost</t>
  </si>
  <si>
    <t>Ex: General Office Supplies</t>
  </si>
  <si>
    <t>month</t>
  </si>
  <si>
    <t>Ex: Laptop</t>
  </si>
  <si>
    <t>5.a Supplies Sub-Total</t>
  </si>
  <si>
    <r>
      <rPr>
        <b/>
        <i/>
        <sz val="12"/>
        <color indexed="8"/>
        <rFont val="Times New Roman"/>
        <family val="1"/>
      </rPr>
      <t xml:space="preserve">Narrative Justification: </t>
    </r>
    <r>
      <rPr>
        <i/>
        <sz val="12"/>
        <color indexed="8"/>
        <rFont val="Times New Roman"/>
        <family val="1"/>
      </rPr>
      <t xml:space="preserve"> </t>
    </r>
    <r>
      <rPr>
        <i/>
        <sz val="12"/>
        <color rgb="FF0070C0"/>
        <rFont val="Times New Roman"/>
        <family val="1"/>
      </rPr>
      <t xml:space="preserve">Enter a description of the Supplies requested and how their purchase will support the purpose and goals of this proposal.
</t>
    </r>
    <r>
      <rPr>
        <b/>
        <sz val="12"/>
        <color rgb="FF0070C0"/>
        <rFont val="Times New Roman"/>
        <family val="1"/>
      </rPr>
      <t>SF-424a Note: Enter the total cost of 5.a in Section B Column 1 line 6e of the form.</t>
    </r>
  </si>
  <si>
    <t>5.b  Non-Federal Match or Cost Share</t>
  </si>
  <si>
    <t>Ex: Fax</t>
  </si>
  <si>
    <t>Ex: Postage</t>
  </si>
  <si>
    <t>5.b Supplies Sub-Total</t>
  </si>
  <si>
    <r>
      <t xml:space="preserve">Narrative Justification: </t>
    </r>
    <r>
      <rPr>
        <i/>
        <sz val="12"/>
        <color indexed="8"/>
        <rFont val="Times New Roman"/>
        <family val="1"/>
      </rPr>
      <t xml:space="preserve"> </t>
    </r>
    <r>
      <rPr>
        <i/>
        <sz val="12"/>
        <color rgb="FF0070C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t>
    </r>
    <r>
      <rPr>
        <b/>
        <sz val="12"/>
        <color rgb="FF0070C0"/>
        <rFont val="Times New Roman"/>
        <family val="1"/>
      </rPr>
      <t>SF-424a Note: Enter the total cost of 5.b in Section B Column 2 line 6e of the form.</t>
    </r>
  </si>
  <si>
    <r>
      <rPr>
        <b/>
        <sz val="12"/>
        <color indexed="8"/>
        <rFont val="Times New Roman"/>
        <family val="1"/>
      </rPr>
      <t>Source of Match Funds:</t>
    </r>
    <r>
      <rPr>
        <b/>
        <sz val="12"/>
        <color rgb="FF0070C0"/>
        <rFont val="Times New Roman"/>
        <family val="1"/>
      </rPr>
      <t xml:space="preserve"> </t>
    </r>
    <r>
      <rPr>
        <i/>
        <sz val="12"/>
        <color rgb="FF0070C0"/>
        <rFont val="Times New Roman"/>
        <family val="1"/>
      </rPr>
      <t>Identify source of match funds.</t>
    </r>
  </si>
  <si>
    <r>
      <t xml:space="preserve">6. Contractual </t>
    </r>
    <r>
      <rPr>
        <sz val="12"/>
        <color indexed="8"/>
        <rFont val="Times New Roman"/>
        <family val="1"/>
      </rPr>
      <t>(</t>
    </r>
    <r>
      <rPr>
        <i/>
        <sz val="12"/>
        <color indexed="8"/>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</si>
  <si>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6.a  Federal Cost</t>
  </si>
  <si>
    <t>Name/Item Description</t>
  </si>
  <si>
    <t>Unit Cost</t>
  </si>
  <si>
    <t>Consultants</t>
  </si>
  <si>
    <t>Ex: Jane Smith/Leadership Training Expert</t>
  </si>
  <si>
    <t>Ex: Jane Smith travel from Washington, DC to Amman, Jordan for training conference</t>
  </si>
  <si>
    <t>Ex: TBD/Monitoring and Evaluation Expert</t>
  </si>
  <si>
    <t>Ex: Monitoring and Evaluation Expert travel from Washington, DC to Amman, Jordan</t>
  </si>
  <si>
    <t xml:space="preserve">Contracts </t>
  </si>
  <si>
    <r>
      <t xml:space="preserve">Ex. Sub-Award to Jordanian NGO </t>
    </r>
    <r>
      <rPr>
        <i/>
        <sz val="12"/>
        <color rgb="FF0070C0"/>
        <rFont val="Times New Roman"/>
        <family val="1"/>
      </rPr>
      <t xml:space="preserve">(budget and terms TBD) </t>
    </r>
  </si>
  <si>
    <t>award agreement</t>
  </si>
  <si>
    <t>6.a Contractual Sub-Total</t>
  </si>
  <si>
    <r>
      <t>Narrative Justification:</t>
    </r>
    <r>
      <rPr>
        <i/>
        <sz val="12"/>
        <color indexed="8"/>
        <rFont val="Times New Roman"/>
        <family val="1"/>
      </rPr>
      <t xml:space="preserve"> </t>
    </r>
    <r>
      <rPr>
        <i/>
        <sz val="12"/>
        <color rgb="FF0070C0"/>
        <rFont val="Times New Roman"/>
        <family val="1"/>
      </rPr>
      <t xml:space="preserve">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
</t>
    </r>
    <r>
      <rPr>
        <b/>
        <sz val="12"/>
        <color rgb="FF0070C0"/>
        <rFont val="Times New Roman"/>
        <family val="1"/>
      </rPr>
      <t>SF-424a Note: Enter the total cost of 6.a in Section B Column 1 line 6f of the form.</t>
    </r>
  </si>
  <si>
    <t>6.b  Non-Federal Match or Cost Share</t>
  </si>
  <si>
    <t xml:space="preserve">Consultants </t>
  </si>
  <si>
    <t>6.b Contractual Sub-Total</t>
  </si>
  <si>
    <r>
      <t>Narrative Justification:</t>
    </r>
    <r>
      <rPr>
        <i/>
        <sz val="12"/>
        <color indexed="8"/>
        <rFont val="Times New Roman"/>
        <family val="1"/>
      </rPr>
      <t xml:space="preserve"> </t>
    </r>
    <r>
      <rPr>
        <i/>
        <sz val="12"/>
        <color rgb="FF0070C0"/>
        <rFont val="Times New Roman"/>
        <family val="1"/>
      </rPr>
      <t xml:space="preserve">Explain the need for each match contract agreement and how their use will support the purpose and goals of this proposal.  Be sure to describe how your matching funds will help sustain and enhance your federal budget request.  
</t>
    </r>
    <r>
      <rPr>
        <b/>
        <sz val="12"/>
        <color rgb="FF0070C0"/>
        <rFont val="Times New Roman"/>
        <family val="1"/>
      </rPr>
      <t>SF-424a Note: Enter the total cost of 6.b in Section B Column 2 line 6f of the form.</t>
    </r>
  </si>
  <si>
    <t>7.  Construction: Not Allowable</t>
  </si>
  <si>
    <t>SF-424a Note: Leave this section blank in Section B Column 1 &amp; 2 line 6g of the form</t>
  </si>
  <si>
    <r>
      <t xml:space="preserve">8. Other Direct Costs </t>
    </r>
    <r>
      <rPr>
        <i/>
        <sz val="12"/>
        <color indexed="8"/>
        <rFont val="Times New Roman"/>
        <family val="1"/>
      </rPr>
      <t>(Description: Expenses not covered in any of the previous budget categories.)</t>
    </r>
  </si>
  <si>
    <t>8.a  Federal Cost</t>
  </si>
  <si>
    <t>Ex: Office Telephone</t>
  </si>
  <si>
    <t>Ex: Amman hotel conference room rental for training</t>
  </si>
  <si>
    <t>8.a Other Direct Costs Sub-Total</t>
  </si>
  <si>
    <r>
      <t xml:space="preserve">Narrative Justification: </t>
    </r>
    <r>
      <rPr>
        <i/>
        <sz val="12"/>
        <color rgb="FF0070C0"/>
        <rFont val="Times New Roman"/>
        <family val="1"/>
      </rPr>
      <t xml:space="preserve">Explain the need for each item and how their use will support the purpose and goals of this proposal.  Be sure to break down costs into cost/unit and explain the use of each item requested. 
</t>
    </r>
    <r>
      <rPr>
        <b/>
        <sz val="12"/>
        <color rgb="FF0070C0"/>
        <rFont val="Times New Roman"/>
        <family val="1"/>
      </rPr>
      <t>SF-424a Note: Enter the total cost of 8.a in Section B Column 1 line 6h of the form.</t>
    </r>
  </si>
  <si>
    <t>8.b  Non-Federal Match or Cost Share</t>
  </si>
  <si>
    <t>Ex: DC Office Rent</t>
  </si>
  <si>
    <t xml:space="preserve">month </t>
  </si>
  <si>
    <t>8.b Other Direct Costs Sub-Total</t>
  </si>
  <si>
    <r>
      <t xml:space="preserve">Narrative Justification: </t>
    </r>
    <r>
      <rPr>
        <i/>
        <sz val="12"/>
        <color rgb="FF0070C0"/>
        <rFont val="Times New Roman"/>
        <family val="1"/>
      </rPr>
      <t xml:space="preserve">Explain the need for each match item and how their use will support the purpose and goals of this proposal.  Be sure to break down costs into cost/unit and explain the use of each item requested.  Be sure to describe how your matching funds will help sustain and enhance your Federal budget request.
</t>
    </r>
    <r>
      <rPr>
        <b/>
        <sz val="12"/>
        <color rgb="FF0070C0"/>
        <rFont val="Times New Roman"/>
        <family val="1"/>
      </rPr>
      <t>SF-424a Note: Enter the total cost of 8.b in Section B Column 2 line 6h of the form.</t>
    </r>
  </si>
  <si>
    <t xml:space="preserve">9. Total Direct Costs </t>
  </si>
  <si>
    <r>
      <t xml:space="preserve">9.a  Federal Cost
</t>
    </r>
    <r>
      <rPr>
        <i/>
        <sz val="12"/>
        <color indexed="8"/>
        <rFont val="Times New Roman"/>
        <family val="1"/>
      </rPr>
      <t>SF-424a Note: Enter the total cost in Section B Column 1 line 6i of the form.</t>
    </r>
  </si>
  <si>
    <r>
      <t xml:space="preserve">9.b  Non-Federal Match or Cost Share
</t>
    </r>
    <r>
      <rPr>
        <i/>
        <sz val="12"/>
        <color indexed="8"/>
        <rFont val="Times New Roman"/>
        <family val="1"/>
      </rPr>
      <t>SF-424a Note: Enter the total cost in Section B Column 2 line 6i of the form.</t>
    </r>
  </si>
  <si>
    <t>10. Indirect Costs (Must reflect a provisional or pre-determined Negotiated Indirect Cost Rate Agreement.)</t>
  </si>
  <si>
    <r>
      <t xml:space="preserve">10.a Federal Cost
</t>
    </r>
    <r>
      <rPr>
        <i/>
        <sz val="12"/>
        <color indexed="8"/>
        <rFont val="Times New Roman"/>
        <family val="1"/>
      </rPr>
      <t>SF-424a Note: Enter the total cost of 10.a in Section B Column 1 line 6j of the form.</t>
    </r>
  </si>
  <si>
    <r>
      <t xml:space="preserve">10.b Non-Federal Match or Cost Share
</t>
    </r>
    <r>
      <rPr>
        <i/>
        <sz val="12"/>
        <color indexed="8"/>
        <rFont val="Times New Roman"/>
        <family val="1"/>
      </rPr>
      <t>SF-424a Note: Enter the total cost of 10.b in Section B Column 2 line 6j of the form.</t>
    </r>
  </si>
  <si>
    <t>11. Total Costs (Sum of the Total Direct and Indirect Costs)</t>
  </si>
  <si>
    <r>
      <t xml:space="preserve">11.a Federal Cost
</t>
    </r>
    <r>
      <rPr>
        <i/>
        <sz val="12"/>
        <color indexed="8"/>
        <rFont val="Times New Roman"/>
        <family val="1"/>
      </rPr>
      <t>SF-424a Note: Enter the total cost in Section B Column 1 line 6k of the form.</t>
    </r>
  </si>
  <si>
    <r>
      <t xml:space="preserve">11.b Non-Federal Match or Cost Share
</t>
    </r>
    <r>
      <rPr>
        <i/>
        <sz val="12"/>
        <color indexed="8"/>
        <rFont val="Times New Roman"/>
        <family val="1"/>
      </rPr>
      <t>SF-424a Note: Enter the total cost in Section B Column 2 line 6k of the form.</t>
    </r>
  </si>
  <si>
    <t>BUDGET SUMMARY</t>
  </si>
  <si>
    <t>Budget Categories</t>
  </si>
  <si>
    <t>Federal Request (Cost)</t>
  </si>
  <si>
    <t>Non-Federal Match or Cost Share</t>
  </si>
  <si>
    <t>Total</t>
  </si>
  <si>
    <t>1. Personnel</t>
  </si>
  <si>
    <t>2. Fringe Benefits</t>
  </si>
  <si>
    <t>3. Travel</t>
  </si>
  <si>
    <t>4. Equipment</t>
  </si>
  <si>
    <t>5. Supplies</t>
  </si>
  <si>
    <t>6. Contractual</t>
  </si>
  <si>
    <t>7. Construction</t>
  </si>
  <si>
    <t>8. Other Direct Costs</t>
  </si>
  <si>
    <t>9. Total Direct Costs (lines 1-8)</t>
  </si>
  <si>
    <t>10. Indirect Costs (reflect provisional, pre-determined rate and allocation base)</t>
  </si>
  <si>
    <t>11. Total Costs (lines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</si>
</sst>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s>
  <fonts count="18">
    <font>
      <sz val="11"/>
      <color theme="1"/>
      <name val="Calibri"/>
      <family val="2"/>
      <scheme val="minor"/>
    </font>
    <font>
      <b/>
      <sz val="12"/>
      <color indexed="8"/>
      <name val="Times New Roman"/>
      <family val="1"/>
    </font>
    <font>
      <b/>
      <sz val="12"/>
      <name val="Times New Roman"/>
      <family val="1"/>
    </font>
    <font>
      <i/>
      <sz val="12"/>
      <color indexed="8"/>
      <name val="Times New Roman"/>
      <family val="1"/>
    </font>
    <font>
      <b/>
      <i/>
      <sz val="12"/>
      <color indexed="8"/>
      <name val="Times New Roman"/>
      <family val="1"/>
    </font>
    <font>
      <sz val="12"/>
      <color indexed="8"/>
      <name val="Times New Roman"/>
      <family val="1"/>
    </font>
    <font>
      <sz val="11"/>
      <name val="Times New Roman"/>
      <family val="1"/>
    </font>
    <font>
      <sz val="12"/>
      <name val="Times New Roman"/>
      <family val="1"/>
    </font>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1"/>
      <color theme="1"/>
      <name val="Times New Roman"/>
      <family val="1"/>
    </font>
    <font>
      <sz val="12"/>
      <color theme="1"/>
      <name val="Calibri"/>
      <family val="2"/>
      <scheme val="minor"/>
    </font>
    <font>
      <b/>
      <sz val="14"/>
      <name val="Times New Roman"/>
      <family val="1"/>
    </font>
    <font>
      <b/>
      <sz val="12"/>
      <color rgb="FF0070C0"/>
      <name val="Times New Roman"/>
      <family val="1"/>
    </font>
    <font>
      <sz val="12"/>
      <color rgb="FF0070C0"/>
      <name val="Times New Roman"/>
      <family val="1"/>
    </font>
    <font>
      <i/>
      <sz val="12"/>
      <color rgb="FF0070C0"/>
      <name val="Times New Roman"/>
      <family val="1"/>
    </font>
  </fonts>
  <fills count="4">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s>
  <cellStyleXfs count="3">
    <xf numFmtId="0" fontId="0" fillId="0" borderId="0"/>
    <xf numFmtId="44" fontId="8" fillId="0" borderId="0" applyFont="0" applyFill="0" applyBorder="0" applyAlignment="0" applyProtection="0"/>
    <xf numFmtId="9" fontId="8" fillId="0" borderId="0" applyFont="0" applyFill="0" applyBorder="0" applyAlignment="0" applyProtection="0"/>
  </cellStyleXfs>
  <cellXfs count="140">
    <xf numFmtId="0" fontId="0" fillId="0" borderId="0" xfId="0"/>
    <xf numFmtId="44" fontId="1" fillId="0" borderId="1" xfId="1" applyFont="1" applyFill="1" applyBorder="1" applyAlignment="1">
      <alignment horizontal="center" vertical="top" wrapText="1"/>
    </xf>
    <xf numFmtId="0" fontId="9" fillId="0" borderId="0" xfId="0" applyFont="1"/>
    <xf numFmtId="0" fontId="1" fillId="0" borderId="1" xfId="0" applyFont="1" applyFill="1" applyBorder="1" applyAlignment="1">
      <alignment vertical="top" wrapText="1"/>
    </xf>
    <xf numFmtId="44" fontId="1" fillId="0" borderId="1" xfId="1" applyFont="1" applyFill="1" applyBorder="1" applyAlignment="1">
      <alignment vertical="top" wrapText="1"/>
    </xf>
    <xf numFmtId="0" fontId="10" fillId="0" borderId="0" xfId="0" applyFont="1"/>
    <xf numFmtId="0" fontId="11" fillId="0" borderId="1" xfId="0" applyFont="1" applyFill="1" applyBorder="1" applyAlignment="1">
      <alignment horizontal="center" vertical="top" wrapText="1"/>
    </xf>
    <xf numFmtId="0" fontId="12" fillId="0" borderId="0" xfId="0" applyFont="1" applyAlignment="1">
      <alignment horizontal="center"/>
    </xf>
    <xf numFmtId="0" fontId="12" fillId="0" borderId="0" xfId="0" applyFont="1"/>
    <xf numFmtId="0" fontId="6" fillId="0" borderId="0" xfId="0" applyFont="1"/>
    <xf numFmtId="44" fontId="6" fillId="0" borderId="0" xfId="1" applyFont="1"/>
    <xf numFmtId="10" fontId="6" fillId="0" borderId="0" xfId="2" applyNumberFormat="1" applyFont="1"/>
    <xf numFmtId="0" fontId="6" fillId="0" borderId="0" xfId="0" applyFont="1" applyAlignment="1">
      <alignment wrapText="1"/>
    </xf>
    <xf numFmtId="44" fontId="6" fillId="0" borderId="0" xfId="1" applyFont="1" applyAlignment="1">
      <alignment wrapText="1"/>
    </xf>
    <xf numFmtId="10" fontId="6" fillId="0" borderId="0" xfId="2" applyNumberFormat="1" applyFont="1" applyAlignment="1">
      <alignment wrapText="1"/>
    </xf>
    <xf numFmtId="0" fontId="6" fillId="0" borderId="0" xfId="0" applyFont="1" applyAlignment="1">
      <alignment horizontal="left" wrapText="1"/>
    </xf>
    <xf numFmtId="44" fontId="10" fillId="0" borderId="0" xfId="1" applyFont="1"/>
    <xf numFmtId="10" fontId="10" fillId="0" borderId="0" xfId="2" applyNumberFormat="1" applyFont="1"/>
    <xf numFmtId="0" fontId="2" fillId="0" borderId="1" xfId="0" applyFont="1" applyBorder="1" applyAlignment="1">
      <alignment wrapText="1"/>
    </xf>
    <xf numFmtId="0" fontId="9" fillId="0" borderId="1" xfId="0" applyFont="1" applyBorder="1" applyAlignment="1">
      <alignment wrapText="1"/>
    </xf>
    <xf numFmtId="0" fontId="10" fillId="0" borderId="0" xfId="0" applyFont="1"/>
    <xf numFmtId="10" fontId="2" fillId="0" borderId="1" xfId="2" applyNumberFormat="1" applyFont="1" applyBorder="1" applyAlignment="1">
      <alignment wrapText="1"/>
    </xf>
    <xf numFmtId="6" fontId="7" fillId="0" borderId="1" xfId="2" applyNumberFormat="1" applyFont="1" applyBorder="1" applyAlignment="1"/>
    <xf numFmtId="0" fontId="11" fillId="0" borderId="11" xfId="0" applyFont="1" applyFill="1" applyBorder="1" applyAlignment="1">
      <alignment horizontal="center" vertical="top" wrapText="1"/>
    </xf>
    <xf numFmtId="0" fontId="3" fillId="0" borderId="0" xfId="0" applyFont="1" applyFill="1" applyBorder="1" applyAlignment="1">
      <alignment horizontal="left" vertical="top" wrapText="1"/>
    </xf>
    <xf numFmtId="44" fontId="1" fillId="0" borderId="10" xfId="1" applyFont="1" applyFill="1" applyBorder="1" applyAlignment="1">
      <alignment horizontal="center" vertical="top" wrapText="1"/>
    </xf>
    <xf numFmtId="5" fontId="1" fillId="0" borderId="11" xfId="0" applyNumberFormat="1" applyFont="1" applyFill="1" applyBorder="1" applyAlignment="1">
      <alignment vertical="top" wrapText="1"/>
    </xf>
    <xf numFmtId="5" fontId="4" fillId="0" borderId="11" xfId="0" applyNumberFormat="1" applyFont="1" applyFill="1" applyBorder="1" applyAlignment="1">
      <alignment horizontal="right" vertical="top" wrapText="1"/>
    </xf>
    <xf numFmtId="44" fontId="4" fillId="0" borderId="1" xfId="0" applyNumberFormat="1" applyFont="1" applyFill="1" applyBorder="1" applyAlignment="1">
      <alignment horizontal="right" vertical="top" wrapText="1"/>
    </xf>
    <xf numFmtId="5" fontId="1" fillId="0" borderId="11" xfId="0" applyNumberFormat="1" applyFont="1" applyFill="1" applyBorder="1" applyAlignment="1">
      <alignment horizontal="right" vertical="top" wrapText="1"/>
    </xf>
    <xf numFmtId="164" fontId="1" fillId="0" borderId="11" xfId="0" applyNumberFormat="1" applyFont="1" applyFill="1" applyBorder="1" applyAlignment="1">
      <alignment horizontal="right" vertical="top" wrapText="1"/>
    </xf>
    <xf numFmtId="5" fontId="4" fillId="2" borderId="11" xfId="0" applyNumberFormat="1" applyFont="1" applyFill="1" applyBorder="1" applyAlignment="1">
      <alignment vertical="top" wrapText="1"/>
    </xf>
    <xf numFmtId="0" fontId="7" fillId="0" borderId="0" xfId="0" applyFont="1"/>
    <xf numFmtId="44" fontId="7" fillId="0" borderId="0" xfId="1" applyFont="1"/>
    <xf numFmtId="10" fontId="7" fillId="0" borderId="0" xfId="2" applyNumberFormat="1" applyFont="1"/>
    <xf numFmtId="44" fontId="9" fillId="0" borderId="0" xfId="1" applyFont="1"/>
    <xf numFmtId="10" fontId="9" fillId="0" borderId="0" xfId="2" applyNumberFormat="1" applyFont="1"/>
    <xf numFmtId="0" fontId="14" fillId="0" borderId="0" xfId="0" applyFont="1"/>
    <xf numFmtId="0" fontId="9" fillId="0" borderId="0" xfId="0" applyFont="1" applyBorder="1" applyAlignment="1">
      <alignment horizontal="left"/>
    </xf>
    <xf numFmtId="0" fontId="10" fillId="0" borderId="0" xfId="0" applyFont="1" applyFill="1"/>
    <xf numFmtId="164" fontId="1" fillId="2" borderId="11" xfId="1" applyNumberFormat="1" applyFont="1" applyFill="1" applyBorder="1" applyAlignment="1">
      <alignment horizontal="right" vertical="top" wrapText="1"/>
    </xf>
    <xf numFmtId="5" fontId="4" fillId="2" borderId="14" xfId="0" applyNumberFormat="1" applyFont="1" applyFill="1" applyBorder="1" applyAlignment="1">
      <alignment vertical="top" wrapText="1"/>
    </xf>
    <xf numFmtId="10" fontId="5" fillId="2" borderId="1" xfId="2" applyNumberFormat="1" applyFont="1" applyFill="1" applyBorder="1" applyAlignment="1">
      <alignment vertical="top" wrapText="1"/>
    </xf>
    <xf numFmtId="10" fontId="5" fillId="2" borderId="13" xfId="2" applyNumberFormat="1" applyFont="1" applyFill="1" applyBorder="1" applyAlignment="1">
      <alignment vertical="top" wrapText="1"/>
    </xf>
    <xf numFmtId="164" fontId="1" fillId="2" borderId="14" xfId="1" applyNumberFormat="1" applyFont="1" applyFill="1" applyBorder="1" applyAlignment="1">
      <alignment horizontal="right" vertical="top" wrapText="1"/>
    </xf>
    <xf numFmtId="0" fontId="4" fillId="0" borderId="24" xfId="0" applyFont="1" applyFill="1" applyBorder="1" applyAlignment="1">
      <alignment horizontal="left" vertical="top" wrapText="1" indent="5"/>
    </xf>
    <xf numFmtId="5" fontId="4" fillId="0" borderId="24" xfId="0" applyNumberFormat="1" applyFont="1" applyFill="1" applyBorder="1" applyAlignment="1">
      <alignment vertical="top" wrapText="1"/>
    </xf>
    <xf numFmtId="0" fontId="16" fillId="0" borderId="1" xfId="0" applyFont="1" applyFill="1" applyBorder="1" applyAlignment="1">
      <alignment vertical="top" wrapText="1"/>
    </xf>
    <xf numFmtId="5" fontId="16" fillId="0" borderId="1" xfId="1" applyNumberFormat="1" applyFont="1" applyFill="1" applyBorder="1" applyAlignment="1">
      <alignment vertical="top" wrapText="1"/>
    </xf>
    <xf numFmtId="5" fontId="16" fillId="0" borderId="11" xfId="0" applyNumberFormat="1" applyFont="1" applyFill="1" applyBorder="1" applyAlignment="1">
      <alignment vertical="top" wrapText="1"/>
    </xf>
    <xf numFmtId="7" fontId="16" fillId="0" borderId="1" xfId="1" applyNumberFormat="1" applyFont="1" applyFill="1" applyBorder="1" applyAlignment="1">
      <alignment vertical="top" wrapText="1"/>
    </xf>
    <xf numFmtId="7" fontId="16" fillId="0" borderId="11" xfId="0" applyNumberFormat="1" applyFont="1" applyFill="1" applyBorder="1" applyAlignment="1">
      <alignment vertical="top" wrapText="1"/>
    </xf>
    <xf numFmtId="44" fontId="16" fillId="0" borderId="1" xfId="1" applyFont="1" applyFill="1" applyBorder="1" applyAlignment="1">
      <alignment vertical="top" wrapText="1"/>
    </xf>
    <xf numFmtId="5" fontId="16" fillId="0" borderId="11" xfId="0" applyNumberFormat="1" applyFont="1" applyFill="1" applyBorder="1" applyAlignment="1">
      <alignment horizontal="right" vertical="top" wrapText="1"/>
    </xf>
    <xf numFmtId="0" fontId="16" fillId="0" borderId="1" xfId="1" applyNumberFormat="1" applyFont="1" applyFill="1" applyBorder="1" applyAlignment="1">
      <alignment vertical="top" wrapText="1"/>
    </xf>
    <xf numFmtId="0" fontId="16" fillId="0" borderId="10" xfId="0" applyFont="1" applyFill="1" applyBorder="1" applyAlignment="1">
      <alignment vertical="top" wrapText="1"/>
    </xf>
    <xf numFmtId="44" fontId="16" fillId="0" borderId="1" xfId="1" applyFont="1" applyFill="1" applyBorder="1" applyAlignment="1">
      <alignment horizontal="center" vertical="top" wrapText="1"/>
    </xf>
    <xf numFmtId="0" fontId="16" fillId="0" borderId="10" xfId="0" applyFont="1" applyFill="1" applyBorder="1" applyAlignment="1">
      <alignment horizontal="center" vertical="top" wrapText="1"/>
    </xf>
    <xf numFmtId="0" fontId="16" fillId="0" borderId="1" xfId="0" applyFont="1" applyBorder="1" applyAlignment="1"/>
    <xf numFmtId="44" fontId="17" fillId="0" borderId="1" xfId="0" applyNumberFormat="1" applyFont="1" applyFill="1" applyBorder="1" applyAlignment="1">
      <alignment horizontal="right" vertical="top" wrapText="1"/>
    </xf>
    <xf numFmtId="0" fontId="17" fillId="0" borderId="10" xfId="0" applyFont="1" applyFill="1" applyBorder="1" applyAlignment="1">
      <alignment horizontal="left" vertical="top" wrapText="1" indent="1"/>
    </xf>
    <xf numFmtId="44" fontId="16" fillId="0" borderId="1" xfId="1" applyFont="1" applyBorder="1" applyAlignment="1"/>
    <xf numFmtId="5" fontId="17" fillId="0" borderId="11" xfId="0" applyNumberFormat="1" applyFont="1" applyFill="1" applyBorder="1" applyAlignment="1">
      <alignment horizontal="right" vertical="top" wrapText="1"/>
    </xf>
    <xf numFmtId="5" fontId="16" fillId="0" borderId="1" xfId="0" applyNumberFormat="1" applyFont="1" applyFill="1" applyBorder="1" applyAlignment="1">
      <alignment horizontal="right" vertical="top" wrapText="1"/>
    </xf>
    <xf numFmtId="164" fontId="16" fillId="0" borderId="11" xfId="1" applyNumberFormat="1" applyFont="1" applyFill="1" applyBorder="1" applyAlignment="1">
      <alignment vertical="top" wrapText="1"/>
    </xf>
    <xf numFmtId="0" fontId="16" fillId="0" borderId="1" xfId="0" applyFont="1" applyFill="1" applyBorder="1" applyAlignment="1">
      <alignment horizontal="center" vertical="top" wrapText="1"/>
    </xf>
    <xf numFmtId="6" fontId="16" fillId="0" borderId="1" xfId="1" applyNumberFormat="1" applyFont="1" applyFill="1" applyBorder="1" applyAlignment="1">
      <alignment horizontal="center" vertical="top" wrapText="1"/>
    </xf>
    <xf numFmtId="165" fontId="7" fillId="0" borderId="1" xfId="2" applyNumberFormat="1" applyFont="1" applyBorder="1" applyAlignment="1"/>
    <xf numFmtId="10" fontId="1" fillId="0" borderId="1" xfId="2" applyNumberFormat="1" applyFont="1" applyFill="1" applyBorder="1" applyAlignment="1">
      <alignment horizontal="center" vertical="top" wrapText="1"/>
    </xf>
    <xf numFmtId="0" fontId="16" fillId="0" borderId="1" xfId="2" applyNumberFormat="1" applyFont="1" applyFill="1" applyBorder="1" applyAlignment="1">
      <alignment horizontal="center" vertical="top" wrapText="1"/>
    </xf>
    <xf numFmtId="0" fontId="1" fillId="0" borderId="10" xfId="0" applyFont="1" applyFill="1" applyBorder="1" applyAlignment="1">
      <alignment horizontal="left" vertical="top" wrapText="1"/>
    </xf>
    <xf numFmtId="0" fontId="16" fillId="0" borderId="10" xfId="0" applyFont="1" applyFill="1" applyBorder="1" applyAlignment="1">
      <alignment horizontal="left" vertical="top" wrapText="1" indent="1"/>
    </xf>
    <xf numFmtId="0" fontId="1" fillId="0" borderId="10" xfId="0" applyFont="1" applyFill="1" applyBorder="1" applyAlignment="1">
      <alignment horizontal="center" vertical="top" wrapText="1"/>
    </xf>
    <xf numFmtId="0" fontId="1" fillId="0" borderId="1" xfId="0" applyFont="1" applyFill="1" applyBorder="1" applyAlignment="1">
      <alignment horizontal="center" vertical="top" wrapText="1"/>
    </xf>
    <xf numFmtId="0" fontId="16" fillId="0" borderId="1" xfId="1" applyNumberFormat="1" applyFont="1" applyFill="1" applyBorder="1" applyAlignment="1">
      <alignment horizontal="center" vertical="top" wrapText="1"/>
    </xf>
    <xf numFmtId="0" fontId="15" fillId="0" borderId="0" xfId="0" applyFont="1" applyAlignment="1">
      <alignment horizontal="left" wrapText="1"/>
    </xf>
    <xf numFmtId="6" fontId="7" fillId="0" borderId="1" xfId="0" applyNumberFormat="1" applyFont="1" applyBorder="1" applyAlignment="1"/>
    <xf numFmtId="0" fontId="13" fillId="0" borderId="1" xfId="0" applyFont="1" applyBorder="1" applyAlignment="1"/>
    <xf numFmtId="44" fontId="2" fillId="0" borderId="22" xfId="1" applyFont="1" applyBorder="1" applyAlignment="1">
      <alignment horizontal="center" vertical="center" wrapText="1"/>
    </xf>
    <xf numFmtId="0" fontId="13" fillId="0" borderId="23" xfId="0" applyFont="1" applyBorder="1" applyAlignment="1">
      <alignment horizontal="center" vertical="center"/>
    </xf>
    <xf numFmtId="6" fontId="7" fillId="0" borderId="1" xfId="1" applyNumberFormat="1" applyFont="1" applyBorder="1" applyAlignment="1"/>
    <xf numFmtId="165" fontId="7" fillId="0" borderId="1" xfId="1" applyNumberFormat="1" applyFont="1" applyBorder="1" applyAlignment="1"/>
    <xf numFmtId="165" fontId="13" fillId="0" borderId="1" xfId="0" applyNumberFormat="1" applyFont="1" applyBorder="1" applyAlignment="1"/>
    <xf numFmtId="165" fontId="7" fillId="0" borderId="1" xfId="0" applyNumberFormat="1" applyFont="1" applyBorder="1" applyAlignment="1"/>
    <xf numFmtId="10" fontId="1" fillId="0" borderId="1" xfId="2" applyNumberFormat="1" applyFont="1" applyFill="1" applyBorder="1" applyAlignment="1">
      <alignment horizontal="center" vertical="top" wrapText="1"/>
    </xf>
    <xf numFmtId="1" fontId="16" fillId="0" borderId="1" xfId="2" applyNumberFormat="1" applyFont="1" applyFill="1" applyBorder="1" applyAlignment="1">
      <alignment horizontal="center" vertical="top" wrapText="1"/>
    </xf>
    <xf numFmtId="0" fontId="16" fillId="0" borderId="1" xfId="2" applyNumberFormat="1" applyFont="1" applyFill="1" applyBorder="1" applyAlignment="1">
      <alignment horizontal="center" vertical="top" wrapText="1"/>
    </xf>
    <xf numFmtId="0" fontId="4" fillId="0" borderId="10" xfId="0" applyFont="1" applyFill="1" applyBorder="1" applyAlignment="1">
      <alignment horizontal="right" vertical="top" wrapText="1"/>
    </xf>
    <xf numFmtId="0" fontId="4" fillId="0" borderId="1" xfId="0" applyFont="1" applyFill="1" applyBorder="1" applyAlignment="1">
      <alignment horizontal="right" vertical="top" wrapText="1"/>
    </xf>
    <xf numFmtId="0" fontId="1" fillId="0" borderId="10"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1" xfId="0" applyFont="1" applyFill="1" applyBorder="1" applyAlignment="1">
      <alignment horizontal="left" vertical="top" wrapText="1"/>
    </xf>
    <xf numFmtId="0" fontId="4" fillId="0" borderId="10" xfId="0" applyFont="1" applyFill="1" applyBorder="1" applyAlignment="1">
      <alignment horizontal="left" vertical="top" wrapText="1"/>
    </xf>
    <xf numFmtId="0" fontId="10" fillId="0" borderId="1" xfId="0" applyFont="1" applyBorder="1" applyAlignment="1"/>
    <xf numFmtId="0" fontId="10" fillId="0" borderId="11" xfId="0" applyFont="1" applyBorder="1" applyAlignment="1"/>
    <xf numFmtId="0" fontId="3" fillId="0" borderId="12"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14" xfId="0" applyFont="1" applyFill="1" applyBorder="1" applyAlignment="1">
      <alignment horizontal="left" vertical="top" wrapText="1"/>
    </xf>
    <xf numFmtId="0" fontId="4" fillId="2" borderId="10"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11" xfId="0" applyFont="1" applyFill="1" applyBorder="1" applyAlignment="1">
      <alignment horizontal="left" vertical="top" wrapText="1"/>
    </xf>
    <xf numFmtId="0" fontId="11" fillId="3" borderId="16" xfId="0" applyFont="1" applyFill="1" applyBorder="1" applyAlignment="1">
      <alignment horizontal="left"/>
    </xf>
    <xf numFmtId="0" fontId="11" fillId="3" borderId="17" xfId="0" applyFont="1" applyFill="1" applyBorder="1" applyAlignment="1">
      <alignment horizontal="left"/>
    </xf>
    <xf numFmtId="0" fontId="11" fillId="3" borderId="18" xfId="0" applyFont="1" applyFill="1" applyBorder="1" applyAlignment="1">
      <alignment horizontal="left"/>
    </xf>
    <xf numFmtId="0" fontId="9" fillId="0" borderId="19" xfId="0" applyFont="1" applyBorder="1" applyAlignment="1">
      <alignment horizontal="left"/>
    </xf>
    <xf numFmtId="0" fontId="9" fillId="0" borderId="20" xfId="0" applyFont="1" applyBorder="1" applyAlignment="1">
      <alignment horizontal="left"/>
    </xf>
    <xf numFmtId="0" fontId="9" fillId="0" borderId="21" xfId="0" applyFont="1" applyBorder="1" applyAlignment="1">
      <alignment horizontal="left"/>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4" fillId="2" borderId="10" xfId="0" applyFont="1" applyFill="1" applyBorder="1" applyAlignment="1">
      <alignment horizontal="left" vertical="top" wrapText="1" indent="5"/>
    </xf>
    <xf numFmtId="0" fontId="4" fillId="2" borderId="1" xfId="0" applyFont="1" applyFill="1" applyBorder="1" applyAlignment="1">
      <alignment horizontal="left" vertical="top" wrapText="1" indent="5"/>
    </xf>
    <xf numFmtId="0" fontId="4" fillId="2" borderId="12" xfId="0" applyFont="1" applyFill="1" applyBorder="1" applyAlignment="1">
      <alignment horizontal="left" vertical="top" wrapText="1" indent="5"/>
    </xf>
    <xf numFmtId="0" fontId="4" fillId="2" borderId="13" xfId="0" applyFont="1" applyFill="1" applyBorder="1" applyAlignment="1">
      <alignment horizontal="left" vertical="top" wrapText="1" indent="5"/>
    </xf>
    <xf numFmtId="0" fontId="16" fillId="0" borderId="1" xfId="1" applyNumberFormat="1" applyFont="1" applyFill="1" applyBorder="1" applyAlignment="1">
      <alignment horizontal="center" vertical="top" wrapText="1"/>
    </xf>
    <xf numFmtId="0" fontId="3" fillId="0" borderId="10" xfId="0" applyFont="1" applyFill="1" applyBorder="1" applyAlignment="1">
      <alignment vertical="top" wrapText="1"/>
    </xf>
    <xf numFmtId="0" fontId="3" fillId="0" borderId="1" xfId="0" applyFont="1" applyFill="1" applyBorder="1" applyAlignment="1">
      <alignment vertical="top" wrapText="1"/>
    </xf>
    <xf numFmtId="0" fontId="3" fillId="0" borderId="11" xfId="0" applyFont="1" applyFill="1" applyBorder="1" applyAlignment="1">
      <alignment vertical="top" wrapText="1"/>
    </xf>
    <xf numFmtId="0" fontId="2" fillId="0" borderId="22" xfId="0" applyFont="1" applyBorder="1" applyAlignment="1">
      <alignment horizontal="center" vertical="center" wrapText="1"/>
    </xf>
    <xf numFmtId="0" fontId="1" fillId="3" borderId="7" xfId="0" applyFont="1" applyFill="1" applyBorder="1" applyAlignment="1">
      <alignment vertical="top" wrapText="1"/>
    </xf>
    <xf numFmtId="0" fontId="1" fillId="3" borderId="8" xfId="0" applyFont="1" applyFill="1" applyBorder="1" applyAlignment="1">
      <alignment vertical="top" wrapText="1"/>
    </xf>
    <xf numFmtId="0" fontId="1" fillId="3" borderId="9" xfId="0" applyFont="1" applyFill="1" applyBorder="1" applyAlignment="1">
      <alignment vertical="top" wrapText="1"/>
    </xf>
    <xf numFmtId="10" fontId="16" fillId="0" borderId="1" xfId="2" applyNumberFormat="1" applyFont="1" applyFill="1" applyBorder="1" applyAlignment="1">
      <alignment horizontal="center" vertical="top" wrapText="1"/>
    </xf>
    <xf numFmtId="0" fontId="4" fillId="2" borderId="10" xfId="0" applyFont="1" applyFill="1" applyBorder="1" applyAlignment="1">
      <alignment horizontal="left" vertical="top" wrapText="1" indent="3"/>
    </xf>
    <xf numFmtId="0" fontId="4" fillId="2" borderId="1" xfId="0" applyFont="1" applyFill="1" applyBorder="1" applyAlignment="1">
      <alignment horizontal="left" vertical="top" wrapText="1" indent="3"/>
    </xf>
    <xf numFmtId="0" fontId="4" fillId="2" borderId="11" xfId="0" applyFont="1" applyFill="1" applyBorder="1" applyAlignment="1">
      <alignment horizontal="left" vertical="top" wrapText="1" indent="3"/>
    </xf>
    <xf numFmtId="0" fontId="4"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0"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1" xfId="0" applyFont="1" applyFill="1" applyBorder="1" applyAlignment="1">
      <alignment horizontal="left" vertical="top" wrapText="1"/>
    </xf>
    <xf numFmtId="0" fontId="16" fillId="0" borderId="10" xfId="0" applyFont="1" applyFill="1" applyBorder="1" applyAlignment="1">
      <alignment horizontal="left" vertical="top" wrapText="1" indent="1"/>
    </xf>
    <xf numFmtId="0" fontId="16" fillId="0" borderId="1" xfId="0" applyFont="1" applyFill="1" applyBorder="1" applyAlignment="1">
      <alignment horizontal="left" vertical="top" wrapText="1" indent="1"/>
    </xf>
    <xf numFmtId="0" fontId="1" fillId="0" borderId="10" xfId="0" applyFont="1" applyFill="1" applyBorder="1" applyAlignment="1">
      <alignment horizontal="center" vertical="top" wrapText="1"/>
    </xf>
    <xf numFmtId="0" fontId="1" fillId="0" borderId="1" xfId="0" applyFont="1" applyFill="1" applyBorder="1" applyAlignment="1">
      <alignment horizontal="center" vertical="top" wrapText="1"/>
    </xf>
    <xf numFmtId="0" fontId="17" fillId="0" borderId="1" xfId="2" applyNumberFormat="1" applyFont="1" applyFill="1" applyBorder="1" applyAlignment="1">
      <alignment horizontal="center" vertical="top" wrapText="1"/>
    </xf>
    <xf numFmtId="0" fontId="4" fillId="0" borderId="15" xfId="0"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5" xfId="0" applyFont="1" applyFill="1" applyBorder="1" applyAlignment="1">
      <alignment horizontal="right" vertical="top" wrapText="1"/>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6"/>
  <sheetViews>
    <sheetView tabSelected="1" topLeftCell="A42" zoomScaleNormal="100" zoomScaleSheetLayoutView="100" zoomScalePageLayoutView="50" workbookViewId="0">
      <selection activeCell="F119" sqref="F119"/>
    </sheetView>
  </sheetViews>
  <sheetFormatPr defaultRowHeight="15"/>
  <cols>
    <col min="1" max="1" width="31" style="5" customWidth="1"/>
    <col min="2" max="2" width="22.28515625" style="5" customWidth="1"/>
    <col min="3" max="3" width="14" style="16" customWidth="1"/>
    <col min="4" max="4" width="11.42578125" style="17" customWidth="1"/>
    <col min="5" max="5" width="10.140625" style="5" customWidth="1"/>
    <col min="6" max="6" width="20.7109375" style="16" customWidth="1"/>
    <col min="7" max="7" width="13.140625" style="5" customWidth="1"/>
    <col min="8" max="16384" width="9.140625" style="5"/>
  </cols>
  <sheetData>
    <row r="1" spans="1:6" s="2" customFormat="1" ht="113.25" customHeight="1">
      <c r="A1" s="75" t="s">
        <v>0</v>
      </c>
      <c r="B1" s="75"/>
      <c r="C1" s="75"/>
      <c r="D1" s="75"/>
      <c r="E1" s="75"/>
      <c r="F1" s="75"/>
    </row>
    <row r="2" spans="1:6" s="20" customFormat="1">
      <c r="C2" s="16"/>
      <c r="D2" s="17"/>
      <c r="F2" s="16"/>
    </row>
    <row r="3" spans="1:6" s="2" customFormat="1" ht="42" customHeight="1" thickBot="1">
      <c r="A3" s="126" t="s">
        <v>1</v>
      </c>
      <c r="B3" s="127"/>
      <c r="C3" s="127"/>
      <c r="D3" s="127"/>
      <c r="E3" s="127"/>
      <c r="F3" s="128"/>
    </row>
    <row r="4" spans="1:6" ht="39.75" customHeight="1">
      <c r="A4" s="107" t="s">
        <v>2</v>
      </c>
      <c r="B4" s="108"/>
      <c r="C4" s="108"/>
      <c r="D4" s="108"/>
      <c r="E4" s="108"/>
      <c r="F4" s="109"/>
    </row>
    <row r="5" spans="1:6" s="20" customFormat="1" ht="24.75" customHeight="1">
      <c r="A5" s="98" t="s">
        <v>3</v>
      </c>
      <c r="B5" s="99"/>
      <c r="C5" s="99"/>
      <c r="D5" s="99"/>
      <c r="E5" s="99"/>
      <c r="F5" s="100"/>
    </row>
    <row r="6" spans="1:6" s="7" customFormat="1" ht="47.25" customHeight="1">
      <c r="A6" s="72" t="s">
        <v>4</v>
      </c>
      <c r="B6" s="73" t="s">
        <v>5</v>
      </c>
      <c r="C6" s="1" t="s">
        <v>6</v>
      </c>
      <c r="D6" s="84" t="s">
        <v>7</v>
      </c>
      <c r="E6" s="84"/>
      <c r="F6" s="23" t="s">
        <v>8</v>
      </c>
    </row>
    <row r="7" spans="1:6" ht="33.75" customHeight="1">
      <c r="A7" s="71" t="s">
        <v>9</v>
      </c>
      <c r="B7" s="47" t="s">
        <v>10</v>
      </c>
      <c r="C7" s="48">
        <f>164890</f>
        <v>164890</v>
      </c>
      <c r="D7" s="122">
        <v>0.1</v>
      </c>
      <c r="E7" s="122"/>
      <c r="F7" s="49">
        <f>C7*D7</f>
        <v>16489</v>
      </c>
    </row>
    <row r="8" spans="1:6" ht="31.5" customHeight="1">
      <c r="A8" s="71" t="s">
        <v>11</v>
      </c>
      <c r="B8" s="47" t="s">
        <v>12</v>
      </c>
      <c r="C8" s="48">
        <v>46276</v>
      </c>
      <c r="D8" s="122">
        <v>1</v>
      </c>
      <c r="E8" s="122"/>
      <c r="F8" s="49">
        <f>C8*D8</f>
        <v>46276</v>
      </c>
    </row>
    <row r="9" spans="1:6" ht="24" customHeight="1">
      <c r="A9" s="87" t="s">
        <v>13</v>
      </c>
      <c r="B9" s="88"/>
      <c r="C9" s="88"/>
      <c r="D9" s="88"/>
      <c r="E9" s="88"/>
      <c r="F9" s="26">
        <f>SUM(F7:F8)</f>
        <v>62765</v>
      </c>
    </row>
    <row r="10" spans="1:6" ht="124.5" customHeight="1">
      <c r="A10" s="129" t="s">
        <v>14</v>
      </c>
      <c r="B10" s="130"/>
      <c r="C10" s="130"/>
      <c r="D10" s="130"/>
      <c r="E10" s="130"/>
      <c r="F10" s="131"/>
    </row>
    <row r="11" spans="1:6" s="20" customFormat="1" ht="24.75" customHeight="1">
      <c r="A11" s="98" t="s">
        <v>15</v>
      </c>
      <c r="B11" s="99"/>
      <c r="C11" s="99"/>
      <c r="D11" s="99"/>
      <c r="E11" s="99"/>
      <c r="F11" s="100"/>
    </row>
    <row r="12" spans="1:6" s="7" customFormat="1" ht="39.75" customHeight="1">
      <c r="A12" s="72" t="s">
        <v>4</v>
      </c>
      <c r="B12" s="73" t="s">
        <v>5</v>
      </c>
      <c r="C12" s="1" t="s">
        <v>6</v>
      </c>
      <c r="D12" s="84" t="s">
        <v>7</v>
      </c>
      <c r="E12" s="84"/>
      <c r="F12" s="23" t="s">
        <v>8</v>
      </c>
    </row>
    <row r="13" spans="1:6" s="20" customFormat="1" ht="33.75" customHeight="1">
      <c r="A13" s="71" t="s">
        <v>16</v>
      </c>
      <c r="B13" s="47" t="s">
        <v>17</v>
      </c>
      <c r="C13" s="50">
        <f>13.38*100</f>
        <v>1338</v>
      </c>
      <c r="D13" s="122">
        <v>1</v>
      </c>
      <c r="E13" s="122"/>
      <c r="F13" s="51">
        <f>C13*D13</f>
        <v>1338</v>
      </c>
    </row>
    <row r="14" spans="1:6" s="20" customFormat="1" ht="24" customHeight="1">
      <c r="A14" s="87" t="s">
        <v>18</v>
      </c>
      <c r="B14" s="88"/>
      <c r="C14" s="88"/>
      <c r="D14" s="88"/>
      <c r="E14" s="88"/>
      <c r="F14" s="26">
        <f>SUM(F13:F13)</f>
        <v>1338</v>
      </c>
    </row>
    <row r="15" spans="1:6" s="20" customFormat="1" ht="129.75" customHeight="1">
      <c r="A15" s="129" t="s">
        <v>19</v>
      </c>
      <c r="B15" s="130"/>
      <c r="C15" s="130"/>
      <c r="D15" s="130"/>
      <c r="E15" s="130"/>
      <c r="F15" s="131"/>
    </row>
    <row r="16" spans="1:6" s="20" customFormat="1" ht="45" customHeight="1" thickBot="1">
      <c r="A16" s="95" t="s">
        <v>20</v>
      </c>
      <c r="B16" s="96"/>
      <c r="C16" s="96"/>
      <c r="D16" s="96"/>
      <c r="E16" s="96"/>
      <c r="F16" s="97"/>
    </row>
    <row r="17" spans="1:6" customFormat="1" ht="22.5" customHeight="1" thickBot="1"/>
    <row r="18" spans="1:6" ht="53.25" customHeight="1">
      <c r="A18" s="107" t="s">
        <v>21</v>
      </c>
      <c r="B18" s="108"/>
      <c r="C18" s="108"/>
      <c r="D18" s="108"/>
      <c r="E18" s="108"/>
      <c r="F18" s="109"/>
    </row>
    <row r="19" spans="1:6" s="20" customFormat="1" ht="24.75" customHeight="1">
      <c r="A19" s="98" t="s">
        <v>22</v>
      </c>
      <c r="B19" s="99"/>
      <c r="C19" s="99"/>
      <c r="D19" s="99"/>
      <c r="E19" s="99"/>
      <c r="F19" s="100"/>
    </row>
    <row r="20" spans="1:6" s="7" customFormat="1" ht="48" customHeight="1">
      <c r="A20" s="134" t="s">
        <v>23</v>
      </c>
      <c r="B20" s="135"/>
      <c r="C20" s="1" t="s">
        <v>24</v>
      </c>
      <c r="D20" s="84" t="s">
        <v>25</v>
      </c>
      <c r="E20" s="84"/>
      <c r="F20" s="23" t="s">
        <v>26</v>
      </c>
    </row>
    <row r="21" spans="1:6" ht="21.75" customHeight="1">
      <c r="A21" s="132" t="s">
        <v>27</v>
      </c>
      <c r="B21" s="133"/>
      <c r="C21" s="48">
        <f>$F$9</f>
        <v>62765</v>
      </c>
      <c r="D21" s="122">
        <v>7.6499999999999999E-2</v>
      </c>
      <c r="E21" s="122"/>
      <c r="F21" s="49">
        <f>C21*D21</f>
        <v>4801.5225</v>
      </c>
    </row>
    <row r="22" spans="1:6" ht="24" customHeight="1">
      <c r="A22" s="132" t="s">
        <v>28</v>
      </c>
      <c r="B22" s="133"/>
      <c r="C22" s="48">
        <f>$F$9</f>
        <v>62765</v>
      </c>
      <c r="D22" s="122">
        <v>2.5000000000000001E-2</v>
      </c>
      <c r="E22" s="122"/>
      <c r="F22" s="49">
        <f>C22*D22</f>
        <v>1569.125</v>
      </c>
    </row>
    <row r="23" spans="1:6" s="20" customFormat="1" ht="24.75" customHeight="1">
      <c r="A23" s="132" t="s">
        <v>29</v>
      </c>
      <c r="B23" s="133"/>
      <c r="C23" s="48">
        <f>$F$9</f>
        <v>62765</v>
      </c>
      <c r="D23" s="122">
        <v>2.5000000000000001E-2</v>
      </c>
      <c r="E23" s="122"/>
      <c r="F23" s="49">
        <f>C23*D23</f>
        <v>1569.125</v>
      </c>
    </row>
    <row r="24" spans="1:6" ht="15.75" customHeight="1">
      <c r="A24" s="87" t="s">
        <v>30</v>
      </c>
      <c r="B24" s="88"/>
      <c r="C24" s="88"/>
      <c r="D24" s="88"/>
      <c r="E24" s="88"/>
      <c r="F24" s="26">
        <f>SUM(F21:F23)</f>
        <v>7939.7725</v>
      </c>
    </row>
    <row r="25" spans="1:6" ht="86.25" customHeight="1">
      <c r="A25" s="129" t="s">
        <v>31</v>
      </c>
      <c r="B25" s="130"/>
      <c r="C25" s="130"/>
      <c r="D25" s="130"/>
      <c r="E25" s="130"/>
      <c r="F25" s="131"/>
    </row>
    <row r="26" spans="1:6" s="20" customFormat="1" ht="24.75" customHeight="1">
      <c r="A26" s="123" t="s">
        <v>32</v>
      </c>
      <c r="B26" s="124"/>
      <c r="C26" s="124"/>
      <c r="D26" s="124"/>
      <c r="E26" s="124"/>
      <c r="F26" s="125"/>
    </row>
    <row r="27" spans="1:6" s="7" customFormat="1" ht="48" customHeight="1">
      <c r="A27" s="134" t="s">
        <v>23</v>
      </c>
      <c r="B27" s="135"/>
      <c r="C27" s="1" t="s">
        <v>24</v>
      </c>
      <c r="D27" s="84" t="s">
        <v>25</v>
      </c>
      <c r="E27" s="84"/>
      <c r="F27" s="23" t="s">
        <v>33</v>
      </c>
    </row>
    <row r="28" spans="1:6" s="20" customFormat="1" ht="28.5" customHeight="1">
      <c r="A28" s="132" t="s">
        <v>34</v>
      </c>
      <c r="B28" s="133"/>
      <c r="C28" s="48">
        <f t="shared" ref="C28" si="0">$F$9</f>
        <v>62765</v>
      </c>
      <c r="D28" s="122">
        <v>0.105</v>
      </c>
      <c r="E28" s="122"/>
      <c r="F28" s="49">
        <f>C28*D28</f>
        <v>6590.3249999999998</v>
      </c>
    </row>
    <row r="29" spans="1:6" s="20" customFormat="1" ht="19.5" customHeight="1">
      <c r="A29" s="87" t="s">
        <v>35</v>
      </c>
      <c r="B29" s="88"/>
      <c r="C29" s="88"/>
      <c r="D29" s="88"/>
      <c r="E29" s="88"/>
      <c r="F29" s="26">
        <f>SUM(F28:F28)</f>
        <v>6590.3249999999998</v>
      </c>
    </row>
    <row r="30" spans="1:6" s="20" customFormat="1" ht="92.25" customHeight="1">
      <c r="A30" s="129" t="s">
        <v>36</v>
      </c>
      <c r="B30" s="130"/>
      <c r="C30" s="130"/>
      <c r="D30" s="130"/>
      <c r="E30" s="130"/>
      <c r="F30" s="131"/>
    </row>
    <row r="31" spans="1:6" s="20" customFormat="1" ht="32.25" customHeight="1" thickBot="1">
      <c r="A31" s="95" t="s">
        <v>37</v>
      </c>
      <c r="B31" s="96"/>
      <c r="C31" s="96"/>
      <c r="D31" s="96"/>
      <c r="E31" s="96"/>
      <c r="F31" s="97"/>
    </row>
    <row r="32" spans="1:6" customFormat="1" ht="21" customHeight="1" thickBot="1"/>
    <row r="33" spans="1:6" ht="39" customHeight="1">
      <c r="A33" s="107" t="s">
        <v>38</v>
      </c>
      <c r="B33" s="108"/>
      <c r="C33" s="108"/>
      <c r="D33" s="108"/>
      <c r="E33" s="108"/>
      <c r="F33" s="109"/>
    </row>
    <row r="34" spans="1:6" s="20" customFormat="1" ht="27" customHeight="1">
      <c r="A34" s="98" t="s">
        <v>39</v>
      </c>
      <c r="B34" s="99"/>
      <c r="C34" s="99"/>
      <c r="D34" s="99"/>
      <c r="E34" s="99"/>
      <c r="F34" s="100"/>
    </row>
    <row r="35" spans="1:6" s="7" customFormat="1" ht="63" customHeight="1">
      <c r="A35" s="72" t="s">
        <v>40</v>
      </c>
      <c r="B35" s="1" t="s">
        <v>41</v>
      </c>
      <c r="C35" s="1" t="s">
        <v>42</v>
      </c>
      <c r="D35" s="1" t="s">
        <v>43</v>
      </c>
      <c r="E35" s="68" t="s">
        <v>44</v>
      </c>
      <c r="F35" s="23" t="s">
        <v>45</v>
      </c>
    </row>
    <row r="36" spans="1:6" ht="99.75" customHeight="1">
      <c r="A36" s="71" t="s">
        <v>46</v>
      </c>
      <c r="B36" s="47" t="s">
        <v>47</v>
      </c>
      <c r="C36" s="74" t="s">
        <v>48</v>
      </c>
      <c r="D36" s="52">
        <v>500</v>
      </c>
      <c r="E36" s="69">
        <v>20</v>
      </c>
      <c r="F36" s="53">
        <f>D36*E36</f>
        <v>10000</v>
      </c>
    </row>
    <row r="37" spans="1:6" ht="63">
      <c r="A37" s="71"/>
      <c r="B37" s="54" t="s">
        <v>49</v>
      </c>
      <c r="C37" s="74" t="s">
        <v>50</v>
      </c>
      <c r="D37" s="52">
        <v>183</v>
      </c>
      <c r="E37" s="69">
        <f>20*3</f>
        <v>60</v>
      </c>
      <c r="F37" s="53">
        <f>D37*E37</f>
        <v>10980</v>
      </c>
    </row>
    <row r="38" spans="1:6" ht="78.75">
      <c r="A38" s="71"/>
      <c r="B38" s="54" t="s">
        <v>51</v>
      </c>
      <c r="C38" s="74" t="s">
        <v>50</v>
      </c>
      <c r="D38" s="52">
        <v>127</v>
      </c>
      <c r="E38" s="69">
        <f>20*3</f>
        <v>60</v>
      </c>
      <c r="F38" s="53">
        <f>D38*E38</f>
        <v>7620</v>
      </c>
    </row>
    <row r="39" spans="1:6" ht="47.25">
      <c r="A39" s="55" t="s">
        <v>52</v>
      </c>
      <c r="B39" s="47" t="s">
        <v>53</v>
      </c>
      <c r="C39" s="74" t="s">
        <v>50</v>
      </c>
      <c r="D39" s="52">
        <v>500</v>
      </c>
      <c r="E39" s="69">
        <v>3</v>
      </c>
      <c r="F39" s="53">
        <f>D39*E39</f>
        <v>1500</v>
      </c>
    </row>
    <row r="40" spans="1:6" s="8" customFormat="1" ht="18.75" customHeight="1">
      <c r="A40" s="87" t="s">
        <v>54</v>
      </c>
      <c r="B40" s="88"/>
      <c r="C40" s="88"/>
      <c r="D40" s="88"/>
      <c r="E40" s="88"/>
      <c r="F40" s="27">
        <f>SUM(F36:F39)</f>
        <v>30100</v>
      </c>
    </row>
    <row r="41" spans="1:6" ht="72" customHeight="1">
      <c r="A41" s="129" t="s">
        <v>55</v>
      </c>
      <c r="B41" s="130"/>
      <c r="C41" s="130"/>
      <c r="D41" s="130"/>
      <c r="E41" s="130"/>
      <c r="F41" s="131"/>
    </row>
    <row r="42" spans="1:6" s="20" customFormat="1" ht="27" customHeight="1">
      <c r="A42" s="98" t="s">
        <v>56</v>
      </c>
      <c r="B42" s="99"/>
      <c r="C42" s="99"/>
      <c r="D42" s="99"/>
      <c r="E42" s="99"/>
      <c r="F42" s="100"/>
    </row>
    <row r="43" spans="1:6" s="7" customFormat="1" ht="63" customHeight="1">
      <c r="A43" s="72" t="s">
        <v>40</v>
      </c>
      <c r="B43" s="1" t="s">
        <v>41</v>
      </c>
      <c r="C43" s="1" t="s">
        <v>42</v>
      </c>
      <c r="D43" s="1" t="s">
        <v>43</v>
      </c>
      <c r="E43" s="68" t="s">
        <v>44</v>
      </c>
      <c r="F43" s="23" t="s">
        <v>45</v>
      </c>
    </row>
    <row r="44" spans="1:6" s="20" customFormat="1" ht="99.75" customHeight="1">
      <c r="A44" s="71" t="s">
        <v>46</v>
      </c>
      <c r="B44" s="47" t="s">
        <v>57</v>
      </c>
      <c r="C44" s="74" t="s">
        <v>48</v>
      </c>
      <c r="D44" s="56">
        <v>500</v>
      </c>
      <c r="E44" s="69">
        <v>20</v>
      </c>
      <c r="F44" s="53">
        <f>D44*E44</f>
        <v>10000</v>
      </c>
    </row>
    <row r="45" spans="1:6" s="20" customFormat="1" ht="63">
      <c r="A45" s="71"/>
      <c r="B45" s="54" t="s">
        <v>58</v>
      </c>
      <c r="C45" s="74" t="s">
        <v>50</v>
      </c>
      <c r="D45" s="56">
        <v>175</v>
      </c>
      <c r="E45" s="69">
        <f>20*3</f>
        <v>60</v>
      </c>
      <c r="F45" s="53">
        <f>D45*E45</f>
        <v>10500</v>
      </c>
    </row>
    <row r="46" spans="1:6" s="20" customFormat="1" ht="78.75">
      <c r="A46" s="71"/>
      <c r="B46" s="54" t="s">
        <v>51</v>
      </c>
      <c r="C46" s="74" t="s">
        <v>50</v>
      </c>
      <c r="D46" s="56">
        <v>267</v>
      </c>
      <c r="E46" s="69">
        <f>20*3</f>
        <v>60</v>
      </c>
      <c r="F46" s="53">
        <f>D46*E46</f>
        <v>16020</v>
      </c>
    </row>
    <row r="47" spans="1:6" s="20" customFormat="1" ht="47.25">
      <c r="A47" s="55" t="s">
        <v>52</v>
      </c>
      <c r="B47" s="47" t="s">
        <v>59</v>
      </c>
      <c r="C47" s="74" t="s">
        <v>50</v>
      </c>
      <c r="D47" s="56">
        <v>500</v>
      </c>
      <c r="E47" s="69">
        <v>3</v>
      </c>
      <c r="F47" s="53">
        <f>D47*E47</f>
        <v>1500</v>
      </c>
    </row>
    <row r="48" spans="1:6" s="8" customFormat="1" ht="18.75" customHeight="1">
      <c r="A48" s="87" t="s">
        <v>60</v>
      </c>
      <c r="B48" s="88"/>
      <c r="C48" s="88"/>
      <c r="D48" s="88"/>
      <c r="E48" s="88"/>
      <c r="F48" s="27">
        <f>SUM(F44:F47)</f>
        <v>38020</v>
      </c>
    </row>
    <row r="49" spans="1:6" s="20" customFormat="1" ht="98.25" customHeight="1">
      <c r="A49" s="129" t="s">
        <v>61</v>
      </c>
      <c r="B49" s="130"/>
      <c r="C49" s="130"/>
      <c r="D49" s="130"/>
      <c r="E49" s="130"/>
      <c r="F49" s="131"/>
    </row>
    <row r="50" spans="1:6" s="20" customFormat="1" ht="33" customHeight="1" thickBot="1">
      <c r="A50" s="95" t="s">
        <v>37</v>
      </c>
      <c r="B50" s="96"/>
      <c r="C50" s="96"/>
      <c r="D50" s="96"/>
      <c r="E50" s="96"/>
      <c r="F50" s="97"/>
    </row>
    <row r="51" spans="1:6" customFormat="1" ht="21" customHeight="1" thickBot="1"/>
    <row r="52" spans="1:6" ht="39" customHeight="1">
      <c r="A52" s="107" t="s">
        <v>62</v>
      </c>
      <c r="B52" s="108"/>
      <c r="C52" s="108"/>
      <c r="D52" s="108"/>
      <c r="E52" s="108"/>
      <c r="F52" s="109"/>
    </row>
    <row r="53" spans="1:6" s="20" customFormat="1" ht="27" customHeight="1">
      <c r="A53" s="98" t="s">
        <v>63</v>
      </c>
      <c r="B53" s="99"/>
      <c r="C53" s="99"/>
      <c r="D53" s="99"/>
      <c r="E53" s="99"/>
      <c r="F53" s="100"/>
    </row>
    <row r="54" spans="1:6" s="7" customFormat="1" ht="63" customHeight="1">
      <c r="A54" s="25" t="s">
        <v>41</v>
      </c>
      <c r="B54" s="68" t="s">
        <v>42</v>
      </c>
      <c r="C54" s="68" t="s">
        <v>64</v>
      </c>
      <c r="D54" s="84" t="s">
        <v>44</v>
      </c>
      <c r="E54" s="84"/>
      <c r="F54" s="6" t="s">
        <v>65</v>
      </c>
    </row>
    <row r="55" spans="1:6" ht="22.5" customHeight="1">
      <c r="A55" s="57" t="s">
        <v>66</v>
      </c>
      <c r="B55" s="58"/>
      <c r="C55" s="58"/>
      <c r="D55" s="136">
        <v>0</v>
      </c>
      <c r="E55" s="136"/>
      <c r="F55" s="59">
        <v>0</v>
      </c>
    </row>
    <row r="56" spans="1:6" ht="15.75">
      <c r="A56" s="137" t="s">
        <v>67</v>
      </c>
      <c r="B56" s="138"/>
      <c r="C56" s="138"/>
      <c r="D56" s="138"/>
      <c r="E56" s="139"/>
      <c r="F56" s="28">
        <f>SUM(F55)</f>
        <v>0</v>
      </c>
    </row>
    <row r="57" spans="1:6" ht="78" customHeight="1">
      <c r="A57" s="89" t="s">
        <v>68</v>
      </c>
      <c r="B57" s="90"/>
      <c r="C57" s="90"/>
      <c r="D57" s="90"/>
      <c r="E57" s="90"/>
      <c r="F57" s="91"/>
    </row>
    <row r="58" spans="1:6" s="20" customFormat="1" ht="27" customHeight="1">
      <c r="A58" s="98" t="s">
        <v>69</v>
      </c>
      <c r="B58" s="99"/>
      <c r="C58" s="99"/>
      <c r="D58" s="99"/>
      <c r="E58" s="99"/>
      <c r="F58" s="100"/>
    </row>
    <row r="59" spans="1:6" s="7" customFormat="1" ht="63" customHeight="1">
      <c r="A59" s="25" t="s">
        <v>41</v>
      </c>
      <c r="B59" s="68" t="s">
        <v>42</v>
      </c>
      <c r="C59" s="68" t="s">
        <v>64</v>
      </c>
      <c r="D59" s="84" t="s">
        <v>44</v>
      </c>
      <c r="E59" s="84"/>
      <c r="F59" s="6" t="s">
        <v>65</v>
      </c>
    </row>
    <row r="60" spans="1:6" s="20" customFormat="1" ht="25.5" customHeight="1">
      <c r="A60" s="57" t="s">
        <v>66</v>
      </c>
      <c r="B60" s="58"/>
      <c r="C60" s="58"/>
      <c r="D60" s="136">
        <v>0</v>
      </c>
      <c r="E60" s="136"/>
      <c r="F60" s="59">
        <v>0</v>
      </c>
    </row>
    <row r="61" spans="1:6" s="20" customFormat="1" ht="15.75">
      <c r="A61" s="137" t="s">
        <v>70</v>
      </c>
      <c r="B61" s="138"/>
      <c r="C61" s="138"/>
      <c r="D61" s="138"/>
      <c r="E61" s="139"/>
      <c r="F61" s="28">
        <f>SUM(F60)</f>
        <v>0</v>
      </c>
    </row>
    <row r="62" spans="1:6" s="20" customFormat="1" ht="87.75" customHeight="1">
      <c r="A62" s="92" t="s">
        <v>71</v>
      </c>
      <c r="B62" s="90"/>
      <c r="C62" s="90"/>
      <c r="D62" s="90"/>
      <c r="E62" s="90"/>
      <c r="F62" s="91"/>
    </row>
    <row r="63" spans="1:6" s="20" customFormat="1" ht="24.95" customHeight="1" thickBot="1">
      <c r="A63" s="95" t="s">
        <v>37</v>
      </c>
      <c r="B63" s="96"/>
      <c r="C63" s="96"/>
      <c r="D63" s="96"/>
      <c r="E63" s="96"/>
      <c r="F63" s="97"/>
    </row>
    <row r="64" spans="1:6" s="20" customFormat="1" ht="21" customHeight="1" thickBot="1">
      <c r="A64" s="24"/>
      <c r="B64" s="24"/>
      <c r="C64" s="24"/>
      <c r="D64" s="24"/>
      <c r="E64" s="24"/>
      <c r="F64" s="24"/>
    </row>
    <row r="65" spans="1:6" ht="26.25" customHeight="1">
      <c r="A65" s="107" t="s">
        <v>72</v>
      </c>
      <c r="B65" s="108"/>
      <c r="C65" s="108"/>
      <c r="D65" s="108"/>
      <c r="E65" s="108"/>
      <c r="F65" s="109"/>
    </row>
    <row r="66" spans="1:6" s="20" customFormat="1" ht="27" customHeight="1">
      <c r="A66" s="98" t="s">
        <v>73</v>
      </c>
      <c r="B66" s="99"/>
      <c r="C66" s="99"/>
      <c r="D66" s="99"/>
      <c r="E66" s="99"/>
      <c r="F66" s="100"/>
    </row>
    <row r="67" spans="1:6" s="7" customFormat="1" ht="63" customHeight="1">
      <c r="A67" s="25" t="s">
        <v>41</v>
      </c>
      <c r="B67" s="68" t="s">
        <v>42</v>
      </c>
      <c r="C67" s="68" t="s">
        <v>64</v>
      </c>
      <c r="D67" s="84" t="s">
        <v>44</v>
      </c>
      <c r="E67" s="84"/>
      <c r="F67" s="23" t="s">
        <v>65</v>
      </c>
    </row>
    <row r="68" spans="1:6" ht="24.75" customHeight="1">
      <c r="A68" s="60" t="s">
        <v>74</v>
      </c>
      <c r="B68" s="58" t="s">
        <v>75</v>
      </c>
      <c r="C68" s="61">
        <v>50</v>
      </c>
      <c r="D68" s="86">
        <v>12</v>
      </c>
      <c r="E68" s="86"/>
      <c r="F68" s="62">
        <f>C68*D68</f>
        <v>600</v>
      </c>
    </row>
    <row r="69" spans="1:6" ht="24.75" customHeight="1">
      <c r="A69" s="60" t="s">
        <v>76</v>
      </c>
      <c r="B69" s="58"/>
      <c r="C69" s="61">
        <v>900</v>
      </c>
      <c r="D69" s="86">
        <v>1</v>
      </c>
      <c r="E69" s="86"/>
      <c r="F69" s="62">
        <f>C69*D69</f>
        <v>900</v>
      </c>
    </row>
    <row r="70" spans="1:6" ht="21" customHeight="1">
      <c r="A70" s="87" t="s">
        <v>77</v>
      </c>
      <c r="B70" s="88"/>
      <c r="C70" s="88"/>
      <c r="D70" s="88"/>
      <c r="E70" s="88"/>
      <c r="F70" s="27">
        <f>SUM(F68:F69)</f>
        <v>1500</v>
      </c>
    </row>
    <row r="71" spans="1:6" ht="88.5" customHeight="1">
      <c r="A71" s="89" t="s">
        <v>78</v>
      </c>
      <c r="B71" s="90"/>
      <c r="C71" s="90"/>
      <c r="D71" s="90"/>
      <c r="E71" s="90"/>
      <c r="F71" s="91"/>
    </row>
    <row r="72" spans="1:6" s="20" customFormat="1" ht="27" customHeight="1">
      <c r="A72" s="98" t="s">
        <v>79</v>
      </c>
      <c r="B72" s="99"/>
      <c r="C72" s="99"/>
      <c r="D72" s="99"/>
      <c r="E72" s="99"/>
      <c r="F72" s="100"/>
    </row>
    <row r="73" spans="1:6" s="7" customFormat="1" ht="63" customHeight="1">
      <c r="A73" s="25" t="s">
        <v>41</v>
      </c>
      <c r="B73" s="68" t="s">
        <v>42</v>
      </c>
      <c r="C73" s="68" t="s">
        <v>64</v>
      </c>
      <c r="D73" s="84" t="s">
        <v>44</v>
      </c>
      <c r="E73" s="84"/>
      <c r="F73" s="23" t="s">
        <v>65</v>
      </c>
    </row>
    <row r="74" spans="1:6" s="20" customFormat="1" ht="15.75" customHeight="1">
      <c r="A74" s="60" t="s">
        <v>80</v>
      </c>
      <c r="B74" s="58"/>
      <c r="C74" s="61">
        <v>300</v>
      </c>
      <c r="D74" s="86">
        <v>1</v>
      </c>
      <c r="E74" s="86"/>
      <c r="F74" s="62">
        <f>C74*D74</f>
        <v>300</v>
      </c>
    </row>
    <row r="75" spans="1:6" s="20" customFormat="1" ht="15.75">
      <c r="A75" s="60" t="s">
        <v>81</v>
      </c>
      <c r="B75" s="58" t="s">
        <v>75</v>
      </c>
      <c r="C75" s="61">
        <v>37</v>
      </c>
      <c r="D75" s="86">
        <v>12</v>
      </c>
      <c r="E75" s="86"/>
      <c r="F75" s="62">
        <f>C75*D75</f>
        <v>444</v>
      </c>
    </row>
    <row r="76" spans="1:6" s="20" customFormat="1" ht="15.75" customHeight="1">
      <c r="A76" s="87" t="s">
        <v>82</v>
      </c>
      <c r="B76" s="88"/>
      <c r="C76" s="88"/>
      <c r="D76" s="88"/>
      <c r="E76" s="88"/>
      <c r="F76" s="27">
        <f>SUM(F74:F75)</f>
        <v>744</v>
      </c>
    </row>
    <row r="77" spans="1:6" s="20" customFormat="1" ht="87.75" customHeight="1">
      <c r="A77" s="92" t="s">
        <v>83</v>
      </c>
      <c r="B77" s="90"/>
      <c r="C77" s="90"/>
      <c r="D77" s="90"/>
      <c r="E77" s="90"/>
      <c r="F77" s="91"/>
    </row>
    <row r="78" spans="1:6" s="20" customFormat="1" ht="24.95" customHeight="1" thickBot="1">
      <c r="A78" s="95" t="s">
        <v>84</v>
      </c>
      <c r="B78" s="96"/>
      <c r="C78" s="96"/>
      <c r="D78" s="96"/>
      <c r="E78" s="96"/>
      <c r="F78" s="97"/>
    </row>
    <row r="79" spans="1:6" customFormat="1" ht="21" customHeight="1" thickBot="1"/>
    <row r="80" spans="1:6" ht="73.5" customHeight="1">
      <c r="A80" s="107" t="s">
        <v>85</v>
      </c>
      <c r="B80" s="108"/>
      <c r="C80" s="108"/>
      <c r="D80" s="108"/>
      <c r="E80" s="108"/>
      <c r="F80" s="109"/>
    </row>
    <row r="81" spans="1:6" s="20" customFormat="1" ht="27" customHeight="1">
      <c r="A81" s="98" t="s">
        <v>86</v>
      </c>
      <c r="B81" s="99"/>
      <c r="C81" s="99"/>
      <c r="D81" s="99"/>
      <c r="E81" s="99"/>
      <c r="F81" s="100"/>
    </row>
    <row r="82" spans="1:6" ht="63" customHeight="1">
      <c r="A82" s="70" t="s">
        <v>87</v>
      </c>
      <c r="B82" s="3" t="s">
        <v>42</v>
      </c>
      <c r="C82" s="4" t="s">
        <v>88</v>
      </c>
      <c r="D82" s="84" t="s">
        <v>44</v>
      </c>
      <c r="E82" s="84"/>
      <c r="F82" s="23" t="s">
        <v>65</v>
      </c>
    </row>
    <row r="83" spans="1:6" ht="15" customHeight="1">
      <c r="A83" s="115" t="s">
        <v>89</v>
      </c>
      <c r="B83" s="116"/>
      <c r="C83" s="116"/>
      <c r="D83" s="116"/>
      <c r="E83" s="116"/>
      <c r="F83" s="117"/>
    </row>
    <row r="84" spans="1:6" ht="42.75" customHeight="1">
      <c r="A84" s="71" t="s">
        <v>90</v>
      </c>
      <c r="B84" s="47" t="s">
        <v>50</v>
      </c>
      <c r="C84" s="63">
        <v>350</v>
      </c>
      <c r="D84" s="86">
        <v>12</v>
      </c>
      <c r="E84" s="86"/>
      <c r="F84" s="53">
        <f>C84*D84</f>
        <v>4200</v>
      </c>
    </row>
    <row r="85" spans="1:6" ht="55.5" customHeight="1">
      <c r="A85" s="71" t="s">
        <v>91</v>
      </c>
      <c r="B85" s="54" t="s">
        <v>48</v>
      </c>
      <c r="C85" s="63">
        <v>1200</v>
      </c>
      <c r="D85" s="86">
        <v>1</v>
      </c>
      <c r="E85" s="86"/>
      <c r="F85" s="53">
        <f>C85*D85</f>
        <v>1200</v>
      </c>
    </row>
    <row r="86" spans="1:6" ht="39" customHeight="1">
      <c r="A86" s="71" t="s">
        <v>92</v>
      </c>
      <c r="B86" s="54" t="s">
        <v>50</v>
      </c>
      <c r="C86" s="63">
        <v>275</v>
      </c>
      <c r="D86" s="86">
        <v>12</v>
      </c>
      <c r="E86" s="86"/>
      <c r="F86" s="53">
        <f>C86*D86</f>
        <v>3300</v>
      </c>
    </row>
    <row r="87" spans="1:6" ht="55.5" customHeight="1">
      <c r="A87" s="71" t="s">
        <v>93</v>
      </c>
      <c r="B87" s="54" t="s">
        <v>48</v>
      </c>
      <c r="C87" s="63">
        <v>1200</v>
      </c>
      <c r="D87" s="86">
        <v>1</v>
      </c>
      <c r="E87" s="86"/>
      <c r="F87" s="53">
        <f>C87*D87</f>
        <v>1200</v>
      </c>
    </row>
    <row r="88" spans="1:6" ht="15" customHeight="1">
      <c r="A88" s="115" t="s">
        <v>94</v>
      </c>
      <c r="B88" s="116"/>
      <c r="C88" s="116"/>
      <c r="D88" s="116"/>
      <c r="E88" s="116"/>
      <c r="F88" s="117"/>
    </row>
    <row r="89" spans="1:6" ht="54.75" customHeight="1">
      <c r="A89" s="71" t="s">
        <v>95</v>
      </c>
      <c r="B89" s="54" t="s">
        <v>96</v>
      </c>
      <c r="C89" s="63">
        <v>10000</v>
      </c>
      <c r="D89" s="114">
        <v>1</v>
      </c>
      <c r="E89" s="114"/>
      <c r="F89" s="64">
        <f>C89*D89</f>
        <v>10000</v>
      </c>
    </row>
    <row r="90" spans="1:6" ht="15.75" customHeight="1">
      <c r="A90" s="87" t="s">
        <v>97</v>
      </c>
      <c r="B90" s="88"/>
      <c r="C90" s="88"/>
      <c r="D90" s="88"/>
      <c r="E90" s="88"/>
      <c r="F90" s="29">
        <f>SUM(F84:F89)</f>
        <v>19900</v>
      </c>
    </row>
    <row r="91" spans="1:6" ht="96" customHeight="1">
      <c r="A91" s="89" t="s">
        <v>98</v>
      </c>
      <c r="B91" s="90"/>
      <c r="C91" s="90"/>
      <c r="D91" s="90"/>
      <c r="E91" s="90"/>
      <c r="F91" s="91"/>
    </row>
    <row r="92" spans="1:6" s="20" customFormat="1" ht="27" customHeight="1">
      <c r="A92" s="98" t="s">
        <v>99</v>
      </c>
      <c r="B92" s="99"/>
      <c r="C92" s="99"/>
      <c r="D92" s="99"/>
      <c r="E92" s="99"/>
      <c r="F92" s="100"/>
    </row>
    <row r="93" spans="1:6" s="20" customFormat="1" ht="63" customHeight="1">
      <c r="A93" s="70" t="s">
        <v>87</v>
      </c>
      <c r="B93" s="3" t="s">
        <v>42</v>
      </c>
      <c r="C93" s="4" t="s">
        <v>88</v>
      </c>
      <c r="D93" s="84" t="s">
        <v>44</v>
      </c>
      <c r="E93" s="84"/>
      <c r="F93" s="23" t="s">
        <v>65</v>
      </c>
    </row>
    <row r="94" spans="1:6" s="20" customFormat="1" ht="15" customHeight="1">
      <c r="A94" s="115" t="s">
        <v>100</v>
      </c>
      <c r="B94" s="116"/>
      <c r="C94" s="116"/>
      <c r="D94" s="116"/>
      <c r="E94" s="116"/>
      <c r="F94" s="117"/>
    </row>
    <row r="95" spans="1:6" s="20" customFormat="1" ht="51.75" customHeight="1">
      <c r="A95" s="71" t="s">
        <v>90</v>
      </c>
      <c r="B95" s="47" t="s">
        <v>50</v>
      </c>
      <c r="C95" s="63">
        <v>350</v>
      </c>
      <c r="D95" s="86">
        <v>12</v>
      </c>
      <c r="E95" s="86"/>
      <c r="F95" s="53">
        <f>C95*D95</f>
        <v>4200</v>
      </c>
    </row>
    <row r="96" spans="1:6" s="20" customFormat="1" ht="38.25" customHeight="1">
      <c r="A96" s="71" t="s">
        <v>92</v>
      </c>
      <c r="B96" s="54" t="s">
        <v>50</v>
      </c>
      <c r="C96" s="63">
        <v>275</v>
      </c>
      <c r="D96" s="86">
        <v>12</v>
      </c>
      <c r="E96" s="86"/>
      <c r="F96" s="53">
        <f>C96*D96</f>
        <v>3300</v>
      </c>
    </row>
    <row r="97" spans="1:6" s="20" customFormat="1" ht="15.75" customHeight="1">
      <c r="A97" s="87" t="s">
        <v>101</v>
      </c>
      <c r="B97" s="88"/>
      <c r="C97" s="88"/>
      <c r="D97" s="88"/>
      <c r="E97" s="88"/>
      <c r="F97" s="29">
        <f>SUM(F95:F96)</f>
        <v>7500</v>
      </c>
    </row>
    <row r="98" spans="1:6" s="20" customFormat="1" ht="123" customHeight="1">
      <c r="A98" s="89" t="s">
        <v>102</v>
      </c>
      <c r="B98" s="90"/>
      <c r="C98" s="90"/>
      <c r="D98" s="90"/>
      <c r="E98" s="90"/>
      <c r="F98" s="91"/>
    </row>
    <row r="99" spans="1:6" s="20" customFormat="1" ht="32.25" customHeight="1" thickBot="1">
      <c r="A99" s="95" t="s">
        <v>37</v>
      </c>
      <c r="B99" s="96"/>
      <c r="C99" s="96"/>
      <c r="D99" s="96"/>
      <c r="E99" s="96"/>
      <c r="F99" s="97"/>
    </row>
    <row r="100" spans="1:6" s="20" customFormat="1" ht="21" customHeight="1" thickBot="1">
      <c r="A100" s="24"/>
      <c r="B100" s="24"/>
      <c r="C100" s="24"/>
      <c r="D100" s="24"/>
      <c r="E100" s="24"/>
      <c r="F100" s="24"/>
    </row>
    <row r="101" spans="1:6" customFormat="1" ht="25.5" customHeight="1">
      <c r="A101" s="101" t="s">
        <v>103</v>
      </c>
      <c r="B101" s="102"/>
      <c r="C101" s="102"/>
      <c r="D101" s="102"/>
      <c r="E101" s="102"/>
      <c r="F101" s="103"/>
    </row>
    <row r="102" spans="1:6" customFormat="1" ht="30.75" customHeight="1" thickBot="1">
      <c r="A102" s="104" t="s">
        <v>104</v>
      </c>
      <c r="B102" s="105"/>
      <c r="C102" s="105"/>
      <c r="D102" s="105"/>
      <c r="E102" s="105"/>
      <c r="F102" s="106"/>
    </row>
    <row r="103" spans="1:6" customFormat="1" ht="21" customHeight="1" thickBot="1">
      <c r="A103" s="38"/>
      <c r="B103" s="38"/>
      <c r="C103" s="38"/>
      <c r="D103" s="38"/>
      <c r="E103" s="38"/>
      <c r="F103" s="38"/>
    </row>
    <row r="104" spans="1:6" ht="27" customHeight="1">
      <c r="A104" s="119" t="s">
        <v>105</v>
      </c>
      <c r="B104" s="120"/>
      <c r="C104" s="120"/>
      <c r="D104" s="120"/>
      <c r="E104" s="120"/>
      <c r="F104" s="121"/>
    </row>
    <row r="105" spans="1:6" s="20" customFormat="1" ht="27" customHeight="1">
      <c r="A105" s="98" t="s">
        <v>106</v>
      </c>
      <c r="B105" s="99"/>
      <c r="C105" s="99"/>
      <c r="D105" s="99"/>
      <c r="E105" s="99"/>
      <c r="F105" s="100"/>
    </row>
    <row r="106" spans="1:6" ht="63" customHeight="1">
      <c r="A106" s="25" t="s">
        <v>41</v>
      </c>
      <c r="B106" s="68" t="s">
        <v>42</v>
      </c>
      <c r="C106" s="68" t="s">
        <v>64</v>
      </c>
      <c r="D106" s="84" t="s">
        <v>44</v>
      </c>
      <c r="E106" s="84"/>
      <c r="F106" s="23" t="s">
        <v>65</v>
      </c>
    </row>
    <row r="107" spans="1:6" ht="32.25" customHeight="1">
      <c r="A107" s="71" t="s">
        <v>107</v>
      </c>
      <c r="B107" s="65" t="s">
        <v>75</v>
      </c>
      <c r="C107" s="66">
        <v>100</v>
      </c>
      <c r="D107" s="85">
        <v>12</v>
      </c>
      <c r="E107" s="85"/>
      <c r="F107" s="64">
        <f>C107*D107</f>
        <v>1200</v>
      </c>
    </row>
    <row r="108" spans="1:6" ht="41.25" customHeight="1">
      <c r="A108" s="71" t="s">
        <v>108</v>
      </c>
      <c r="B108" s="65" t="s">
        <v>50</v>
      </c>
      <c r="C108" s="66">
        <v>800</v>
      </c>
      <c r="D108" s="85">
        <v>3</v>
      </c>
      <c r="E108" s="85"/>
      <c r="F108" s="64">
        <f>C108*D108</f>
        <v>2400</v>
      </c>
    </row>
    <row r="109" spans="1:6" ht="15.75" customHeight="1">
      <c r="A109" s="87" t="s">
        <v>109</v>
      </c>
      <c r="B109" s="88"/>
      <c r="C109" s="88"/>
      <c r="D109" s="88"/>
      <c r="E109" s="88"/>
      <c r="F109" s="30">
        <f>SUM(F107:F108)</f>
        <v>3600</v>
      </c>
    </row>
    <row r="110" spans="1:6" ht="132" customHeight="1">
      <c r="A110" s="92" t="s">
        <v>110</v>
      </c>
      <c r="B110" s="93"/>
      <c r="C110" s="93"/>
      <c r="D110" s="93"/>
      <c r="E110" s="93"/>
      <c r="F110" s="94"/>
    </row>
    <row r="111" spans="1:6" s="20" customFormat="1" ht="27" customHeight="1">
      <c r="A111" s="98" t="s">
        <v>111</v>
      </c>
      <c r="B111" s="99"/>
      <c r="C111" s="99"/>
      <c r="D111" s="99"/>
      <c r="E111" s="99"/>
      <c r="F111" s="100"/>
    </row>
    <row r="112" spans="1:6" s="20" customFormat="1" ht="63" customHeight="1">
      <c r="A112" s="25" t="s">
        <v>41</v>
      </c>
      <c r="B112" s="68" t="s">
        <v>42</v>
      </c>
      <c r="C112" s="68" t="s">
        <v>64</v>
      </c>
      <c r="D112" s="84" t="s">
        <v>44</v>
      </c>
      <c r="E112" s="84"/>
      <c r="F112" s="23" t="s">
        <v>65</v>
      </c>
    </row>
    <row r="113" spans="1:6" s="20" customFormat="1" ht="24.75" customHeight="1">
      <c r="A113" s="71" t="s">
        <v>112</v>
      </c>
      <c r="B113" s="65" t="s">
        <v>113</v>
      </c>
      <c r="C113" s="66">
        <v>1000</v>
      </c>
      <c r="D113" s="85">
        <v>12</v>
      </c>
      <c r="E113" s="85"/>
      <c r="F113" s="64">
        <f>C113*D113</f>
        <v>12000</v>
      </c>
    </row>
    <row r="114" spans="1:6" s="20" customFormat="1" ht="15.75" customHeight="1">
      <c r="A114" s="87" t="s">
        <v>114</v>
      </c>
      <c r="B114" s="88"/>
      <c r="C114" s="88"/>
      <c r="D114" s="88"/>
      <c r="E114" s="88"/>
      <c r="F114" s="30">
        <f>SUM(F113:F113)</f>
        <v>12000</v>
      </c>
    </row>
    <row r="115" spans="1:6" s="20" customFormat="1" ht="84" customHeight="1">
      <c r="A115" s="92" t="s">
        <v>115</v>
      </c>
      <c r="B115" s="93"/>
      <c r="C115" s="93"/>
      <c r="D115" s="93"/>
      <c r="E115" s="93"/>
      <c r="F115" s="94"/>
    </row>
    <row r="116" spans="1:6" s="20" customFormat="1" ht="24.95" customHeight="1" thickBot="1">
      <c r="A116" s="95" t="s">
        <v>37</v>
      </c>
      <c r="B116" s="96"/>
      <c r="C116" s="96"/>
      <c r="D116" s="96"/>
      <c r="E116" s="96"/>
      <c r="F116" s="97"/>
    </row>
    <row r="117" spans="1:6" customFormat="1" ht="21" customHeight="1" thickBot="1"/>
    <row r="118" spans="1:6" ht="24.75" customHeight="1">
      <c r="A118" s="107" t="s">
        <v>116</v>
      </c>
      <c r="B118" s="108"/>
      <c r="C118" s="108"/>
      <c r="D118" s="108"/>
      <c r="E118" s="108"/>
      <c r="F118" s="109"/>
    </row>
    <row r="119" spans="1:6" s="20" customFormat="1" ht="37.5" customHeight="1">
      <c r="A119" s="110" t="s">
        <v>117</v>
      </c>
      <c r="B119" s="111"/>
      <c r="C119" s="111"/>
      <c r="D119" s="111"/>
      <c r="E119" s="111"/>
      <c r="F119" s="31">
        <f>SUM(F9,F24,F40,F56,F70,F90,F109)</f>
        <v>125804.77250000001</v>
      </c>
    </row>
    <row r="120" spans="1:6" s="20" customFormat="1" ht="33.75" customHeight="1" thickBot="1">
      <c r="A120" s="112" t="s">
        <v>118</v>
      </c>
      <c r="B120" s="113"/>
      <c r="C120" s="113"/>
      <c r="D120" s="113"/>
      <c r="E120" s="113"/>
      <c r="F120" s="41">
        <f>SUM(F14,F29,F48,F61,F76,F97,F114)</f>
        <v>66192.324999999997</v>
      </c>
    </row>
    <row r="121" spans="1:6" s="39" customFormat="1" ht="15.75" customHeight="1" thickBot="1">
      <c r="A121" s="45"/>
      <c r="B121" s="45"/>
      <c r="C121" s="45"/>
      <c r="D121" s="45"/>
      <c r="E121" s="45"/>
      <c r="F121" s="46"/>
    </row>
    <row r="122" spans="1:6" ht="31.5" customHeight="1">
      <c r="A122" s="107" t="s">
        <v>119</v>
      </c>
      <c r="B122" s="108"/>
      <c r="C122" s="108"/>
      <c r="D122" s="108"/>
      <c r="E122" s="108"/>
      <c r="F122" s="109"/>
    </row>
    <row r="123" spans="1:6" s="20" customFormat="1" ht="47.25" customHeight="1">
      <c r="A123" s="110" t="s">
        <v>120</v>
      </c>
      <c r="B123" s="111"/>
      <c r="C123" s="111"/>
      <c r="D123" s="111"/>
      <c r="E123" s="42">
        <v>0</v>
      </c>
      <c r="F123" s="40">
        <v>0</v>
      </c>
    </row>
    <row r="124" spans="1:6" s="20" customFormat="1" ht="47.25" customHeight="1" thickBot="1">
      <c r="A124" s="112" t="s">
        <v>121</v>
      </c>
      <c r="B124" s="113"/>
      <c r="C124" s="113"/>
      <c r="D124" s="113"/>
      <c r="E124" s="43">
        <v>0</v>
      </c>
      <c r="F124" s="44">
        <v>0</v>
      </c>
    </row>
    <row r="125" spans="1:6" s="39" customFormat="1" ht="15.75" customHeight="1" thickBot="1">
      <c r="A125" s="45"/>
      <c r="B125" s="45"/>
      <c r="C125" s="45"/>
      <c r="D125" s="45"/>
      <c r="E125" s="45"/>
      <c r="F125" s="46"/>
    </row>
    <row r="126" spans="1:6" ht="32.25" customHeight="1">
      <c r="A126" s="107" t="s">
        <v>122</v>
      </c>
      <c r="B126" s="108"/>
      <c r="C126" s="108"/>
      <c r="D126" s="108"/>
      <c r="E126" s="108"/>
      <c r="F126" s="109"/>
    </row>
    <row r="127" spans="1:6" s="20" customFormat="1" ht="38.25" customHeight="1">
      <c r="A127" s="110" t="s">
        <v>123</v>
      </c>
      <c r="B127" s="111"/>
      <c r="C127" s="111"/>
      <c r="D127" s="111"/>
      <c r="E127" s="111"/>
      <c r="F127" s="40">
        <f>SUM(F119,F123)</f>
        <v>125804.77250000001</v>
      </c>
    </row>
    <row r="128" spans="1:6" s="20" customFormat="1" ht="39" customHeight="1" thickBot="1">
      <c r="A128" s="112" t="s">
        <v>124</v>
      </c>
      <c r="B128" s="113"/>
      <c r="C128" s="113"/>
      <c r="D128" s="113"/>
      <c r="E128" s="113"/>
      <c r="F128" s="44">
        <f>SUM(F120,F124)</f>
        <v>66192.324999999997</v>
      </c>
    </row>
    <row r="129" spans="1:6">
      <c r="A129" s="9"/>
      <c r="B129" s="9"/>
      <c r="C129" s="10"/>
      <c r="D129" s="11"/>
      <c r="E129" s="9"/>
      <c r="F129" s="10"/>
    </row>
    <row r="130" spans="1:6">
      <c r="A130" s="15"/>
      <c r="B130" s="12"/>
      <c r="C130" s="13"/>
      <c r="D130" s="14"/>
      <c r="E130" s="12"/>
      <c r="F130" s="13"/>
    </row>
    <row r="131" spans="1:6">
      <c r="A131" s="9"/>
      <c r="B131" s="9"/>
      <c r="C131" s="10"/>
      <c r="D131" s="11"/>
      <c r="E131" s="9"/>
      <c r="F131" s="10"/>
    </row>
    <row r="132" spans="1:6" s="2" customFormat="1" ht="24.95" customHeight="1">
      <c r="A132" s="37" t="s">
        <v>125</v>
      </c>
      <c r="B132" s="32"/>
      <c r="C132" s="33"/>
      <c r="D132" s="34"/>
      <c r="E132" s="32"/>
      <c r="F132" s="33"/>
    </row>
    <row r="133" spans="1:6" s="2" customFormat="1" ht="16.5" customHeight="1">
      <c r="A133" s="37"/>
      <c r="B133" s="32"/>
      <c r="C133" s="33"/>
      <c r="D133" s="34"/>
      <c r="E133" s="32"/>
      <c r="F133" s="33"/>
    </row>
    <row r="134" spans="1:6" s="2" customFormat="1" ht="33" customHeight="1">
      <c r="A134" s="18" t="s">
        <v>126</v>
      </c>
      <c r="B134" s="118" t="s">
        <v>127</v>
      </c>
      <c r="C134" s="79"/>
      <c r="D134" s="78" t="s">
        <v>128</v>
      </c>
      <c r="E134" s="79"/>
      <c r="F134" s="21" t="s">
        <v>129</v>
      </c>
    </row>
    <row r="135" spans="1:6" s="2" customFormat="1" ht="24.95" customHeight="1">
      <c r="A135" s="19" t="s">
        <v>130</v>
      </c>
      <c r="B135" s="76">
        <f>F9</f>
        <v>62765</v>
      </c>
      <c r="C135" s="77"/>
      <c r="D135" s="76">
        <f>F14</f>
        <v>1338</v>
      </c>
      <c r="E135" s="76"/>
      <c r="F135" s="22">
        <f t="shared" ref="F135:F145" si="1">SUM(B135+D135)</f>
        <v>64103</v>
      </c>
    </row>
    <row r="136" spans="1:6" s="2" customFormat="1" ht="24.95" customHeight="1">
      <c r="A136" s="19" t="s">
        <v>131</v>
      </c>
      <c r="B136" s="76">
        <f>F24</f>
        <v>7939.7725</v>
      </c>
      <c r="C136" s="77"/>
      <c r="D136" s="80">
        <f>F29</f>
        <v>6590.3249999999998</v>
      </c>
      <c r="E136" s="77"/>
      <c r="F136" s="22">
        <f t="shared" si="1"/>
        <v>14530.0975</v>
      </c>
    </row>
    <row r="137" spans="1:6" s="2" customFormat="1" ht="24.95" customHeight="1">
      <c r="A137" s="19" t="s">
        <v>132</v>
      </c>
      <c r="B137" s="76">
        <f>F40</f>
        <v>30100</v>
      </c>
      <c r="C137" s="77"/>
      <c r="D137" s="80">
        <f>F48</f>
        <v>38020</v>
      </c>
      <c r="E137" s="77"/>
      <c r="F137" s="22">
        <f t="shared" si="1"/>
        <v>68120</v>
      </c>
    </row>
    <row r="138" spans="1:6" s="2" customFormat="1" ht="24.95" customHeight="1">
      <c r="A138" s="19" t="s">
        <v>133</v>
      </c>
      <c r="B138" s="83">
        <f>F56</f>
        <v>0</v>
      </c>
      <c r="C138" s="82"/>
      <c r="D138" s="81">
        <f>F61</f>
        <v>0</v>
      </c>
      <c r="E138" s="82"/>
      <c r="F138" s="67">
        <f t="shared" si="1"/>
        <v>0</v>
      </c>
    </row>
    <row r="139" spans="1:6" s="2" customFormat="1" ht="24.95" customHeight="1">
      <c r="A139" s="19" t="s">
        <v>134</v>
      </c>
      <c r="B139" s="76">
        <f>F70</f>
        <v>1500</v>
      </c>
      <c r="C139" s="77"/>
      <c r="D139" s="80">
        <f>F76</f>
        <v>744</v>
      </c>
      <c r="E139" s="77"/>
      <c r="F139" s="22">
        <f t="shared" si="1"/>
        <v>2244</v>
      </c>
    </row>
    <row r="140" spans="1:6" s="2" customFormat="1" ht="24.95" customHeight="1">
      <c r="A140" s="19" t="s">
        <v>135</v>
      </c>
      <c r="B140" s="76">
        <f>F90</f>
        <v>19900</v>
      </c>
      <c r="C140" s="77"/>
      <c r="D140" s="80">
        <f>F97</f>
        <v>7500</v>
      </c>
      <c r="E140" s="77"/>
      <c r="F140" s="22">
        <f t="shared" si="1"/>
        <v>27400</v>
      </c>
    </row>
    <row r="141" spans="1:6" s="2" customFormat="1" ht="24.95" customHeight="1">
      <c r="A141" s="19" t="s">
        <v>136</v>
      </c>
      <c r="B141" s="76">
        <f>0</f>
        <v>0</v>
      </c>
      <c r="C141" s="77"/>
      <c r="D141" s="80">
        <f>0</f>
        <v>0</v>
      </c>
      <c r="E141" s="77"/>
      <c r="F141" s="22">
        <f t="shared" si="1"/>
        <v>0</v>
      </c>
    </row>
    <row r="142" spans="1:6" s="2" customFormat="1" ht="24.95" customHeight="1">
      <c r="A142" s="19" t="s">
        <v>137</v>
      </c>
      <c r="B142" s="76">
        <f>F109</f>
        <v>3600</v>
      </c>
      <c r="C142" s="77"/>
      <c r="D142" s="80">
        <f>F114</f>
        <v>12000</v>
      </c>
      <c r="E142" s="77"/>
      <c r="F142" s="22">
        <f t="shared" si="1"/>
        <v>15600</v>
      </c>
    </row>
    <row r="143" spans="1:6" s="2" customFormat="1" ht="30.75" customHeight="1">
      <c r="A143" s="19" t="s">
        <v>138</v>
      </c>
      <c r="B143" s="76">
        <f>SUM(B135:B142)</f>
        <v>125804.77250000001</v>
      </c>
      <c r="C143" s="77"/>
      <c r="D143" s="80">
        <f>SUM(D135:D142)</f>
        <v>66192.324999999997</v>
      </c>
      <c r="E143" s="77"/>
      <c r="F143" s="22">
        <f t="shared" si="1"/>
        <v>191997.0975</v>
      </c>
    </row>
    <row r="144" spans="1:6" s="2" customFormat="1" ht="57" customHeight="1">
      <c r="A144" s="19" t="s">
        <v>139</v>
      </c>
      <c r="B144" s="76">
        <f>E122</f>
        <v>0</v>
      </c>
      <c r="C144" s="77"/>
      <c r="D144" s="80">
        <f>F122</f>
        <v>0</v>
      </c>
      <c r="E144" s="77"/>
      <c r="F144" s="22">
        <f t="shared" si="1"/>
        <v>0</v>
      </c>
    </row>
    <row r="145" spans="1:6" s="2" customFormat="1" ht="24.95" customHeight="1">
      <c r="A145" s="19" t="s">
        <v>140</v>
      </c>
      <c r="B145" s="76">
        <f>B143+B144</f>
        <v>125804.77250000001</v>
      </c>
      <c r="C145" s="77"/>
      <c r="D145" s="80">
        <f>D143+D144</f>
        <v>66192.324999999997</v>
      </c>
      <c r="E145" s="77"/>
      <c r="F145" s="22">
        <f t="shared" si="1"/>
        <v>191997.0975</v>
      </c>
    </row>
    <row r="146" spans="1:6" s="2" customFormat="1" ht="20.100000000000001" customHeight="1">
      <c r="C146" s="35"/>
      <c r="D146" s="36"/>
      <c r="F146" s="35"/>
    </row>
  </sheetData>
  <mergeCells count="137">
    <mergeCell ref="A72:F72"/>
    <mergeCell ref="D82:E82"/>
    <mergeCell ref="D73:E73"/>
    <mergeCell ref="D74:E74"/>
    <mergeCell ref="A30:F30"/>
    <mergeCell ref="A62:F62"/>
    <mergeCell ref="A63:F63"/>
    <mergeCell ref="A66:F66"/>
    <mergeCell ref="D60:E60"/>
    <mergeCell ref="A33:F33"/>
    <mergeCell ref="A61:E61"/>
    <mergeCell ref="A52:F52"/>
    <mergeCell ref="A57:F57"/>
    <mergeCell ref="A58:F58"/>
    <mergeCell ref="D54:E54"/>
    <mergeCell ref="D55:E55"/>
    <mergeCell ref="A56:E56"/>
    <mergeCell ref="D59:E59"/>
    <mergeCell ref="A41:F41"/>
    <mergeCell ref="A34:F34"/>
    <mergeCell ref="A48:E48"/>
    <mergeCell ref="A49:F49"/>
    <mergeCell ref="A77:F77"/>
    <mergeCell ref="A78:F78"/>
    <mergeCell ref="D22:E22"/>
    <mergeCell ref="A24:E24"/>
    <mergeCell ref="D27:E27"/>
    <mergeCell ref="D28:E28"/>
    <mergeCell ref="A29:E29"/>
    <mergeCell ref="A3:F3"/>
    <mergeCell ref="A4:F4"/>
    <mergeCell ref="A10:F10"/>
    <mergeCell ref="D12:E12"/>
    <mergeCell ref="D13:E13"/>
    <mergeCell ref="A14:E14"/>
    <mergeCell ref="D20:E20"/>
    <mergeCell ref="A16:F16"/>
    <mergeCell ref="A28:B28"/>
    <mergeCell ref="A25:F25"/>
    <mergeCell ref="A11:F11"/>
    <mergeCell ref="A15:F15"/>
    <mergeCell ref="A5:F5"/>
    <mergeCell ref="A20:B20"/>
    <mergeCell ref="A21:B21"/>
    <mergeCell ref="A22:B22"/>
    <mergeCell ref="A27:B27"/>
    <mergeCell ref="A23:B23"/>
    <mergeCell ref="D23:E23"/>
    <mergeCell ref="A9:E9"/>
    <mergeCell ref="D6:E6"/>
    <mergeCell ref="D7:E7"/>
    <mergeCell ref="D8:E8"/>
    <mergeCell ref="D75:E75"/>
    <mergeCell ref="A76:E76"/>
    <mergeCell ref="D84:E84"/>
    <mergeCell ref="D85:E85"/>
    <mergeCell ref="A71:F71"/>
    <mergeCell ref="A65:F65"/>
    <mergeCell ref="A80:F80"/>
    <mergeCell ref="A40:E40"/>
    <mergeCell ref="A42:F42"/>
    <mergeCell ref="A31:F31"/>
    <mergeCell ref="A50:F50"/>
    <mergeCell ref="A53:F53"/>
    <mergeCell ref="A19:F19"/>
    <mergeCell ref="A26:F26"/>
    <mergeCell ref="D67:E67"/>
    <mergeCell ref="A18:F18"/>
    <mergeCell ref="D68:E68"/>
    <mergeCell ref="D69:E69"/>
    <mergeCell ref="A70:E70"/>
    <mergeCell ref="D21:E21"/>
    <mergeCell ref="D86:E86"/>
    <mergeCell ref="D87:E87"/>
    <mergeCell ref="D89:E89"/>
    <mergeCell ref="A90:E90"/>
    <mergeCell ref="A88:F88"/>
    <mergeCell ref="A83:F83"/>
    <mergeCell ref="A81:F81"/>
    <mergeCell ref="A94:F94"/>
    <mergeCell ref="B134:C134"/>
    <mergeCell ref="A127:E127"/>
    <mergeCell ref="A128:E128"/>
    <mergeCell ref="A118:F118"/>
    <mergeCell ref="A119:E119"/>
    <mergeCell ref="A120:E120"/>
    <mergeCell ref="A92:F92"/>
    <mergeCell ref="D95:E95"/>
    <mergeCell ref="A104:F104"/>
    <mergeCell ref="A91:F91"/>
    <mergeCell ref="B135:C135"/>
    <mergeCell ref="D112:E112"/>
    <mergeCell ref="D113:E113"/>
    <mergeCell ref="D96:E96"/>
    <mergeCell ref="A97:E97"/>
    <mergeCell ref="A98:F98"/>
    <mergeCell ref="A114:E114"/>
    <mergeCell ref="A115:F115"/>
    <mergeCell ref="A110:F110"/>
    <mergeCell ref="A116:F116"/>
    <mergeCell ref="A99:F99"/>
    <mergeCell ref="A105:F105"/>
    <mergeCell ref="A111:F111"/>
    <mergeCell ref="D106:E106"/>
    <mergeCell ref="D107:E107"/>
    <mergeCell ref="D108:E108"/>
    <mergeCell ref="A109:E109"/>
    <mergeCell ref="A101:F101"/>
    <mergeCell ref="A102:F102"/>
    <mergeCell ref="A122:F122"/>
    <mergeCell ref="A123:D123"/>
    <mergeCell ref="A124:D124"/>
    <mergeCell ref="A126:F126"/>
    <mergeCell ref="A1:F1"/>
    <mergeCell ref="B145:C145"/>
    <mergeCell ref="D134:E134"/>
    <mergeCell ref="D135:E135"/>
    <mergeCell ref="D136:E136"/>
    <mergeCell ref="D137:E137"/>
    <mergeCell ref="D138:E138"/>
    <mergeCell ref="D139:E139"/>
    <mergeCell ref="D140:E140"/>
    <mergeCell ref="D141:E141"/>
    <mergeCell ref="D142:E142"/>
    <mergeCell ref="D143:E143"/>
    <mergeCell ref="D144:E144"/>
    <mergeCell ref="D145:E145"/>
    <mergeCell ref="B136:C136"/>
    <mergeCell ref="B137:C137"/>
    <mergeCell ref="B138:C138"/>
    <mergeCell ref="B139:C139"/>
    <mergeCell ref="B140:C140"/>
    <mergeCell ref="B141:C141"/>
    <mergeCell ref="B142:C142"/>
    <mergeCell ref="B143:C143"/>
    <mergeCell ref="B144:C144"/>
    <mergeCell ref="D93:E93"/>
  </mergeCells>
  <phoneticPr fontId="0" type="noConversion"/>
  <printOptions horizontalCentered="1"/>
  <pageMargins left="0.5" right="0.5" top="0.83" bottom="0.5" header="0.3" footer="0.3"/>
  <pageSetup scale="87" fitToHeight="20" orientation="portrait" r:id="rId1"/>
  <headerFooter>
    <oddHeader>&amp;L&amp;"Times New Roman,Italic"&amp;14&amp;K0070C0Appendix 2&amp;C&amp;"Times New Roman,Bold"&amp;14
Budget Narrative Sample Template&amp;R&amp;"Times New Roman,Italic"&amp;14&amp;K0070C0Required Document</oddHeader>
    <oddFooter>Page &amp;P of &amp;N</oddFooter>
  </headerFooter>
  <rowBreaks count="1" manualBreakCount="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honeticPr fontId="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Grant_x0020_Type xmlns="61892a30-2f2e-46fe-837b-f9ea4b69f3d9" xsi:nil="true"/>
    <Category xmlns="5aa5b4b8-3d8e-4bde-8c16-a557d563b24d">38</Category>
    <SharedWithUsers xmlns="89328f5f-093b-453a-9ca1-fbbf4ca4eb48">
      <UserInfo>
        <DisplayName>Toktarova, Zhanna</DisplayName>
        <AccountId>4032</AccountId>
        <AccountType/>
      </UserInfo>
    </SharedWithUsers>
    <_dlc_DocId xmlns="5aa5b4b8-3d8e-4bde-8c16-a557d563b24d">AHAVPMVYM2M6-2061944360-419</_dlc_DocId>
    <_dlc_DocIdUrl xmlns="5aa5b4b8-3d8e-4bde-8c16-a557d563b24d">
      <Url>https://usdos.sharepoint.com/sites/SCA/PPD/_layouts/15/DocIdRedir.aspx?ID=AHAVPMVYM2M6-2061944360-419</Url>
      <Description>AHAVPMVYM2M6-2061944360-419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D4666EDDCCCD34885C1851A17070AE6" ma:contentTypeVersion="31" ma:contentTypeDescription="Create a new document." ma:contentTypeScope="" ma:versionID="ae16035800de205f6af9f5abec4552ad">
  <xsd:schema xmlns:xsd="http://www.w3.org/2001/XMLSchema" xmlns:xs="http://www.w3.org/2001/XMLSchema" xmlns:p="http://schemas.microsoft.com/office/2006/metadata/properties" xmlns:ns2="5aa5b4b8-3d8e-4bde-8c16-a557d563b24d" xmlns:ns3="61892a30-2f2e-46fe-837b-f9ea4b69f3d9" xmlns:ns4="08f5a76f-3e8c-4678-bdaa-fc54ff48d196" xmlns:ns5="89328f5f-093b-453a-9ca1-fbbf4ca4eb48" targetNamespace="http://schemas.microsoft.com/office/2006/metadata/properties" ma:root="true" ma:fieldsID="c173d82e70396ac0e89907a409ffc982" ns2:_="" ns3:_="" ns4:_="" ns5:_="">
    <xsd:import namespace="5aa5b4b8-3d8e-4bde-8c16-a557d563b24d"/>
    <xsd:import namespace="61892a30-2f2e-46fe-837b-f9ea4b69f3d9"/>
    <xsd:import namespace="08f5a76f-3e8c-4678-bdaa-fc54ff48d196"/>
    <xsd:import namespace="89328f5f-093b-453a-9ca1-fbbf4ca4eb48"/>
    <xsd:element name="properties">
      <xsd:complexType>
        <xsd:sequence>
          <xsd:element name="documentManagement">
            <xsd:complexType>
              <xsd:all>
                <xsd:element ref="ns2:Category" minOccurs="0"/>
                <xsd:element ref="ns2:Category_x003a_Long_x0020_Title" minOccurs="0"/>
                <xsd:element ref="ns2:Category_x003a_ID" minOccurs="0"/>
                <xsd:element ref="ns3:Grant_x0020_Type" minOccurs="0"/>
                <xsd:element ref="ns4:MediaServiceMetadata" minOccurs="0"/>
                <xsd:element ref="ns4:MediaServiceFastMetadata" minOccurs="0"/>
                <xsd:element ref="ns4:MediaServiceAutoTags" minOccurs="0"/>
                <xsd:element ref="ns4:MediaServiceOCR" minOccurs="0"/>
                <xsd:element ref="ns5:SharedWithUsers" minOccurs="0"/>
                <xsd:element ref="ns5:SharedWithDetails" minOccurs="0"/>
                <xsd:element ref="ns4:MediaServiceGenerationTime" minOccurs="0"/>
                <xsd:element ref="ns4:MediaServiceEventHashCode" minOccurs="0"/>
                <xsd:element ref="ns2:_dlc_DocId" minOccurs="0"/>
                <xsd:element ref="ns2:_dlc_DocIdUrl" minOccurs="0"/>
                <xsd:element ref="ns2:_dlc_DocIdPersistId" minOccurs="0"/>
                <xsd:element ref="ns4:MediaServiceDateTaken" minOccurs="0"/>
                <xsd:element ref="ns4:MediaLengthInSecond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a5b4b8-3d8e-4bde-8c16-a557d563b24d" elementFormDefault="qualified">
    <xsd:import namespace="http://schemas.microsoft.com/office/2006/documentManagement/types"/>
    <xsd:import namespace="http://schemas.microsoft.com/office/infopath/2007/PartnerControls"/>
    <xsd:element name="Category" ma:index="8" nillable="true" ma:displayName="Category" ma:list="{86c3ae70-2986-41fa-8003-bfdd0018d92f}" ma:internalName="Category" ma:readOnly="false" ma:showField="Title" ma:web="89328f5f-093b-453a-9ca1-fbbf4ca4eb48">
      <xsd:simpleType>
        <xsd:restriction base="dms:Lookup"/>
      </xsd:simpleType>
    </xsd:element>
    <xsd:element name="Category_x003a_Long_x0020_Title" ma:index="9" nillable="true" ma:displayName="Category:Long Title" ma:list="{86c3ae70-2986-41fa-8003-bfdd0018d92f}" ma:internalName="Category_x003a_Long_x0020_Title" ma:readOnly="true" ma:showField="Long_x0020_Title" ma:web="89328f5f-093b-453a-9ca1-fbbf4ca4eb48">
      <xsd:simpleType>
        <xsd:restriction base="dms:Lookup"/>
      </xsd:simpleType>
    </xsd:element>
    <xsd:element name="Category_x003a_ID" ma:index="10" nillable="true" ma:displayName="Category:ID" ma:list="{86c3ae70-2986-41fa-8003-bfdd0018d92f}" ma:internalName="Category_x003a_ID" ma:readOnly="true" ma:showField="ID" ma:web="89328f5f-093b-453a-9ca1-fbbf4ca4eb48">
      <xsd:simpleType>
        <xsd:restriction base="dms:Lookup"/>
      </xsd:simpleType>
    </xsd:element>
    <xsd:element name="_dlc_DocId" ma:index="20" nillable="true" ma:displayName="Document ID Value" ma:description="The value of the document ID assigned to this item." ma:indexed="true"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1892a30-2f2e-46fe-837b-f9ea4b69f3d9" elementFormDefault="qualified">
    <xsd:import namespace="http://schemas.microsoft.com/office/2006/documentManagement/types"/>
    <xsd:import namespace="http://schemas.microsoft.com/office/infopath/2007/PartnerControls"/>
    <xsd:element name="Grant_x0020_Type" ma:index="11" nillable="true" ma:displayName="Grant Type" ma:internalName="Grant_x0020_Type">
      <xsd:complexType>
        <xsd:complexContent>
          <xsd:extension base="dms:MultiChoice">
            <xsd:sequence>
              <xsd:element name="Value" maxOccurs="unbounded" minOccurs="0" nillable="true">
                <xsd:simpleType>
                  <xsd:restriction base="dms:Choice">
                    <xsd:enumeration value="FAAs"/>
                    <xsd:enumeration value="Individual NOA"/>
                    <xsd:enumeration value="Grants and Cooperative Agreements"/>
                    <xsd:enumeration value="Property Grants"/>
                    <xsd:enumeration value="Public International Orgs"/>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5a76f-3e8c-4678-bdaa-fc54ff48d196"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328f5f-093b-453a-9ca1-fbbf4ca4eb4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673E026-ACB4-433D-85D1-7D6F07362E5C}"/>
</file>

<file path=customXml/itemProps2.xml><?xml version="1.0" encoding="utf-8"?>
<ds:datastoreItem xmlns:ds="http://schemas.openxmlformats.org/officeDocument/2006/customXml" ds:itemID="{3FFA4A31-995E-4E20-829D-B3A1CD12EC9F}"/>
</file>

<file path=customXml/itemProps3.xml><?xml version="1.0" encoding="utf-8"?>
<ds:datastoreItem xmlns:ds="http://schemas.openxmlformats.org/officeDocument/2006/customXml" ds:itemID="{F3B83758-BEBA-4203-A60D-5550ABFF5114}"/>
</file>

<file path=customXml/itemProps4.xml><?xml version="1.0" encoding="utf-8"?>
<ds:datastoreItem xmlns:ds="http://schemas.openxmlformats.org/officeDocument/2006/customXml" ds:itemID="{E46D1B22-B6F1-473D-A5FE-99B65095BBB0}"/>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Gabidullina, Razaliya I</cp:lastModifiedBy>
  <cp:revision/>
  <dcterms:created xsi:type="dcterms:W3CDTF">2009-07-31T14:20:14Z</dcterms:created>
  <dcterms:modified xsi:type="dcterms:W3CDTF">2023-07-18T12:38:54Z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0x0101004D4666EDDCCCD34885C1851A17070AE6</vt:lpwstr>
  </property>
  <property fmtid="{D5CDD505-2E9C-101B-9397-08002B2CF9AE}" pid="3" name="Order">
    <vt:r8>24800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AuthorIds_UIVersion_512">
    <vt:lpwstr>617</vt:lpwstr>
  </property>
  <property fmtid="{D5CDD505-2E9C-101B-9397-08002B2CF9AE}" pid="8" name="_dlc_DocIdItemGuid">
    <vt:lpwstr>0cbde2f1-dbaa-4a22-ae87-7e59b39187e8</vt:lpwstr>
  </property>
  <property fmtid="{D5CDD505-2E9C-101B-9397-08002B2CF9AE}" pid="9" name="MSIP_Label_1665d9ee-429a-4d5f-97cc-cfb56e044a6e_Enabled">
    <vt:lpwstr>true</vt:lpwstr>
  </property>
  <property fmtid="{D5CDD505-2E9C-101B-9397-08002B2CF9AE}" pid="10" name="MSIP_Label_1665d9ee-429a-4d5f-97cc-cfb56e044a6e_SetDate">
    <vt:lpwstr>2023-02-27T16:55:10Z</vt:lpwstr>
  </property>
  <property fmtid="{D5CDD505-2E9C-101B-9397-08002B2CF9AE}" pid="11" name="MSIP_Label_1665d9ee-429a-4d5f-97cc-cfb56e044a6e_Method">
    <vt:lpwstr>Privileged</vt:lpwstr>
  </property>
  <property fmtid="{D5CDD505-2E9C-101B-9397-08002B2CF9AE}" pid="12" name="MSIP_Label_1665d9ee-429a-4d5f-97cc-cfb56e044a6e_Name">
    <vt:lpwstr>1665d9ee-429a-4d5f-97cc-cfb56e044a6e</vt:lpwstr>
  </property>
  <property fmtid="{D5CDD505-2E9C-101B-9397-08002B2CF9AE}" pid="13" name="MSIP_Label_1665d9ee-429a-4d5f-97cc-cfb56e044a6e_SiteId">
    <vt:lpwstr>66cf5074-5afe-48d1-a691-a12b2121f44b</vt:lpwstr>
  </property>
  <property fmtid="{D5CDD505-2E9C-101B-9397-08002B2CF9AE}" pid="14" name="MSIP_Label_1665d9ee-429a-4d5f-97cc-cfb56e044a6e_ActionId">
    <vt:lpwstr>0532e60d-ec63-4364-bcaf-d92d0b0e362c</vt:lpwstr>
  </property>
  <property fmtid="{D5CDD505-2E9C-101B-9397-08002B2CF9AE}" pid="15" name="MSIP_Label_1665d9ee-429a-4d5f-97cc-cfb56e044a6e_ContentBits">
    <vt:lpwstr>0</vt:lpwstr>
  </property>
</Properties>
</file>