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Core\ACQ\ACQ2\EV\Cooperative Agreements\N40080-19-2-0004\A. Pre-Award\6. Synopsis or Broad Agency Announcement\Attachments\"/>
    </mc:Choice>
  </mc:AlternateContent>
  <bookViews>
    <workbookView xWindow="0" yWindow="210" windowWidth="20325" windowHeight="9090" tabRatio="934" activeTab="2"/>
  </bookViews>
  <sheets>
    <sheet name="Labor Summary" sheetId="8" r:id="rId1"/>
    <sheet name="ODC's" sheetId="9" r:id="rId2"/>
    <sheet name="Prime Labor" sheetId="18" r:id="rId3"/>
    <sheet name="Sub-Labor" sheetId="10" r:id="rId4"/>
  </sheets>
  <definedNames>
    <definedName name="_xlnm.Print_Area" localSheetId="2">'Prime Labor'!$A$1:$AI$78</definedName>
    <definedName name="_xlnm.Print_Area" localSheetId="3">'Sub-Labor'!$A$1:$AI$89</definedName>
  </definedNames>
  <calcPr calcId="162913"/>
</workbook>
</file>

<file path=xl/calcChain.xml><?xml version="1.0" encoding="utf-8"?>
<calcChain xmlns="http://schemas.openxmlformats.org/spreadsheetml/2006/main">
  <c r="C38" i="18" l="1"/>
  <c r="E34" i="9" l="1"/>
  <c r="E35" i="9"/>
  <c r="E36" i="9"/>
  <c r="E37" i="9"/>
  <c r="E31" i="9"/>
  <c r="E28" i="9"/>
  <c r="E27" i="9"/>
  <c r="E26" i="9"/>
  <c r="E25" i="9"/>
  <c r="E24" i="9"/>
  <c r="E23" i="9"/>
  <c r="E22" i="9"/>
  <c r="E13" i="9"/>
  <c r="E14" i="9"/>
  <c r="E15" i="9"/>
  <c r="E16" i="9"/>
  <c r="E17" i="9"/>
  <c r="E18" i="9"/>
  <c r="E19" i="9"/>
  <c r="E20" i="9"/>
  <c r="E21" i="9"/>
  <c r="E29" i="9"/>
  <c r="E30" i="9"/>
  <c r="E32" i="9"/>
  <c r="E33" i="9"/>
  <c r="E6" i="9"/>
  <c r="E7" i="9"/>
  <c r="E8" i="9"/>
  <c r="E9" i="9"/>
  <c r="E10" i="9"/>
  <c r="E11" i="9"/>
  <c r="E12" i="9"/>
  <c r="E5" i="9"/>
  <c r="AG43" i="10" l="1"/>
  <c r="U38" i="18" l="1"/>
  <c r="V38" i="18"/>
  <c r="W38" i="18"/>
  <c r="X38" i="18"/>
  <c r="Y38" i="18"/>
  <c r="Z38" i="18"/>
  <c r="AA38" i="18"/>
  <c r="AB38" i="18"/>
  <c r="AC38" i="18"/>
  <c r="R28" i="8" l="1"/>
  <c r="Q22" i="8" l="1"/>
  <c r="T21" i="8" s="1"/>
  <c r="AD44" i="9" l="1"/>
  <c r="AC44" i="9"/>
  <c r="AB44" i="9"/>
  <c r="X44" i="9"/>
  <c r="Q20" i="8"/>
  <c r="W16" i="9"/>
  <c r="Z45" i="9" s="1"/>
  <c r="AD45" i="9" l="1"/>
  <c r="AB45" i="9"/>
  <c r="AB46" i="9" s="1"/>
  <c r="AE47" i="9"/>
  <c r="X45" i="9"/>
  <c r="X46" i="9" s="1"/>
  <c r="AC45" i="9"/>
  <c r="Y45" i="9"/>
  <c r="AC15" i="9"/>
  <c r="AD46" i="9" l="1"/>
  <c r="AC46" i="9"/>
  <c r="B93" i="10"/>
  <c r="B77" i="18"/>
  <c r="Z44" i="9"/>
  <c r="Z46" i="9" s="1"/>
  <c r="Y44" i="9"/>
  <c r="Y46" i="9" s="1"/>
  <c r="AE46" i="9" l="1"/>
  <c r="AA44" i="9"/>
  <c r="AA45" i="9"/>
  <c r="Q27" i="8" l="1"/>
  <c r="Q28" i="8" s="1"/>
  <c r="AG28" i="10" l="1"/>
  <c r="B26" i="8" l="1"/>
  <c r="K27" i="8" l="1"/>
  <c r="D51" i="9"/>
  <c r="E38" i="9" l="1"/>
  <c r="D52" i="9" l="1"/>
  <c r="K26" i="8" s="1"/>
  <c r="K24" i="8"/>
  <c r="K23" i="8"/>
  <c r="K20" i="8"/>
  <c r="K19" i="8" l="1"/>
  <c r="K22" i="8"/>
  <c r="K21" i="8"/>
  <c r="K25" i="8"/>
  <c r="K28" i="8" l="1"/>
  <c r="V51" i="9" l="1"/>
  <c r="U51" i="9"/>
  <c r="T51" i="9"/>
  <c r="V39" i="9"/>
  <c r="U39" i="9"/>
  <c r="T39" i="9"/>
  <c r="S51" i="9"/>
  <c r="R51" i="9"/>
  <c r="Q51" i="9"/>
  <c r="S39" i="9"/>
  <c r="R39" i="9"/>
  <c r="Q39" i="9"/>
  <c r="P51" i="9"/>
  <c r="O51" i="9"/>
  <c r="N51" i="9"/>
  <c r="P39" i="9"/>
  <c r="O39" i="9"/>
  <c r="N39" i="9"/>
  <c r="M51" i="9"/>
  <c r="L51" i="9"/>
  <c r="K51" i="9"/>
  <c r="M39" i="9"/>
  <c r="L39" i="9"/>
  <c r="K39" i="9"/>
  <c r="J51" i="9"/>
  <c r="I51" i="9"/>
  <c r="H51" i="9"/>
  <c r="J39" i="9"/>
  <c r="I39" i="9"/>
  <c r="H39" i="9"/>
  <c r="R52" i="9" l="1"/>
  <c r="J52" i="9"/>
  <c r="P52" i="9"/>
  <c r="Q52" i="9"/>
  <c r="V52" i="9"/>
  <c r="M52" i="9"/>
  <c r="N52" i="9"/>
  <c r="S52" i="9"/>
  <c r="T52" i="9"/>
  <c r="O52" i="9"/>
  <c r="U52" i="9"/>
  <c r="L52" i="9"/>
  <c r="I52" i="9"/>
  <c r="K52" i="9"/>
  <c r="H52" i="9"/>
  <c r="AG9" i="10" l="1"/>
  <c r="AH9" i="10"/>
  <c r="AI9" i="10"/>
  <c r="AG10" i="10"/>
  <c r="AH10" i="10"/>
  <c r="AI10" i="10"/>
  <c r="AG11" i="10"/>
  <c r="AH11" i="10"/>
  <c r="AI11" i="10"/>
  <c r="AG12" i="10"/>
  <c r="AH12" i="10"/>
  <c r="AI12" i="10"/>
  <c r="AG13" i="10"/>
  <c r="AH13" i="10"/>
  <c r="AI13" i="10"/>
  <c r="AG14" i="10"/>
  <c r="AH14" i="10"/>
  <c r="AI14" i="10"/>
  <c r="AG15" i="10"/>
  <c r="AH15" i="10"/>
  <c r="AI15" i="10"/>
  <c r="AG16" i="10"/>
  <c r="AH16" i="10"/>
  <c r="AI16" i="10"/>
  <c r="AG17" i="10"/>
  <c r="AH17" i="10"/>
  <c r="AI17" i="10"/>
  <c r="AG18" i="10"/>
  <c r="AH18" i="10"/>
  <c r="AI18" i="10"/>
  <c r="AG19" i="10"/>
  <c r="AH19" i="10"/>
  <c r="AI19" i="10"/>
  <c r="AG20" i="10"/>
  <c r="AH20" i="10"/>
  <c r="AI20" i="10"/>
  <c r="AG21" i="10"/>
  <c r="AH21" i="10"/>
  <c r="AI21" i="10"/>
  <c r="AG22" i="10"/>
  <c r="AH22" i="10"/>
  <c r="AI22" i="10"/>
  <c r="AG23" i="10"/>
  <c r="AH23" i="10"/>
  <c r="AI23" i="10"/>
  <c r="AG24" i="10"/>
  <c r="AH24" i="10"/>
  <c r="AI24" i="10"/>
  <c r="AG25" i="10"/>
  <c r="AH25" i="10"/>
  <c r="AI25" i="10"/>
  <c r="AG26" i="10"/>
  <c r="AH26" i="10"/>
  <c r="AI26" i="10"/>
  <c r="AG27" i="10"/>
  <c r="AH27" i="10"/>
  <c r="AI27" i="10"/>
  <c r="AH28" i="10"/>
  <c r="AI28" i="10"/>
  <c r="AG29" i="10"/>
  <c r="AH29" i="10"/>
  <c r="AI29" i="10"/>
  <c r="AG30" i="10"/>
  <c r="AH30" i="10"/>
  <c r="AI30" i="10"/>
  <c r="AG31" i="10"/>
  <c r="AH31" i="10"/>
  <c r="AI31" i="10"/>
  <c r="AG32" i="10"/>
  <c r="AH32" i="10"/>
  <c r="AI32" i="10"/>
  <c r="AG33" i="10"/>
  <c r="AH33" i="10"/>
  <c r="AI33" i="10"/>
  <c r="AG34" i="10"/>
  <c r="AH34" i="10"/>
  <c r="E80" i="10" s="1"/>
  <c r="AI34" i="10"/>
  <c r="AG35" i="10"/>
  <c r="AH35" i="10"/>
  <c r="E81" i="10" s="1"/>
  <c r="AI35" i="10"/>
  <c r="AG36" i="10"/>
  <c r="AH36" i="10"/>
  <c r="E82" i="10" s="1"/>
  <c r="AI36" i="10"/>
  <c r="AG37" i="10"/>
  <c r="AH37" i="10"/>
  <c r="AI37" i="10"/>
  <c r="AG38" i="10"/>
  <c r="AH38" i="10"/>
  <c r="E84" i="10" s="1"/>
  <c r="AI38" i="10"/>
  <c r="AG39" i="10"/>
  <c r="AH39" i="10"/>
  <c r="E85" i="10" s="1"/>
  <c r="AI39" i="10"/>
  <c r="G85" i="10" s="1"/>
  <c r="AG40" i="10"/>
  <c r="AH40" i="10"/>
  <c r="E86" i="10" s="1"/>
  <c r="AI40" i="10"/>
  <c r="G86" i="10" s="1"/>
  <c r="AG41" i="10"/>
  <c r="AH41" i="10"/>
  <c r="AI41" i="10"/>
  <c r="G87" i="10" s="1"/>
  <c r="AG42" i="10"/>
  <c r="AH42" i="10"/>
  <c r="AI42" i="10"/>
  <c r="AH43" i="10"/>
  <c r="E89" i="10" s="1"/>
  <c r="AI43" i="10"/>
  <c r="G89" i="10" s="1"/>
  <c r="AG44" i="10"/>
  <c r="AH44" i="10"/>
  <c r="E90" i="10" s="1"/>
  <c r="AI44" i="10"/>
  <c r="G90" i="10" s="1"/>
  <c r="AI8" i="10"/>
  <c r="AH8" i="10"/>
  <c r="AG8" i="10"/>
  <c r="AI7" i="10"/>
  <c r="AH7" i="10"/>
  <c r="AG7" i="10"/>
  <c r="E83" i="10"/>
  <c r="E87" i="10"/>
  <c r="E88" i="10"/>
  <c r="G88" i="10"/>
  <c r="A85" i="10"/>
  <c r="A86" i="10"/>
  <c r="A87" i="10"/>
  <c r="A88" i="10"/>
  <c r="A89" i="10"/>
  <c r="A90" i="10"/>
  <c r="B86" i="10" l="1"/>
  <c r="H86" i="10" s="1"/>
  <c r="B88" i="10"/>
  <c r="D88" i="10" s="1"/>
  <c r="B87" i="10"/>
  <c r="F87" i="10" s="1"/>
  <c r="B90" i="10"/>
  <c r="H90" i="10" s="1"/>
  <c r="B89" i="10"/>
  <c r="F89" i="10" s="1"/>
  <c r="B85" i="10"/>
  <c r="F85" i="10" s="1"/>
  <c r="F86" i="10"/>
  <c r="AI46" i="10"/>
  <c r="AH46" i="10"/>
  <c r="AF46" i="10"/>
  <c r="AE46" i="10"/>
  <c r="AD46" i="10"/>
  <c r="AC46" i="10"/>
  <c r="D33" i="8" s="1"/>
  <c r="AB46" i="10"/>
  <c r="AA46" i="10"/>
  <c r="B27" i="8" s="1"/>
  <c r="Z46" i="10"/>
  <c r="Y46" i="10"/>
  <c r="C26" i="8" s="1"/>
  <c r="W46" i="10"/>
  <c r="V46" i="10"/>
  <c r="U46" i="10"/>
  <c r="T46" i="10"/>
  <c r="S46" i="10"/>
  <c r="R46" i="10"/>
  <c r="B24" i="8" s="1"/>
  <c r="Q46" i="10"/>
  <c r="P46" i="10"/>
  <c r="O46" i="10"/>
  <c r="N46" i="10"/>
  <c r="M46" i="10"/>
  <c r="L46" i="10"/>
  <c r="K46" i="10"/>
  <c r="J46" i="10"/>
  <c r="I46" i="10"/>
  <c r="B21" i="8" s="1"/>
  <c r="H46" i="10"/>
  <c r="G46" i="10"/>
  <c r="E46" i="10"/>
  <c r="D46" i="10"/>
  <c r="D25" i="8"/>
  <c r="C25" i="8"/>
  <c r="B25" i="8"/>
  <c r="B23" i="8"/>
  <c r="B22" i="8"/>
  <c r="AF38" i="18"/>
  <c r="AE38" i="18"/>
  <c r="AD38" i="18"/>
  <c r="T38" i="18"/>
  <c r="S38" i="18"/>
  <c r="R38" i="18"/>
  <c r="Q38" i="18"/>
  <c r="P38" i="18"/>
  <c r="O38" i="18"/>
  <c r="N38" i="18"/>
  <c r="M38" i="18"/>
  <c r="L38" i="18"/>
  <c r="K38" i="18"/>
  <c r="D21" i="8" s="1"/>
  <c r="J38" i="18"/>
  <c r="C21" i="8" s="1"/>
  <c r="I38" i="18"/>
  <c r="H38" i="18"/>
  <c r="G38" i="18"/>
  <c r="C20" i="8" s="1"/>
  <c r="B20" i="8"/>
  <c r="H88" i="10" l="1"/>
  <c r="D86" i="10"/>
  <c r="H89" i="10"/>
  <c r="D87" i="10"/>
  <c r="F88" i="10"/>
  <c r="H87" i="10"/>
  <c r="D20" i="8"/>
  <c r="D85" i="10"/>
  <c r="H85" i="10"/>
  <c r="D90" i="10"/>
  <c r="D23" i="8"/>
  <c r="F90" i="10"/>
  <c r="D89" i="10"/>
  <c r="C24" i="8"/>
  <c r="C23" i="8"/>
  <c r="D24" i="8"/>
  <c r="D22" i="8"/>
  <c r="C33" i="8"/>
  <c r="C34" i="8"/>
  <c r="C22" i="8"/>
  <c r="C27" i="8"/>
  <c r="C32" i="8"/>
  <c r="D26" i="8"/>
  <c r="D32" i="8"/>
  <c r="D27" i="8"/>
  <c r="A74" i="18" l="1"/>
  <c r="A73" i="18"/>
  <c r="A72" i="18"/>
  <c r="A71" i="18"/>
  <c r="A70" i="18"/>
  <c r="A69" i="18"/>
  <c r="A68" i="18"/>
  <c r="A67" i="18"/>
  <c r="A66" i="18"/>
  <c r="A65" i="18"/>
  <c r="A64" i="18"/>
  <c r="A63" i="18"/>
  <c r="A62" i="18"/>
  <c r="A61" i="18"/>
  <c r="A60" i="18"/>
  <c r="A59" i="18"/>
  <c r="A58" i="18"/>
  <c r="A57" i="18"/>
  <c r="A56" i="18"/>
  <c r="A55" i="18"/>
  <c r="A54" i="18"/>
  <c r="A53" i="18"/>
  <c r="A52" i="18"/>
  <c r="A51" i="18"/>
  <c r="A50" i="18"/>
  <c r="A49" i="18"/>
  <c r="A48" i="18"/>
  <c r="A47" i="18"/>
  <c r="A46" i="18"/>
  <c r="A45" i="18"/>
  <c r="E38" i="18"/>
  <c r="D38" i="18"/>
  <c r="B19" i="8"/>
  <c r="B28" i="8" s="1"/>
  <c r="AI36" i="18"/>
  <c r="G74" i="18" s="1"/>
  <c r="AH36" i="18"/>
  <c r="E74" i="18" s="1"/>
  <c r="AG36" i="18"/>
  <c r="C74" i="18" s="1"/>
  <c r="AI35" i="18"/>
  <c r="G73" i="18" s="1"/>
  <c r="AH35" i="18"/>
  <c r="E73" i="18" s="1"/>
  <c r="AG35" i="18"/>
  <c r="C73" i="18" s="1"/>
  <c r="AI34" i="18"/>
  <c r="G72" i="18" s="1"/>
  <c r="AH34" i="18"/>
  <c r="E72" i="18" s="1"/>
  <c r="AG34" i="18"/>
  <c r="C72" i="18" s="1"/>
  <c r="AI33" i="18"/>
  <c r="G71" i="18" s="1"/>
  <c r="AH33" i="18"/>
  <c r="E71" i="18" s="1"/>
  <c r="AG33" i="18"/>
  <c r="C71" i="18" s="1"/>
  <c r="AI32" i="18"/>
  <c r="G70" i="18" s="1"/>
  <c r="AH32" i="18"/>
  <c r="E70" i="18" s="1"/>
  <c r="AG32" i="18"/>
  <c r="C70" i="18" s="1"/>
  <c r="AI31" i="18"/>
  <c r="G69" i="18" s="1"/>
  <c r="AH31" i="18"/>
  <c r="E69" i="18" s="1"/>
  <c r="AG31" i="18"/>
  <c r="C69" i="18" s="1"/>
  <c r="AI30" i="18"/>
  <c r="G68" i="18" s="1"/>
  <c r="AH30" i="18"/>
  <c r="E68" i="18" s="1"/>
  <c r="AG30" i="18"/>
  <c r="C68" i="18" s="1"/>
  <c r="AI29" i="18"/>
  <c r="G67" i="18" s="1"/>
  <c r="AH29" i="18"/>
  <c r="E67" i="18" s="1"/>
  <c r="AG29" i="18"/>
  <c r="C67" i="18" s="1"/>
  <c r="AI28" i="18"/>
  <c r="G66" i="18" s="1"/>
  <c r="AH28" i="18"/>
  <c r="E66" i="18" s="1"/>
  <c r="AG28" i="18"/>
  <c r="C66" i="18" s="1"/>
  <c r="AI27" i="18"/>
  <c r="G65" i="18" s="1"/>
  <c r="AH27" i="18"/>
  <c r="E65" i="18" s="1"/>
  <c r="AG27" i="18"/>
  <c r="C65" i="18" s="1"/>
  <c r="AI26" i="18"/>
  <c r="G64" i="18" s="1"/>
  <c r="AH26" i="18"/>
  <c r="E64" i="18" s="1"/>
  <c r="AG26" i="18"/>
  <c r="C64" i="18" s="1"/>
  <c r="AI25" i="18"/>
  <c r="G63" i="18" s="1"/>
  <c r="AH25" i="18"/>
  <c r="E63" i="18" s="1"/>
  <c r="AG25" i="18"/>
  <c r="C63" i="18" s="1"/>
  <c r="AI24" i="18"/>
  <c r="G62" i="18" s="1"/>
  <c r="AH24" i="18"/>
  <c r="E62" i="18" s="1"/>
  <c r="AG24" i="18"/>
  <c r="C62" i="18" s="1"/>
  <c r="AI23" i="18"/>
  <c r="G61" i="18" s="1"/>
  <c r="AH23" i="18"/>
  <c r="E61" i="18" s="1"/>
  <c r="AG23" i="18"/>
  <c r="C61" i="18" s="1"/>
  <c r="AI22" i="18"/>
  <c r="G60" i="18" s="1"/>
  <c r="AH22" i="18"/>
  <c r="E60" i="18" s="1"/>
  <c r="AG22" i="18"/>
  <c r="C60" i="18" s="1"/>
  <c r="AI21" i="18"/>
  <c r="G59" i="18" s="1"/>
  <c r="AH21" i="18"/>
  <c r="E59" i="18" s="1"/>
  <c r="AG21" i="18"/>
  <c r="C59" i="18" s="1"/>
  <c r="AI20" i="18"/>
  <c r="G58" i="18" s="1"/>
  <c r="AH20" i="18"/>
  <c r="E58" i="18" s="1"/>
  <c r="AG20" i="18"/>
  <c r="C58" i="18" s="1"/>
  <c r="AI19" i="18"/>
  <c r="G57" i="18" s="1"/>
  <c r="AH19" i="18"/>
  <c r="E57" i="18" s="1"/>
  <c r="AG19" i="18"/>
  <c r="C57" i="18" s="1"/>
  <c r="AI18" i="18"/>
  <c r="G56" i="18" s="1"/>
  <c r="AH18" i="18"/>
  <c r="E56" i="18" s="1"/>
  <c r="AG18" i="18"/>
  <c r="C56" i="18" s="1"/>
  <c r="AI17" i="18"/>
  <c r="G55" i="18" s="1"/>
  <c r="AH17" i="18"/>
  <c r="E55" i="18" s="1"/>
  <c r="AG17" i="18"/>
  <c r="C55" i="18" s="1"/>
  <c r="AI16" i="18"/>
  <c r="G54" i="18" s="1"/>
  <c r="AH16" i="18"/>
  <c r="E54" i="18" s="1"/>
  <c r="AG16" i="18"/>
  <c r="C54" i="18" s="1"/>
  <c r="AI15" i="18"/>
  <c r="G53" i="18" s="1"/>
  <c r="AH15" i="18"/>
  <c r="E53" i="18" s="1"/>
  <c r="AG15" i="18"/>
  <c r="C53" i="18" s="1"/>
  <c r="AI14" i="18"/>
  <c r="G52" i="18" s="1"/>
  <c r="AH14" i="18"/>
  <c r="E52" i="18" s="1"/>
  <c r="AG14" i="18"/>
  <c r="C52" i="18" s="1"/>
  <c r="AI13" i="18"/>
  <c r="G51" i="18" s="1"/>
  <c r="AH13" i="18"/>
  <c r="E51" i="18" s="1"/>
  <c r="AG13" i="18"/>
  <c r="C51" i="18" s="1"/>
  <c r="AI12" i="18"/>
  <c r="G50" i="18" s="1"/>
  <c r="AH12" i="18"/>
  <c r="E50" i="18" s="1"/>
  <c r="AG12" i="18"/>
  <c r="C50" i="18" s="1"/>
  <c r="AI11" i="18"/>
  <c r="G49" i="18" s="1"/>
  <c r="AH11" i="18"/>
  <c r="E49" i="18" s="1"/>
  <c r="AG11" i="18"/>
  <c r="C49" i="18" s="1"/>
  <c r="AI10" i="18"/>
  <c r="G48" i="18" s="1"/>
  <c r="AH10" i="18"/>
  <c r="E48" i="18" s="1"/>
  <c r="AG10" i="18"/>
  <c r="C48" i="18" s="1"/>
  <c r="AI9" i="18"/>
  <c r="G47" i="18" s="1"/>
  <c r="AH9" i="18"/>
  <c r="E47" i="18" s="1"/>
  <c r="AG9" i="18"/>
  <c r="C47" i="18" s="1"/>
  <c r="AI8" i="18"/>
  <c r="G46" i="18" s="1"/>
  <c r="AH8" i="18"/>
  <c r="E46" i="18" s="1"/>
  <c r="AG8" i="18"/>
  <c r="C46" i="18" s="1"/>
  <c r="AI7" i="18"/>
  <c r="G45" i="18" s="1"/>
  <c r="AH7" i="18"/>
  <c r="E45" i="18" s="1"/>
  <c r="AG7" i="18"/>
  <c r="C45" i="18" s="1"/>
  <c r="A84" i="10"/>
  <c r="G83" i="10"/>
  <c r="A83" i="10"/>
  <c r="A82" i="10"/>
  <c r="A81" i="10"/>
  <c r="G80" i="10"/>
  <c r="A80" i="10"/>
  <c r="A79" i="10"/>
  <c r="A78" i="10"/>
  <c r="G77" i="10"/>
  <c r="A77" i="10"/>
  <c r="G76" i="10"/>
  <c r="A76" i="10"/>
  <c r="A75" i="10"/>
  <c r="A74" i="10"/>
  <c r="G73" i="10"/>
  <c r="A73" i="10"/>
  <c r="G72" i="10"/>
  <c r="A72" i="10"/>
  <c r="A71" i="10"/>
  <c r="A70" i="10"/>
  <c r="G69" i="10"/>
  <c r="A69" i="10"/>
  <c r="G68" i="10"/>
  <c r="A68" i="10"/>
  <c r="A67" i="10"/>
  <c r="A66" i="10"/>
  <c r="G65" i="10"/>
  <c r="A65" i="10"/>
  <c r="G64" i="10"/>
  <c r="A64" i="10"/>
  <c r="A63" i="10"/>
  <c r="A62" i="10"/>
  <c r="G61" i="10"/>
  <c r="A61" i="10"/>
  <c r="G60" i="10"/>
  <c r="A60" i="10"/>
  <c r="A59" i="10"/>
  <c r="A58" i="10"/>
  <c r="G57" i="10"/>
  <c r="A57" i="10"/>
  <c r="G56" i="10"/>
  <c r="A56" i="10"/>
  <c r="A55" i="10"/>
  <c r="A54" i="10"/>
  <c r="G53" i="10"/>
  <c r="A53" i="10"/>
  <c r="G84" i="10"/>
  <c r="G82" i="10"/>
  <c r="G81" i="10"/>
  <c r="G79" i="10"/>
  <c r="E79" i="10"/>
  <c r="G78" i="10"/>
  <c r="E78" i="10"/>
  <c r="E77" i="10"/>
  <c r="E76" i="10"/>
  <c r="G75" i="10"/>
  <c r="E75" i="10"/>
  <c r="G74" i="10"/>
  <c r="E74" i="10"/>
  <c r="E73" i="10"/>
  <c r="E72" i="10"/>
  <c r="G71" i="10"/>
  <c r="E71" i="10"/>
  <c r="G70" i="10"/>
  <c r="E70" i="10"/>
  <c r="E69" i="10"/>
  <c r="E68" i="10"/>
  <c r="G67" i="10"/>
  <c r="E67" i="10"/>
  <c r="G66" i="10"/>
  <c r="E66" i="10"/>
  <c r="E65" i="10"/>
  <c r="E64" i="10"/>
  <c r="G63" i="10"/>
  <c r="E63" i="10"/>
  <c r="G62" i="10"/>
  <c r="E62" i="10"/>
  <c r="E61" i="10"/>
  <c r="E60" i="10"/>
  <c r="G59" i="10"/>
  <c r="E59" i="10"/>
  <c r="G58" i="10"/>
  <c r="E58" i="10"/>
  <c r="E57" i="10"/>
  <c r="E56" i="10"/>
  <c r="G55" i="10"/>
  <c r="E55" i="10"/>
  <c r="G54" i="10"/>
  <c r="E54" i="10"/>
  <c r="E53" i="10"/>
  <c r="B55" i="10" l="1"/>
  <c r="F55" i="10" s="1"/>
  <c r="B59" i="10"/>
  <c r="B63" i="10"/>
  <c r="H63" i="10" s="1"/>
  <c r="B67" i="10"/>
  <c r="B71" i="10"/>
  <c r="F71" i="10" s="1"/>
  <c r="B75" i="10"/>
  <c r="B79" i="10"/>
  <c r="H79" i="10" s="1"/>
  <c r="B83" i="10"/>
  <c r="B47" i="18"/>
  <c r="D47" i="18" s="1"/>
  <c r="B59" i="18"/>
  <c r="D59" i="18" s="1"/>
  <c r="B63" i="18"/>
  <c r="B71" i="18"/>
  <c r="D71" i="18" s="1"/>
  <c r="B64" i="10"/>
  <c r="B72" i="10"/>
  <c r="H72" i="10" s="1"/>
  <c r="B80" i="10"/>
  <c r="B48" i="18"/>
  <c r="F48" i="18" s="1"/>
  <c r="B56" i="18"/>
  <c r="F56" i="18" s="1"/>
  <c r="B64" i="18"/>
  <c r="D64" i="18" s="1"/>
  <c r="B68" i="18"/>
  <c r="H68" i="18" s="1"/>
  <c r="B57" i="10"/>
  <c r="F57" i="10" s="1"/>
  <c r="B61" i="10"/>
  <c r="D61" i="10" s="1"/>
  <c r="B65" i="10"/>
  <c r="H65" i="10" s="1"/>
  <c r="B69" i="10"/>
  <c r="H69" i="10" s="1"/>
  <c r="B73" i="10"/>
  <c r="H73" i="10" s="1"/>
  <c r="B77" i="10"/>
  <c r="B81" i="10"/>
  <c r="H81" i="10" s="1"/>
  <c r="J39" i="18"/>
  <c r="B49" i="18"/>
  <c r="H49" i="18" s="1"/>
  <c r="B53" i="18"/>
  <c r="D53" i="18" s="1"/>
  <c r="B57" i="18"/>
  <c r="H57" i="18" s="1"/>
  <c r="B61" i="18"/>
  <c r="D61" i="18" s="1"/>
  <c r="B65" i="18"/>
  <c r="H65" i="18" s="1"/>
  <c r="B69" i="18"/>
  <c r="D69" i="18" s="1"/>
  <c r="B73" i="18"/>
  <c r="H73" i="18" s="1"/>
  <c r="B51" i="18"/>
  <c r="D51" i="18" s="1"/>
  <c r="B67" i="18"/>
  <c r="H67" i="18" s="1"/>
  <c r="B56" i="10"/>
  <c r="B60" i="10"/>
  <c r="D60" i="10" s="1"/>
  <c r="B68" i="10"/>
  <c r="F68" i="10" s="1"/>
  <c r="B76" i="10"/>
  <c r="D76" i="10" s="1"/>
  <c r="B84" i="10"/>
  <c r="D84" i="10" s="1"/>
  <c r="B52" i="18"/>
  <c r="D52" i="18" s="1"/>
  <c r="B60" i="18"/>
  <c r="D60" i="18" s="1"/>
  <c r="B72" i="18"/>
  <c r="F72" i="18" s="1"/>
  <c r="B54" i="10"/>
  <c r="F54" i="10" s="1"/>
  <c r="B58" i="10"/>
  <c r="D58" i="10" s="1"/>
  <c r="B62" i="10"/>
  <c r="D62" i="10" s="1"/>
  <c r="B66" i="10"/>
  <c r="H66" i="10" s="1"/>
  <c r="B70" i="10"/>
  <c r="H70" i="10" s="1"/>
  <c r="B74" i="10"/>
  <c r="D74" i="10" s="1"/>
  <c r="B78" i="10"/>
  <c r="D78" i="10" s="1"/>
  <c r="B82" i="10"/>
  <c r="D82" i="10" s="1"/>
  <c r="B46" i="18"/>
  <c r="H46" i="18" s="1"/>
  <c r="B50" i="18"/>
  <c r="H50" i="18" s="1"/>
  <c r="B54" i="18"/>
  <c r="H54" i="18" s="1"/>
  <c r="B58" i="18"/>
  <c r="H58" i="18" s="1"/>
  <c r="B62" i="18"/>
  <c r="H62" i="18" s="1"/>
  <c r="B66" i="18"/>
  <c r="D66" i="18" s="1"/>
  <c r="B70" i="18"/>
  <c r="H70" i="18" s="1"/>
  <c r="B74" i="18"/>
  <c r="H74" i="18" s="1"/>
  <c r="E76" i="18"/>
  <c r="AI38" i="18"/>
  <c r="G76" i="18"/>
  <c r="C76" i="18"/>
  <c r="H56" i="10"/>
  <c r="H55" i="10"/>
  <c r="E92" i="10"/>
  <c r="G92" i="10"/>
  <c r="F84" i="10"/>
  <c r="AH38" i="18"/>
  <c r="AG38" i="18"/>
  <c r="H53" i="18"/>
  <c r="H59" i="18"/>
  <c r="F46" i="18"/>
  <c r="F47" i="18"/>
  <c r="D55" i="10"/>
  <c r="D71" i="10"/>
  <c r="F56" i="10"/>
  <c r="F72" i="10"/>
  <c r="D56" i="10"/>
  <c r="D72" i="10"/>
  <c r="F71" i="18" l="1"/>
  <c r="D72" i="18"/>
  <c r="H76" i="10"/>
  <c r="F82" i="10"/>
  <c r="H57" i="10"/>
  <c r="F73" i="10"/>
  <c r="F67" i="18"/>
  <c r="H72" i="18"/>
  <c r="H48" i="18"/>
  <c r="D73" i="10"/>
  <c r="D48" i="18"/>
  <c r="H71" i="18"/>
  <c r="H47" i="18"/>
  <c r="D57" i="10"/>
  <c r="H84" i="10"/>
  <c r="F50" i="18"/>
  <c r="H66" i="18"/>
  <c r="F66" i="18"/>
  <c r="D50" i="18"/>
  <c r="F58" i="10"/>
  <c r="D63" i="10"/>
  <c r="F62" i="18"/>
  <c r="H69" i="18"/>
  <c r="H58" i="10"/>
  <c r="D68" i="10"/>
  <c r="D73" i="18"/>
  <c r="D57" i="18"/>
  <c r="H68" i="10"/>
  <c r="F65" i="10"/>
  <c r="D79" i="10"/>
  <c r="D54" i="18"/>
  <c r="F60" i="18"/>
  <c r="F59" i="18"/>
  <c r="H52" i="18"/>
  <c r="F70" i="18"/>
  <c r="F65" i="18"/>
  <c r="D49" i="18"/>
  <c r="H61" i="18"/>
  <c r="AI39" i="18"/>
  <c r="F64" i="18"/>
  <c r="F58" i="18"/>
  <c r="F52" i="18"/>
  <c r="H60" i="18"/>
  <c r="D58" i="18"/>
  <c r="H64" i="18"/>
  <c r="F73" i="18"/>
  <c r="D67" i="18"/>
  <c r="D65" i="18"/>
  <c r="D62" i="18"/>
  <c r="F54" i="18"/>
  <c r="D46" i="18"/>
  <c r="D70" i="18"/>
  <c r="F57" i="18"/>
  <c r="F49" i="18"/>
  <c r="E47" i="10"/>
  <c r="H60" i="10"/>
  <c r="H74" i="10"/>
  <c r="F61" i="10"/>
  <c r="F81" i="10"/>
  <c r="D65" i="10"/>
  <c r="H82" i="10"/>
  <c r="H78" i="10"/>
  <c r="G47" i="10"/>
  <c r="D69" i="10"/>
  <c r="F74" i="10"/>
  <c r="F66" i="10"/>
  <c r="D66" i="10"/>
  <c r="H71" i="10"/>
  <c r="C39" i="18"/>
  <c r="C40" i="18" s="1"/>
  <c r="E39" i="18"/>
  <c r="AG47" i="10"/>
  <c r="AG49" i="10" s="1"/>
  <c r="Q47" i="10"/>
  <c r="AF47" i="10"/>
  <c r="P47" i="10"/>
  <c r="AI47" i="10"/>
  <c r="S47" i="10"/>
  <c r="C47" i="10"/>
  <c r="V47" i="10"/>
  <c r="F47" i="10"/>
  <c r="AC47" i="10"/>
  <c r="M47" i="10"/>
  <c r="AB47" i="10"/>
  <c r="L47" i="10"/>
  <c r="O47" i="10"/>
  <c r="AH47" i="10"/>
  <c r="R47" i="10"/>
  <c r="R49" i="10" s="1"/>
  <c r="Y47" i="10"/>
  <c r="X47" i="10"/>
  <c r="X48" i="10" s="1"/>
  <c r="AA47" i="10"/>
  <c r="AA48" i="10" s="1"/>
  <c r="AD47" i="10"/>
  <c r="AE47" i="10"/>
  <c r="I47" i="10"/>
  <c r="I48" i="10" s="1"/>
  <c r="H47" i="10"/>
  <c r="K47" i="10"/>
  <c r="N47" i="10"/>
  <c r="F80" i="10"/>
  <c r="D80" i="10"/>
  <c r="H80" i="10"/>
  <c r="H64" i="10"/>
  <c r="F64" i="10"/>
  <c r="D64" i="10"/>
  <c r="D63" i="18"/>
  <c r="F63" i="18"/>
  <c r="H63" i="18"/>
  <c r="H83" i="10"/>
  <c r="F83" i="10"/>
  <c r="D67" i="10"/>
  <c r="F67" i="10"/>
  <c r="H67" i="10"/>
  <c r="B53" i="10"/>
  <c r="H53" i="10" s="1"/>
  <c r="H56" i="18"/>
  <c r="D70" i="10"/>
  <c r="U47" i="10"/>
  <c r="H61" i="10"/>
  <c r="F70" i="10"/>
  <c r="F68" i="18"/>
  <c r="D56" i="18"/>
  <c r="J47" i="10"/>
  <c r="H62" i="10"/>
  <c r="H54" i="10"/>
  <c r="D54" i="10"/>
  <c r="D77" i="10"/>
  <c r="H77" i="10"/>
  <c r="B55" i="18"/>
  <c r="K39" i="18"/>
  <c r="F39" i="18"/>
  <c r="F40" i="18" s="1"/>
  <c r="AD39" i="18"/>
  <c r="AE39" i="18"/>
  <c r="N39" i="18"/>
  <c r="F75" i="10"/>
  <c r="H75" i="10"/>
  <c r="H59" i="10"/>
  <c r="F59" i="10"/>
  <c r="F78" i="10"/>
  <c r="S39" i="18"/>
  <c r="W47" i="10"/>
  <c r="L39" i="18"/>
  <c r="F77" i="10"/>
  <c r="D59" i="10"/>
  <c r="P39" i="18"/>
  <c r="D47" i="10"/>
  <c r="F69" i="10"/>
  <c r="F62" i="10"/>
  <c r="D75" i="10"/>
  <c r="D68" i="18"/>
  <c r="I39" i="18"/>
  <c r="R39" i="18"/>
  <c r="Z47" i="10"/>
  <c r="T47" i="10"/>
  <c r="F69" i="18"/>
  <c r="F51" i="18"/>
  <c r="D39" i="18"/>
  <c r="H51" i="18"/>
  <c r="T39" i="18"/>
  <c r="X39" i="18"/>
  <c r="AB39" i="18"/>
  <c r="V39" i="18"/>
  <c r="AA39" i="18"/>
  <c r="W39" i="18"/>
  <c r="Y39" i="18"/>
  <c r="Z39" i="18"/>
  <c r="U39" i="18"/>
  <c r="AC39" i="18"/>
  <c r="F76" i="10"/>
  <c r="F60" i="10"/>
  <c r="F61" i="18"/>
  <c r="F53" i="18"/>
  <c r="AG39" i="18"/>
  <c r="G39" i="18"/>
  <c r="H39" i="18"/>
  <c r="F79" i="10"/>
  <c r="F63" i="10"/>
  <c r="B45" i="18"/>
  <c r="F45" i="18" s="1"/>
  <c r="AH39" i="18"/>
  <c r="AF39" i="18"/>
  <c r="M39" i="18"/>
  <c r="O39" i="18"/>
  <c r="Q39" i="18"/>
  <c r="D81" i="10"/>
  <c r="D74" i="18"/>
  <c r="B29" i="8"/>
  <c r="F74" i="18"/>
  <c r="C29" i="8"/>
  <c r="D83" i="10"/>
  <c r="F24" i="8" l="1"/>
  <c r="I24" i="8" s="1"/>
  <c r="G27" i="8"/>
  <c r="J27" i="8" s="1"/>
  <c r="G25" i="8"/>
  <c r="J25" i="8" s="1"/>
  <c r="E26" i="8"/>
  <c r="H26" i="8" s="1"/>
  <c r="N26" i="8" s="1"/>
  <c r="G23" i="8"/>
  <c r="J23" i="8" s="1"/>
  <c r="F26" i="8"/>
  <c r="I26" i="8" s="1"/>
  <c r="I32" i="8" s="1"/>
  <c r="R48" i="10"/>
  <c r="AG48" i="10" s="1"/>
  <c r="D53" i="10"/>
  <c r="D92" i="10" s="1"/>
  <c r="D93" i="10" s="1"/>
  <c r="H92" i="10"/>
  <c r="H93" i="10" s="1"/>
  <c r="E21" i="8"/>
  <c r="H21" i="8" s="1"/>
  <c r="N21" i="8" s="1"/>
  <c r="D45" i="18"/>
  <c r="G26" i="8"/>
  <c r="J26" i="8" s="1"/>
  <c r="F20" i="8"/>
  <c r="I20" i="8" s="1"/>
  <c r="F25" i="8"/>
  <c r="I25" i="8" s="1"/>
  <c r="F53" i="10"/>
  <c r="F92" i="10" s="1"/>
  <c r="F93" i="10" s="1"/>
  <c r="F27" i="8"/>
  <c r="I27" i="8" s="1"/>
  <c r="E20" i="8"/>
  <c r="H20" i="8" s="1"/>
  <c r="N20" i="8" s="1"/>
  <c r="H45" i="18"/>
  <c r="F21" i="8"/>
  <c r="I21" i="8" s="1"/>
  <c r="G22" i="8"/>
  <c r="J22" i="8" s="1"/>
  <c r="G21" i="8"/>
  <c r="J21" i="8" s="1"/>
  <c r="D55" i="18"/>
  <c r="H55" i="18"/>
  <c r="F55" i="18"/>
  <c r="F76" i="18" s="1"/>
  <c r="G20" i="8"/>
  <c r="J20" i="8" s="1"/>
  <c r="E24" i="8"/>
  <c r="H24" i="8" s="1"/>
  <c r="N24" i="8" s="1"/>
  <c r="E27" i="8"/>
  <c r="H27" i="8" s="1"/>
  <c r="N27" i="8" s="1"/>
  <c r="F23" i="8"/>
  <c r="I23" i="8" s="1"/>
  <c r="F22" i="8"/>
  <c r="I22" i="8" s="1"/>
  <c r="G24" i="8"/>
  <c r="J24" i="8" s="1"/>
  <c r="E22" i="8"/>
  <c r="H22" i="8" s="1"/>
  <c r="N22" i="8" s="1"/>
  <c r="E23" i="8"/>
  <c r="H23" i="8" s="1"/>
  <c r="N23" i="8" s="1"/>
  <c r="E25" i="8"/>
  <c r="H25" i="8" s="1"/>
  <c r="N25" i="8" s="1"/>
  <c r="D76" i="18" l="1"/>
  <c r="D77" i="18" s="1"/>
  <c r="F77" i="18"/>
  <c r="I5" i="8"/>
  <c r="H76" i="18"/>
  <c r="H5" i="8" l="1"/>
  <c r="J5" i="8"/>
  <c r="H77" i="18"/>
  <c r="G51" i="9"/>
  <c r="F51" i="9"/>
  <c r="E51" i="9"/>
  <c r="E57" i="9" s="1"/>
  <c r="G39" i="9"/>
  <c r="F39" i="9"/>
  <c r="E39" i="9"/>
  <c r="C19" i="8"/>
  <c r="C28" i="8" s="1"/>
  <c r="G57" i="9" l="1"/>
  <c r="M22" i="8"/>
  <c r="P22" i="8" s="1"/>
  <c r="M21" i="8"/>
  <c r="P21" i="8" s="1"/>
  <c r="M24" i="8"/>
  <c r="P24" i="8" s="1"/>
  <c r="M26" i="8"/>
  <c r="P26" i="8" s="1"/>
  <c r="M27" i="8"/>
  <c r="P27" i="8" s="1"/>
  <c r="M25" i="8"/>
  <c r="P25" i="8" s="1"/>
  <c r="M23" i="8"/>
  <c r="P23" i="8" s="1"/>
  <c r="F57" i="9"/>
  <c r="L24" i="8"/>
  <c r="O24" i="8" s="1"/>
  <c r="L22" i="8"/>
  <c r="O22" i="8" s="1"/>
  <c r="D19" i="8"/>
  <c r="D28" i="8" s="1"/>
  <c r="M19" i="8"/>
  <c r="M20" i="8"/>
  <c r="L20" i="8"/>
  <c r="O20" i="8" s="1"/>
  <c r="L19" i="8"/>
  <c r="L26" i="8"/>
  <c r="L21" i="8"/>
  <c r="O21" i="8" s="1"/>
  <c r="L27" i="8"/>
  <c r="O27" i="8" s="1"/>
  <c r="L25" i="8"/>
  <c r="O25" i="8" s="1"/>
  <c r="L23" i="8"/>
  <c r="O23" i="8" s="1"/>
  <c r="D29" i="8"/>
  <c r="G52" i="9"/>
  <c r="G56" i="9" s="1"/>
  <c r="G58" i="9" s="1"/>
  <c r="E52" i="9"/>
  <c r="F52" i="9"/>
  <c r="F56" i="9" s="1"/>
  <c r="F19" i="8"/>
  <c r="E19" i="8"/>
  <c r="G19" i="8"/>
  <c r="J19" i="8" s="1"/>
  <c r="H19" i="8" l="1"/>
  <c r="N19" i="8" s="1"/>
  <c r="N28" i="8" s="1"/>
  <c r="E28" i="8"/>
  <c r="H28" i="8" s="1"/>
  <c r="S21" i="8"/>
  <c r="I19" i="8"/>
  <c r="O19" i="8" s="1"/>
  <c r="F28" i="8"/>
  <c r="I28" i="8" s="1"/>
  <c r="O26" i="8"/>
  <c r="L32" i="8"/>
  <c r="O32" i="8" s="1"/>
  <c r="L29" i="8"/>
  <c r="F58" i="9"/>
  <c r="P20" i="8"/>
  <c r="M28" i="8"/>
  <c r="J28" i="8"/>
  <c r="G28" i="8"/>
  <c r="P19" i="8"/>
  <c r="M29" i="8"/>
  <c r="L28" i="8"/>
  <c r="E56" i="9"/>
  <c r="K29" i="8" l="1"/>
  <c r="E58" i="9"/>
  <c r="O28" i="8"/>
  <c r="P28" i="8"/>
  <c r="J6" i="8"/>
  <c r="J7" i="8" s="1"/>
  <c r="E29" i="8" l="1"/>
  <c r="F29" i="8"/>
  <c r="G29" i="8"/>
  <c r="H6" i="8"/>
  <c r="H7" i="8" s="1"/>
  <c r="I29" i="8" l="1"/>
  <c r="I6" i="8"/>
  <c r="I7" i="8" s="1"/>
  <c r="J29" i="8"/>
  <c r="O29" i="8" l="1"/>
  <c r="Q33" i="8"/>
  <c r="H29" i="8" l="1"/>
  <c r="N29" i="8"/>
  <c r="P29" i="8"/>
  <c r="E14" i="8"/>
</calcChain>
</file>

<file path=xl/comments1.xml><?xml version="1.0" encoding="utf-8"?>
<comments xmlns="http://schemas.openxmlformats.org/spreadsheetml/2006/main">
  <authors>
    <author>tara.meadows</author>
  </authors>
  <commentList>
    <comment ref="AG5" authorId="0" shapeId="0">
      <text>
        <r>
          <rPr>
            <b/>
            <sz val="8"/>
            <color indexed="81"/>
            <rFont val="Tahoma"/>
            <family val="2"/>
          </rPr>
          <t>tara.meadows:</t>
        </r>
        <r>
          <rPr>
            <sz val="8"/>
            <color indexed="81"/>
            <rFont val="Tahoma"/>
            <family val="2"/>
          </rPr>
          <t xml:space="preserve">
Double check formulas to account for new tasks!!!!</t>
        </r>
      </text>
    </comment>
  </commentList>
</comments>
</file>

<file path=xl/comments2.xml><?xml version="1.0" encoding="utf-8"?>
<comments xmlns="http://schemas.openxmlformats.org/spreadsheetml/2006/main">
  <authors>
    <author>tara.meadows</author>
  </authors>
  <commentList>
    <comment ref="AG5" authorId="0" shapeId="0">
      <text>
        <r>
          <rPr>
            <b/>
            <sz val="8"/>
            <color indexed="81"/>
            <rFont val="Tahoma"/>
            <family val="2"/>
          </rPr>
          <t>tara.meadows:</t>
        </r>
        <r>
          <rPr>
            <sz val="8"/>
            <color indexed="81"/>
            <rFont val="Tahoma"/>
            <family val="2"/>
          </rPr>
          <t xml:space="preserve">
Double check formulas to account for new tasks!!!!</t>
        </r>
      </text>
    </comment>
  </commentList>
</comments>
</file>

<file path=xl/sharedStrings.xml><?xml version="1.0" encoding="utf-8"?>
<sst xmlns="http://schemas.openxmlformats.org/spreadsheetml/2006/main" count="373" uniqueCount="173">
  <si>
    <t>Management Team</t>
  </si>
  <si>
    <t>Total Labor</t>
  </si>
  <si>
    <t>Rate</t>
  </si>
  <si>
    <t>PNP Hours</t>
  </si>
  <si>
    <t>PNP Cost</t>
  </si>
  <si>
    <t>PNP</t>
  </si>
  <si>
    <t>Total Direct Labor Costs</t>
  </si>
  <si>
    <t>Total Labor Hours</t>
  </si>
  <si>
    <t>Total Labor Costs</t>
  </si>
  <si>
    <t>Total  ODC's</t>
  </si>
  <si>
    <t>POV Mileage</t>
  </si>
  <si>
    <t>Ctr Hours</t>
  </si>
  <si>
    <t>Ctr Cost</t>
  </si>
  <si>
    <t>Contractor</t>
  </si>
  <si>
    <t>Rental Car</t>
  </si>
  <si>
    <t>Rental Car Fuel</t>
  </si>
  <si>
    <t>Per Diem</t>
  </si>
  <si>
    <t xml:space="preserve">* - </t>
  </si>
  <si>
    <t>Hotel</t>
  </si>
  <si>
    <t>SELECT FY:</t>
  </si>
  <si>
    <t>Total Hours by Labor Category</t>
  </si>
  <si>
    <t>TRAVEL</t>
  </si>
  <si>
    <t>Other Direct Costs (Non-travel)</t>
  </si>
  <si>
    <t>Subtotal Travel ODCs</t>
  </si>
  <si>
    <t>Airfare/Amtrak</t>
  </si>
  <si>
    <t>Total ODCs</t>
  </si>
  <si>
    <t>TOTAL CONTRACT COST</t>
  </si>
  <si>
    <t>Other Direct Costs</t>
  </si>
  <si>
    <t>Labor Categories</t>
  </si>
  <si>
    <t>Louis Berger Group-Domestic, Inc.</t>
  </si>
  <si>
    <t>Task 8</t>
  </si>
  <si>
    <t>Task 9</t>
  </si>
  <si>
    <t>Task 10</t>
  </si>
  <si>
    <t>Ecosystem Solutions</t>
  </si>
  <si>
    <t>Redhorse Corporation</t>
  </si>
  <si>
    <t>Panamerican Consultants</t>
  </si>
  <si>
    <t xml:space="preserve">Total Direct Labor </t>
  </si>
  <si>
    <t>Project Principal</t>
  </si>
  <si>
    <t>Technical Project Manager</t>
  </si>
  <si>
    <t>SR NEPA Specialist</t>
  </si>
  <si>
    <t>NEPA Specialist</t>
  </si>
  <si>
    <t>SR Planner</t>
  </si>
  <si>
    <t>Planner</t>
  </si>
  <si>
    <t>Principal Investigator (Archeology)</t>
  </si>
  <si>
    <t>Project Director (Cultural Resources)</t>
  </si>
  <si>
    <t>Archeological Diver</t>
  </si>
  <si>
    <t>Ethnologist/Physical Anthropologist</t>
  </si>
  <si>
    <t>Field Director/Lab Director</t>
  </si>
  <si>
    <t xml:space="preserve">Technical Analyst </t>
  </si>
  <si>
    <t>Technical Analyst-Remote Sensing</t>
  </si>
  <si>
    <t>Underwater/Marine Archeologist</t>
  </si>
  <si>
    <t>Architectural Historian</t>
  </si>
  <si>
    <t>Historian</t>
  </si>
  <si>
    <t>Historic Architect</t>
  </si>
  <si>
    <t>Assistant Historian</t>
  </si>
  <si>
    <t>Bio-Technician</t>
  </si>
  <si>
    <t>Botanist</t>
  </si>
  <si>
    <t>Ecologist</t>
  </si>
  <si>
    <t>Fisheries Biologist</t>
  </si>
  <si>
    <t>Forester</t>
  </si>
  <si>
    <t>Marine Biologist</t>
  </si>
  <si>
    <t>Qualified Pesticide Applicator</t>
  </si>
  <si>
    <t>T&amp;E Species Specialist</t>
  </si>
  <si>
    <t>Wildlife Biologist/Zoologist</t>
  </si>
  <si>
    <t>Certified Soil Scientist</t>
  </si>
  <si>
    <t>Geologist</t>
  </si>
  <si>
    <t>Geomorphologist</t>
  </si>
  <si>
    <t>Water Resources/Hydrologist</t>
  </si>
  <si>
    <t>Landscape Architect</t>
  </si>
  <si>
    <t>Registered Architect</t>
  </si>
  <si>
    <t>Civil Engineer</t>
  </si>
  <si>
    <t>Environmental Engineer</t>
  </si>
  <si>
    <t>GIS Analyst</t>
  </si>
  <si>
    <t>GIS Specialist</t>
  </si>
  <si>
    <t>GIS Technician</t>
  </si>
  <si>
    <t>Editor</t>
  </si>
  <si>
    <t>Graphic Artist/Illustrator</t>
  </si>
  <si>
    <t>Crew Member/Lab Technician</t>
  </si>
  <si>
    <t xml:space="preserve">Labor </t>
  </si>
  <si>
    <t>Labor Category</t>
  </si>
  <si>
    <t>Gov't Est.</t>
  </si>
  <si>
    <t>Gov't Est (hrs)</t>
  </si>
  <si>
    <t>Gov't Est. (Cost)</t>
  </si>
  <si>
    <t>PNP Hrs</t>
  </si>
  <si>
    <t>Total Labor + fee</t>
  </si>
  <si>
    <t>Gov't Est. (hrs)</t>
  </si>
  <si>
    <t>Technical Analyst</t>
  </si>
  <si>
    <t xml:space="preserve">Gov't Est. </t>
  </si>
  <si>
    <t>Total Direct Labor + Fee</t>
  </si>
  <si>
    <t>GRAND TOTAL ODCs</t>
  </si>
  <si>
    <t>TASK ORDER COST SUMMARY</t>
  </si>
  <si>
    <t>Unit Cost</t>
  </si>
  <si>
    <t>Tolls</t>
  </si>
  <si>
    <t>Task 7 - Phase I at Dahlgren</t>
  </si>
  <si>
    <t>Total Labor+fee</t>
  </si>
  <si>
    <t>Labor + Fee</t>
  </si>
  <si>
    <t>Task 4</t>
  </si>
  <si>
    <t>Task 5</t>
  </si>
  <si>
    <t>Task 6</t>
  </si>
  <si>
    <t>Task 7</t>
  </si>
  <si>
    <t>Total</t>
  </si>
  <si>
    <t>Task 8 - Stream Mitigation at NAS Patuxent River</t>
  </si>
  <si>
    <t>Task</t>
  </si>
  <si>
    <t>Labor Hours</t>
  </si>
  <si>
    <t>Task 9 - NSFIH Fish Blockage</t>
  </si>
  <si>
    <t>Govt</t>
  </si>
  <si>
    <t>Funding Available</t>
  </si>
  <si>
    <t>Total from Sheets</t>
  </si>
  <si>
    <t>TOTAL</t>
  </si>
  <si>
    <t>4 - ICRMP</t>
  </si>
  <si>
    <t>3 - Shannon Farms</t>
  </si>
  <si>
    <t>2 - NSF Thurmont Invasive</t>
  </si>
  <si>
    <t>1 - Kickoff Meetings</t>
  </si>
  <si>
    <t>5 - GIS Arch Beth &amp; Dalh</t>
  </si>
  <si>
    <t>6 - GIS JD Beth &amp; JBAB</t>
  </si>
  <si>
    <t>7 - Phase I Dalh</t>
  </si>
  <si>
    <t>9 - IH Stream Restoration</t>
  </si>
  <si>
    <t>8 - Pax Stream Restoration</t>
  </si>
  <si>
    <t>Direct Labor Cost</t>
  </si>
  <si>
    <t>ODCs - total</t>
  </si>
  <si>
    <t>PNP:</t>
  </si>
  <si>
    <t>Contract</t>
  </si>
  <si>
    <t xml:space="preserve">CONTRACT #                                                   </t>
  </si>
  <si>
    <t xml:space="preserve">CONTRACT #                                                  </t>
  </si>
  <si>
    <t>Color Copies</t>
  </si>
  <si>
    <t>Clearing and Grubbing</t>
  </si>
  <si>
    <t>Silt Fence</t>
  </si>
  <si>
    <t>Super Silt Fence</t>
  </si>
  <si>
    <t>Large Tree Felling (&gt;15")</t>
  </si>
  <si>
    <t>Diversion/Dewatering/Water Management</t>
  </si>
  <si>
    <t>Splash Pad, Class III Boulders for Revetment</t>
  </si>
  <si>
    <t>Qty</t>
  </si>
  <si>
    <t>Step Pools, Cobble</t>
  </si>
  <si>
    <t>Step Pool, Class I Stone</t>
  </si>
  <si>
    <t>Step Pool, Class III Stone</t>
  </si>
  <si>
    <t>Step Pools, Gravel</t>
  </si>
  <si>
    <t>Geotextile</t>
  </si>
  <si>
    <t>Debris Removal</t>
  </si>
  <si>
    <t>Unit</t>
  </si>
  <si>
    <t>SY</t>
  </si>
  <si>
    <t>EA</t>
  </si>
  <si>
    <t>LF</t>
  </si>
  <si>
    <t>LS</t>
  </si>
  <si>
    <t>CY</t>
  </si>
  <si>
    <t>Cut/Modify Existing Outfall</t>
  </si>
  <si>
    <t>Removal and Disposal of Existing Chain Link Fence</t>
  </si>
  <si>
    <t>Removal and Disposal of Brick Tree Wells</t>
  </si>
  <si>
    <t>Excavation</t>
  </si>
  <si>
    <t>Haul Off Excess Soil and Debris</t>
  </si>
  <si>
    <t>Curb/Sidewalk Repair</t>
  </si>
  <si>
    <t>Sewer Protection</t>
  </si>
  <si>
    <t>Protection/Relocation Utility</t>
  </si>
  <si>
    <t>Street Sweeping and E&amp;S Maintenance</t>
  </si>
  <si>
    <t>Tree Protection Fencing</t>
  </si>
  <si>
    <t>Topsoil</t>
  </si>
  <si>
    <t>Mulch</t>
  </si>
  <si>
    <t>Temporary Seed and Mulch</t>
  </si>
  <si>
    <t>Wrapped Soil Lift</t>
  </si>
  <si>
    <t>Repair Trash Rack 48" and 66"</t>
  </si>
  <si>
    <t>Repair Trash Rack 108"</t>
  </si>
  <si>
    <t>Permitting</t>
  </si>
  <si>
    <t>As-built Drawings</t>
  </si>
  <si>
    <t>Mobilization</t>
  </si>
  <si>
    <t>Utility Location</t>
  </si>
  <si>
    <t>Plantings</t>
  </si>
  <si>
    <t>Task 1 - Permitting</t>
  </si>
  <si>
    <t>Task 2 - Construction</t>
  </si>
  <si>
    <t xml:space="preserve">Task 3 </t>
  </si>
  <si>
    <t xml:space="preserve">Task 5 </t>
  </si>
  <si>
    <t>MDE pricing</t>
  </si>
  <si>
    <t>Prime Ktr</t>
  </si>
  <si>
    <t>Sub-Contractor</t>
  </si>
  <si>
    <t>NSA Bethesda Stream Restoration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</si>
</sst>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7" formatCode="&quot;$&quot;#,##0.00_);\(&quot;$&quot;#,##0.00\)"/>
    <numFmt numFmtId="44" formatCode="_(&quot;$&quot;* #,##0.00_);_(&quot;$&quot;* \(#,##0.00\);_(&quot;$&quot;* &quot;-&quot;??_);_(@_)"/>
    <numFmt numFmtId="164" formatCode="0.00_)"/>
  </numFmts>
  <fonts count="2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55"/>
      <name val="Arial"/>
      <family val="2"/>
    </font>
    <font>
      <sz val="10"/>
      <color indexed="61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b/>
      <sz val="8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8"/>
      <color indexed="10"/>
      <name val="Arial"/>
      <family val="2"/>
    </font>
    <font>
      <b/>
      <sz val="10"/>
      <color rgb="FFFF0000"/>
      <name val="Arial"/>
      <family val="2"/>
    </font>
    <font>
      <sz val="10"/>
      <name val="Arial"/>
    </font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8"/>
      <color rgb="FFFF0000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0" tint="-0.34998626667073579"/>
      <name val="Arial"/>
      <family val="2"/>
    </font>
    <font>
      <b/>
      <sz val="1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</fills>
  <borders count="6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44" fontId="4" fillId="0" borderId="0" applyFont="0" applyFill="0" applyBorder="0" applyAlignment="0" applyProtection="0"/>
    <xf numFmtId="0" fontId="4" fillId="0" borderId="0"/>
    <xf numFmtId="9" fontId="17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</cellStyleXfs>
  <cellXfs count="367">
    <xf numFmtId="0" fontId="0" fillId="0" borderId="0" xfId="0"/>
    <xf numFmtId="0" fontId="6" fillId="0" borderId="0" xfId="0" applyFont="1" applyFill="1"/>
    <xf numFmtId="0" fontId="5" fillId="0" borderId="0" xfId="0" applyFont="1" applyFill="1"/>
    <xf numFmtId="0" fontId="6" fillId="0" borderId="0" xfId="0" applyFont="1" applyFill="1" applyBorder="1"/>
    <xf numFmtId="4" fontId="5" fillId="0" borderId="0" xfId="0" applyNumberFormat="1" applyFont="1" applyFill="1"/>
    <xf numFmtId="4" fontId="5" fillId="0" borderId="0" xfId="0" applyNumberFormat="1" applyFont="1" applyFill="1" applyBorder="1" applyProtection="1"/>
    <xf numFmtId="0" fontId="6" fillId="0" borderId="0" xfId="0" applyFont="1" applyFill="1" applyBorder="1" applyAlignment="1" applyProtection="1">
      <alignment horizontal="center"/>
    </xf>
    <xf numFmtId="0" fontId="8" fillId="0" borderId="0" xfId="0" applyFont="1" applyFill="1" applyBorder="1"/>
    <xf numFmtId="164" fontId="6" fillId="0" borderId="0" xfId="0" applyNumberFormat="1" applyFont="1" applyFill="1" applyBorder="1" applyProtection="1"/>
    <xf numFmtId="4" fontId="6" fillId="0" borderId="0" xfId="0" applyNumberFormat="1" applyFont="1" applyFill="1" applyBorder="1" applyProtection="1"/>
    <xf numFmtId="4" fontId="5" fillId="0" borderId="0" xfId="0" applyNumberFormat="1" applyFont="1" applyFill="1" applyBorder="1" applyAlignment="1">
      <alignment horizontal="center"/>
    </xf>
    <xf numFmtId="0" fontId="6" fillId="0" borderId="0" xfId="0" applyNumberFormat="1" applyFont="1" applyFill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6" fillId="0" borderId="0" xfId="0" applyFont="1" applyFill="1" applyAlignment="1">
      <alignment horizontal="left" vertical="top"/>
    </xf>
    <xf numFmtId="0" fontId="6" fillId="0" borderId="0" xfId="0" applyFont="1" applyFill="1" applyBorder="1" applyAlignment="1" applyProtection="1">
      <alignment horizontal="left" vertical="top"/>
    </xf>
    <xf numFmtId="4" fontId="6" fillId="0" borderId="0" xfId="0" applyNumberFormat="1" applyFont="1" applyFill="1" applyBorder="1" applyAlignment="1" applyProtection="1">
      <alignment horizontal="left" vertical="top"/>
    </xf>
    <xf numFmtId="0" fontId="9" fillId="0" borderId="0" xfId="0" applyNumberFormat="1" applyFont="1" applyFill="1" applyAlignment="1">
      <alignment horizontal="left" vertical="top"/>
    </xf>
    <xf numFmtId="0" fontId="9" fillId="0" borderId="0" xfId="0" applyFont="1" applyFill="1" applyAlignment="1">
      <alignment horizontal="left" vertical="top"/>
    </xf>
    <xf numFmtId="0" fontId="5" fillId="0" borderId="0" xfId="0" applyFont="1" applyFill="1" applyAlignment="1"/>
    <xf numFmtId="0" fontId="6" fillId="0" borderId="0" xfId="0" applyFont="1" applyFill="1" applyBorder="1" applyAlignment="1"/>
    <xf numFmtId="44" fontId="6" fillId="0" borderId="0" xfId="0" applyNumberFormat="1" applyFont="1" applyFill="1" applyAlignment="1">
      <alignment horizontal="center"/>
    </xf>
    <xf numFmtId="0" fontId="0" fillId="0" borderId="0" xfId="0" applyFill="1"/>
    <xf numFmtId="0" fontId="0" fillId="0" borderId="0" xfId="0" applyFill="1" applyBorder="1"/>
    <xf numFmtId="44" fontId="5" fillId="0" borderId="0" xfId="0" applyNumberFormat="1" applyFont="1" applyFill="1" applyBorder="1" applyProtection="1"/>
    <xf numFmtId="0" fontId="5" fillId="0" borderId="0" xfId="0" applyFont="1" applyFill="1" applyBorder="1"/>
    <xf numFmtId="44" fontId="6" fillId="0" borderId="0" xfId="0" applyNumberFormat="1" applyFont="1" applyFill="1"/>
    <xf numFmtId="0" fontId="5" fillId="0" borderId="0" xfId="0" applyFont="1" applyFill="1" applyAlignment="1">
      <alignment horizontal="left" vertical="top"/>
    </xf>
    <xf numFmtId="0" fontId="6" fillId="0" borderId="0" xfId="0" applyFont="1" applyFill="1" applyAlignment="1">
      <alignment horizontal="left"/>
    </xf>
    <xf numFmtId="0" fontId="5" fillId="0" borderId="0" xfId="0" applyFont="1" applyFill="1" applyAlignment="1">
      <alignment horizontal="left"/>
    </xf>
    <xf numFmtId="0" fontId="5" fillId="0" borderId="0" xfId="0" applyFont="1" applyFill="1" applyBorder="1" applyAlignment="1">
      <alignment horizontal="left"/>
    </xf>
    <xf numFmtId="0" fontId="11" fillId="0" borderId="0" xfId="0" applyFont="1" applyFill="1" applyAlignment="1">
      <alignment horizontal="left"/>
    </xf>
    <xf numFmtId="0" fontId="6" fillId="0" borderId="3" xfId="0" applyFont="1" applyFill="1" applyBorder="1"/>
    <xf numFmtId="44" fontId="6" fillId="0" borderId="6" xfId="0" applyNumberFormat="1" applyFont="1" applyFill="1" applyBorder="1" applyAlignment="1" applyProtection="1">
      <alignment horizontal="center"/>
    </xf>
    <xf numFmtId="0" fontId="5" fillId="0" borderId="9" xfId="0" applyFont="1" applyFill="1" applyBorder="1" applyAlignment="1">
      <alignment horizontal="left"/>
    </xf>
    <xf numFmtId="0" fontId="6" fillId="0" borderId="13" xfId="1" applyNumberFormat="1" applyFont="1" applyFill="1" applyBorder="1" applyAlignment="1">
      <alignment horizontal="center"/>
    </xf>
    <xf numFmtId="0" fontId="6" fillId="0" borderId="15" xfId="1" applyNumberFormat="1" applyFont="1" applyFill="1" applyBorder="1" applyAlignment="1">
      <alignment horizontal="center"/>
    </xf>
    <xf numFmtId="0" fontId="5" fillId="0" borderId="17" xfId="0" applyFont="1" applyFill="1" applyBorder="1" applyAlignment="1">
      <alignment horizontal="center"/>
    </xf>
    <xf numFmtId="0" fontId="5" fillId="0" borderId="19" xfId="0" applyFont="1" applyFill="1" applyBorder="1" applyAlignment="1" applyProtection="1">
      <alignment horizontal="left"/>
    </xf>
    <xf numFmtId="0" fontId="5" fillId="0" borderId="19" xfId="0" applyFont="1" applyFill="1" applyBorder="1"/>
    <xf numFmtId="0" fontId="6" fillId="0" borderId="0" xfId="0" applyFont="1" applyFill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5" xfId="0" applyNumberFormat="1" applyFont="1" applyFill="1" applyBorder="1" applyAlignment="1">
      <alignment horizontal="center"/>
    </xf>
    <xf numFmtId="0" fontId="5" fillId="0" borderId="26" xfId="0" applyFont="1" applyFill="1" applyBorder="1" applyAlignment="1" applyProtection="1">
      <alignment horizontal="left"/>
    </xf>
    <xf numFmtId="0" fontId="11" fillId="2" borderId="0" xfId="0" applyFont="1" applyFill="1" applyAlignment="1">
      <alignment horizontal="right"/>
    </xf>
    <xf numFmtId="0" fontId="11" fillId="0" borderId="0" xfId="0" applyFont="1" applyFill="1"/>
    <xf numFmtId="0" fontId="5" fillId="0" borderId="27" xfId="0" applyFont="1" applyFill="1" applyBorder="1" applyAlignment="1" applyProtection="1">
      <alignment horizontal="left"/>
    </xf>
    <xf numFmtId="0" fontId="6" fillId="0" borderId="14" xfId="0" applyNumberFormat="1" applyFont="1" applyFill="1" applyBorder="1" applyAlignment="1">
      <alignment horizontal="center"/>
    </xf>
    <xf numFmtId="44" fontId="6" fillId="0" borderId="8" xfId="0" applyNumberFormat="1" applyFont="1" applyFill="1" applyBorder="1" applyAlignment="1" applyProtection="1">
      <alignment horizontal="center"/>
    </xf>
    <xf numFmtId="0" fontId="5" fillId="0" borderId="29" xfId="0" applyFont="1" applyFill="1" applyBorder="1" applyAlignment="1" applyProtection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44" fontId="6" fillId="0" borderId="25" xfId="1" applyNumberFormat="1" applyFont="1" applyFill="1" applyBorder="1" applyAlignment="1">
      <alignment horizontal="center"/>
    </xf>
    <xf numFmtId="44" fontId="6" fillId="0" borderId="6" xfId="1" applyNumberFormat="1" applyFont="1" applyFill="1" applyBorder="1" applyAlignment="1">
      <alignment horizontal="center"/>
    </xf>
    <xf numFmtId="44" fontId="6" fillId="0" borderId="8" xfId="1" applyNumberFormat="1" applyFont="1" applyFill="1" applyBorder="1" applyAlignment="1">
      <alignment horizontal="center"/>
    </xf>
    <xf numFmtId="44" fontId="7" fillId="0" borderId="20" xfId="1" applyNumberFormat="1" applyFont="1" applyFill="1" applyBorder="1" applyAlignment="1">
      <alignment horizontal="left"/>
    </xf>
    <xf numFmtId="0" fontId="6" fillId="0" borderId="24" xfId="0" applyNumberFormat="1" applyFont="1" applyFill="1" applyBorder="1" applyAlignment="1">
      <alignment horizontal="center"/>
    </xf>
    <xf numFmtId="44" fontId="6" fillId="0" borderId="25" xfId="0" applyNumberFormat="1" applyFont="1" applyFill="1" applyBorder="1" applyAlignment="1" applyProtection="1">
      <alignment horizontal="center"/>
    </xf>
    <xf numFmtId="44" fontId="7" fillId="0" borderId="31" xfId="1" applyNumberFormat="1" applyFont="1" applyFill="1" applyBorder="1" applyAlignment="1">
      <alignment horizontal="left"/>
    </xf>
    <xf numFmtId="44" fontId="10" fillId="0" borderId="0" xfId="1" applyFont="1" applyFill="1" applyAlignment="1">
      <alignment horizontal="left" vertical="top"/>
    </xf>
    <xf numFmtId="7" fontId="9" fillId="0" borderId="0" xfId="0" applyNumberFormat="1" applyFont="1" applyFill="1" applyAlignment="1">
      <alignment horizontal="left" vertical="top"/>
    </xf>
    <xf numFmtId="44" fontId="12" fillId="0" borderId="48" xfId="1" applyFont="1" applyFill="1" applyBorder="1" applyAlignment="1">
      <alignment horizontal="left" vertical="top"/>
    </xf>
    <xf numFmtId="44" fontId="6" fillId="0" borderId="0" xfId="0" applyNumberFormat="1" applyFont="1" applyFill="1" applyAlignment="1">
      <alignment horizontal="left" vertical="top"/>
    </xf>
    <xf numFmtId="0" fontId="0" fillId="0" borderId="0" xfId="0" applyAlignment="1"/>
    <xf numFmtId="3" fontId="11" fillId="0" borderId="47" xfId="1" applyNumberFormat="1" applyFont="1" applyFill="1" applyBorder="1" applyAlignment="1">
      <alignment horizontal="center"/>
    </xf>
    <xf numFmtId="0" fontId="4" fillId="0" borderId="0" xfId="2"/>
    <xf numFmtId="0" fontId="4" fillId="0" borderId="42" xfId="2" applyFont="1" applyFill="1" applyBorder="1" applyAlignment="1" applyProtection="1">
      <alignment horizontal="left"/>
    </xf>
    <xf numFmtId="44" fontId="4" fillId="0" borderId="44" xfId="1" applyFont="1" applyFill="1" applyBorder="1" applyAlignment="1" applyProtection="1"/>
    <xf numFmtId="44" fontId="4" fillId="0" borderId="7" xfId="1" applyFont="1" applyFill="1" applyBorder="1" applyAlignment="1" applyProtection="1"/>
    <xf numFmtId="0" fontId="4" fillId="0" borderId="38" xfId="2" applyFont="1" applyFill="1" applyBorder="1" applyAlignment="1" applyProtection="1">
      <alignment horizontal="left"/>
    </xf>
    <xf numFmtId="44" fontId="4" fillId="0" borderId="33" xfId="1" applyFont="1" applyFill="1" applyBorder="1" applyAlignment="1" applyProtection="1"/>
    <xf numFmtId="0" fontId="5" fillId="0" borderId="29" xfId="2" applyFont="1" applyFill="1" applyBorder="1" applyAlignment="1" applyProtection="1">
      <alignment horizontal="right"/>
    </xf>
    <xf numFmtId="0" fontId="4" fillId="0" borderId="31" xfId="2" applyFont="1" applyFill="1" applyBorder="1" applyAlignment="1" applyProtection="1">
      <alignment horizontal="left"/>
    </xf>
    <xf numFmtId="44" fontId="4" fillId="0" borderId="13" xfId="1" applyFont="1" applyFill="1" applyBorder="1" applyAlignment="1" applyProtection="1"/>
    <xf numFmtId="0" fontId="4" fillId="0" borderId="0" xfId="2" applyBorder="1"/>
    <xf numFmtId="44" fontId="4" fillId="0" borderId="0" xfId="2" applyNumberFormat="1" applyFont="1" applyFill="1" applyBorder="1" applyAlignment="1" applyProtection="1">
      <alignment horizontal="center"/>
    </xf>
    <xf numFmtId="0" fontId="4" fillId="0" borderId="0" xfId="2" applyFont="1" applyFill="1" applyBorder="1" applyAlignment="1" applyProtection="1">
      <alignment horizontal="left"/>
    </xf>
    <xf numFmtId="7" fontId="4" fillId="0" borderId="0" xfId="2" applyNumberFormat="1" applyFont="1" applyFill="1" applyBorder="1" applyProtection="1"/>
    <xf numFmtId="7" fontId="4" fillId="0" borderId="0" xfId="2" applyNumberFormat="1" applyFont="1" applyFill="1" applyBorder="1" applyAlignment="1" applyProtection="1">
      <alignment horizontal="center"/>
    </xf>
    <xf numFmtId="7" fontId="4" fillId="0" borderId="0" xfId="2" applyNumberFormat="1" applyFont="1" applyFill="1" applyBorder="1" applyAlignment="1" applyProtection="1"/>
    <xf numFmtId="0" fontId="5" fillId="0" borderId="0" xfId="2" applyFont="1" applyFill="1" applyBorder="1"/>
    <xf numFmtId="7" fontId="5" fillId="0" borderId="0" xfId="2" applyNumberFormat="1" applyFont="1" applyFill="1" applyBorder="1" applyProtection="1"/>
    <xf numFmtId="7" fontId="5" fillId="0" borderId="0" xfId="2" applyNumberFormat="1" applyFont="1" applyFill="1" applyBorder="1" applyAlignment="1" applyProtection="1">
      <alignment horizontal="center"/>
    </xf>
    <xf numFmtId="0" fontId="4" fillId="0" borderId="0" xfId="2" applyFont="1" applyFill="1"/>
    <xf numFmtId="0" fontId="4" fillId="0" borderId="0" xfId="2" applyFill="1"/>
    <xf numFmtId="44" fontId="12" fillId="0" borderId="0" xfId="0" applyNumberFormat="1" applyFont="1" applyFill="1" applyBorder="1" applyAlignment="1">
      <alignment horizontal="center"/>
    </xf>
    <xf numFmtId="7" fontId="12" fillId="0" borderId="0" xfId="0" applyNumberFormat="1" applyFont="1" applyFill="1" applyAlignment="1">
      <alignment horizontal="center" vertical="top"/>
    </xf>
    <xf numFmtId="0" fontId="12" fillId="0" borderId="0" xfId="0" applyFont="1" applyFill="1" applyAlignment="1">
      <alignment horizontal="center"/>
    </xf>
    <xf numFmtId="44" fontId="5" fillId="0" borderId="34" xfId="1" applyFont="1" applyFill="1" applyBorder="1" applyAlignment="1" applyProtection="1"/>
    <xf numFmtId="0" fontId="5" fillId="0" borderId="9" xfId="0" applyFont="1" applyFill="1" applyBorder="1" applyAlignment="1"/>
    <xf numFmtId="0" fontId="5" fillId="0" borderId="51" xfId="0" applyFont="1" applyFill="1" applyBorder="1" applyAlignment="1"/>
    <xf numFmtId="44" fontId="12" fillId="0" borderId="0" xfId="0" applyNumberFormat="1" applyFont="1" applyFill="1" applyAlignment="1">
      <alignment horizontal="center"/>
    </xf>
    <xf numFmtId="37" fontId="5" fillId="0" borderId="0" xfId="0" applyNumberFormat="1" applyFont="1" applyFill="1" applyAlignment="1">
      <alignment horizontal="left" vertical="top"/>
    </xf>
    <xf numFmtId="44" fontId="0" fillId="0" borderId="0" xfId="0" applyNumberFormat="1" applyAlignment="1"/>
    <xf numFmtId="37" fontId="0" fillId="0" borderId="0" xfId="0" applyNumberFormat="1"/>
    <xf numFmtId="0" fontId="4" fillId="0" borderId="0" xfId="0" applyFont="1" applyFill="1" applyAlignment="1">
      <alignment horizontal="left" vertical="top"/>
    </xf>
    <xf numFmtId="0" fontId="5" fillId="0" borderId="0" xfId="0" applyFont="1" applyFill="1" applyBorder="1" applyAlignment="1" applyProtection="1">
      <alignment horizontal="right"/>
    </xf>
    <xf numFmtId="0" fontId="0" fillId="0" borderId="0" xfId="0" applyAlignment="1"/>
    <xf numFmtId="0" fontId="5" fillId="0" borderId="30" xfId="0" applyFont="1" applyFill="1" applyBorder="1" applyAlignment="1" applyProtection="1">
      <alignment horizontal="center"/>
    </xf>
    <xf numFmtId="0" fontId="0" fillId="0" borderId="0" xfId="0" applyProtection="1">
      <protection locked="0"/>
    </xf>
    <xf numFmtId="0" fontId="7" fillId="0" borderId="20" xfId="0" applyFont="1" applyBorder="1" applyAlignment="1">
      <alignment vertical="top"/>
    </xf>
    <xf numFmtId="0" fontId="7" fillId="0" borderId="31" xfId="0" applyFont="1" applyBorder="1" applyAlignment="1">
      <alignment vertical="top"/>
    </xf>
    <xf numFmtId="0" fontId="6" fillId="0" borderId="14" xfId="0" applyFont="1" applyFill="1" applyBorder="1" applyAlignment="1">
      <alignment horizontal="left"/>
    </xf>
    <xf numFmtId="44" fontId="6" fillId="0" borderId="25" xfId="1" applyFont="1" applyFill="1" applyBorder="1"/>
    <xf numFmtId="44" fontId="6" fillId="0" borderId="6" xfId="1" applyFont="1" applyFill="1" applyBorder="1"/>
    <xf numFmtId="3" fontId="6" fillId="0" borderId="0" xfId="0" applyNumberFormat="1" applyFont="1" applyFill="1"/>
    <xf numFmtId="0" fontId="5" fillId="0" borderId="0" xfId="2" applyFont="1"/>
    <xf numFmtId="0" fontId="5" fillId="0" borderId="20" xfId="0" applyFont="1" applyFill="1" applyBorder="1" applyAlignment="1">
      <alignment horizontal="left"/>
    </xf>
    <xf numFmtId="0" fontId="5" fillId="0" borderId="32" xfId="0" applyFont="1" applyFill="1" applyBorder="1" applyAlignment="1" applyProtection="1">
      <alignment horizontal="left"/>
    </xf>
    <xf numFmtId="3" fontId="16" fillId="0" borderId="13" xfId="1" applyNumberFormat="1" applyFont="1" applyFill="1" applyBorder="1" applyAlignment="1">
      <alignment horizontal="center"/>
    </xf>
    <xf numFmtId="0" fontId="5" fillId="0" borderId="56" xfId="0" applyFont="1" applyFill="1" applyBorder="1" applyAlignment="1"/>
    <xf numFmtId="0" fontId="5" fillId="0" borderId="26" xfId="0" applyFont="1" applyFill="1" applyBorder="1" applyAlignment="1" applyProtection="1">
      <alignment horizontal="center"/>
    </xf>
    <xf numFmtId="44" fontId="6" fillId="0" borderId="57" xfId="1" applyFont="1" applyFill="1" applyBorder="1"/>
    <xf numFmtId="44" fontId="7" fillId="0" borderId="58" xfId="1" applyFont="1" applyFill="1" applyBorder="1" applyAlignment="1">
      <alignment horizontal="left"/>
    </xf>
    <xf numFmtId="3" fontId="16" fillId="0" borderId="59" xfId="1" applyNumberFormat="1" applyFont="1" applyFill="1" applyBorder="1" applyAlignment="1">
      <alignment horizontal="center"/>
    </xf>
    <xf numFmtId="0" fontId="5" fillId="0" borderId="56" xfId="0" applyFont="1" applyFill="1" applyBorder="1" applyAlignment="1" applyProtection="1">
      <alignment horizontal="left"/>
    </xf>
    <xf numFmtId="0" fontId="4" fillId="0" borderId="26" xfId="0" applyFont="1" applyFill="1" applyBorder="1"/>
    <xf numFmtId="0" fontId="4" fillId="0" borderId="26" xfId="0" applyFont="1" applyFill="1" applyBorder="1" applyAlignment="1" applyProtection="1">
      <alignment horizontal="left"/>
    </xf>
    <xf numFmtId="0" fontId="5" fillId="0" borderId="62" xfId="0" applyFont="1" applyFill="1" applyBorder="1" applyAlignment="1" applyProtection="1">
      <alignment horizontal="left"/>
    </xf>
    <xf numFmtId="0" fontId="5" fillId="0" borderId="52" xfId="0" applyFont="1" applyFill="1" applyBorder="1" applyAlignment="1" applyProtection="1">
      <alignment horizontal="right"/>
    </xf>
    <xf numFmtId="0" fontId="5" fillId="0" borderId="30" xfId="0" applyFont="1" applyFill="1" applyBorder="1" applyAlignment="1" applyProtection="1">
      <alignment horizontal="left"/>
    </xf>
    <xf numFmtId="44" fontId="5" fillId="0" borderId="34" xfId="0" applyNumberFormat="1" applyFont="1" applyFill="1" applyBorder="1" applyAlignment="1">
      <alignment horizontal="center"/>
    </xf>
    <xf numFmtId="44" fontId="6" fillId="0" borderId="13" xfId="0" applyNumberFormat="1" applyFont="1" applyFill="1" applyBorder="1" applyAlignment="1" applyProtection="1">
      <alignment horizontal="right"/>
    </xf>
    <xf numFmtId="0" fontId="4" fillId="0" borderId="26" xfId="0" applyFont="1" applyBorder="1"/>
    <xf numFmtId="0" fontId="18" fillId="0" borderId="26" xfId="0" applyFont="1" applyBorder="1"/>
    <xf numFmtId="0" fontId="4" fillId="0" borderId="5" xfId="0" applyFont="1" applyBorder="1"/>
    <xf numFmtId="0" fontId="5" fillId="0" borderId="56" xfId="0" applyFont="1" applyFill="1" applyBorder="1" applyAlignment="1">
      <alignment horizontal="center"/>
    </xf>
    <xf numFmtId="0" fontId="6" fillId="0" borderId="5" xfId="1" applyNumberFormat="1" applyFont="1" applyFill="1" applyBorder="1" applyAlignment="1">
      <alignment horizontal="center"/>
    </xf>
    <xf numFmtId="3" fontId="11" fillId="0" borderId="5" xfId="1" applyNumberFormat="1" applyFont="1" applyFill="1" applyBorder="1" applyAlignment="1">
      <alignment horizontal="center"/>
    </xf>
    <xf numFmtId="0" fontId="6" fillId="0" borderId="14" xfId="1" applyNumberFormat="1" applyFont="1" applyFill="1" applyBorder="1" applyAlignment="1">
      <alignment horizontal="center"/>
    </xf>
    <xf numFmtId="0" fontId="5" fillId="0" borderId="16" xfId="0" applyNumberFormat="1" applyFont="1" applyFill="1" applyBorder="1" applyAlignment="1" applyProtection="1">
      <alignment horizontal="center"/>
    </xf>
    <xf numFmtId="44" fontId="12" fillId="0" borderId="28" xfId="1" applyFont="1" applyFill="1" applyBorder="1" applyAlignment="1">
      <alignment horizontal="left" vertical="top"/>
    </xf>
    <xf numFmtId="44" fontId="15" fillId="0" borderId="28" xfId="1" applyFont="1" applyFill="1" applyBorder="1" applyAlignment="1">
      <alignment horizontal="left" vertical="top"/>
    </xf>
    <xf numFmtId="0" fontId="6" fillId="0" borderId="24" xfId="1" applyNumberFormat="1" applyFont="1" applyFill="1" applyBorder="1" applyAlignment="1">
      <alignment horizontal="center"/>
    </xf>
    <xf numFmtId="37" fontId="5" fillId="0" borderId="14" xfId="0" applyNumberFormat="1" applyFont="1" applyFill="1" applyBorder="1" applyAlignment="1" applyProtection="1">
      <alignment horizontal="center"/>
    </xf>
    <xf numFmtId="44" fontId="5" fillId="0" borderId="8" xfId="1" applyNumberFormat="1" applyFont="1" applyFill="1" applyBorder="1" applyAlignment="1">
      <alignment horizontal="center"/>
    </xf>
    <xf numFmtId="44" fontId="5" fillId="0" borderId="4" xfId="1" applyNumberFormat="1" applyFont="1" applyFill="1" applyBorder="1" applyAlignment="1">
      <alignment horizontal="center"/>
    </xf>
    <xf numFmtId="44" fontId="5" fillId="0" borderId="3" xfId="1" applyNumberFormat="1" applyFont="1" applyFill="1" applyBorder="1" applyAlignment="1">
      <alignment horizontal="center"/>
    </xf>
    <xf numFmtId="0" fontId="6" fillId="0" borderId="29" xfId="0" applyFont="1" applyFill="1" applyBorder="1"/>
    <xf numFmtId="3" fontId="6" fillId="0" borderId="5" xfId="1" applyNumberFormat="1" applyFont="1" applyFill="1" applyBorder="1" applyAlignment="1">
      <alignment horizontal="center"/>
    </xf>
    <xf numFmtId="3" fontId="6" fillId="0" borderId="5" xfId="0" applyNumberFormat="1" applyFont="1" applyFill="1" applyBorder="1" applyAlignment="1">
      <alignment horizontal="center"/>
    </xf>
    <xf numFmtId="0" fontId="5" fillId="0" borderId="3" xfId="0" applyNumberFormat="1" applyFont="1" applyFill="1" applyBorder="1" applyAlignment="1" applyProtection="1">
      <alignment horizontal="center"/>
    </xf>
    <xf numFmtId="0" fontId="5" fillId="0" borderId="34" xfId="0" applyNumberFormat="1" applyFont="1" applyFill="1" applyBorder="1" applyAlignment="1" applyProtection="1">
      <alignment horizontal="center"/>
    </xf>
    <xf numFmtId="0" fontId="11" fillId="0" borderId="3" xfId="0" applyNumberFormat="1" applyFont="1" applyFill="1" applyBorder="1" applyAlignment="1" applyProtection="1">
      <alignment horizontal="center"/>
    </xf>
    <xf numFmtId="0" fontId="16" fillId="0" borderId="34" xfId="0" applyNumberFormat="1" applyFont="1" applyFill="1" applyBorder="1" applyAlignment="1" applyProtection="1">
      <alignment horizontal="center"/>
    </xf>
    <xf numFmtId="0" fontId="5" fillId="0" borderId="61" xfId="0" applyFont="1" applyFill="1" applyBorder="1"/>
    <xf numFmtId="0" fontId="5" fillId="0" borderId="52" xfId="0" applyFont="1" applyFill="1" applyBorder="1" applyAlignment="1">
      <alignment horizontal="left"/>
    </xf>
    <xf numFmtId="0" fontId="5" fillId="0" borderId="53" xfId="0" applyFont="1" applyFill="1" applyBorder="1"/>
    <xf numFmtId="9" fontId="5" fillId="0" borderId="32" xfId="3" applyFont="1" applyFill="1" applyBorder="1" applyAlignment="1" applyProtection="1">
      <alignment horizontal="center"/>
    </xf>
    <xf numFmtId="0" fontId="4" fillId="0" borderId="0" xfId="0" applyFont="1" applyFill="1" applyAlignment="1">
      <alignment horizontal="left"/>
    </xf>
    <xf numFmtId="0" fontId="19" fillId="0" borderId="14" xfId="1" applyNumberFormat="1" applyFont="1" applyFill="1" applyBorder="1" applyAlignment="1">
      <alignment horizontal="center"/>
    </xf>
    <xf numFmtId="0" fontId="19" fillId="0" borderId="15" xfId="1" applyNumberFormat="1" applyFont="1" applyFill="1" applyBorder="1" applyAlignment="1">
      <alignment horizontal="center"/>
    </xf>
    <xf numFmtId="0" fontId="16" fillId="0" borderId="16" xfId="0" applyNumberFormat="1" applyFont="1" applyFill="1" applyBorder="1" applyAlignment="1" applyProtection="1">
      <alignment horizontal="center"/>
    </xf>
    <xf numFmtId="0" fontId="16" fillId="0" borderId="17" xfId="0" applyFont="1" applyFill="1" applyBorder="1" applyAlignment="1">
      <alignment horizontal="center"/>
    </xf>
    <xf numFmtId="44" fontId="20" fillId="0" borderId="28" xfId="1" applyFont="1" applyFill="1" applyBorder="1" applyAlignment="1">
      <alignment horizontal="left" vertical="top"/>
    </xf>
    <xf numFmtId="44" fontId="20" fillId="0" borderId="48" xfId="1" applyFont="1" applyFill="1" applyBorder="1" applyAlignment="1">
      <alignment horizontal="left" vertical="top"/>
    </xf>
    <xf numFmtId="37" fontId="5" fillId="0" borderId="3" xfId="0" applyNumberFormat="1" applyFont="1" applyFill="1" applyBorder="1" applyAlignment="1" applyProtection="1">
      <alignment horizontal="center"/>
    </xf>
    <xf numFmtId="0" fontId="16" fillId="0" borderId="3" xfId="0" applyNumberFormat="1" applyFont="1" applyFill="1" applyBorder="1" applyAlignment="1" applyProtection="1">
      <alignment horizontal="center"/>
    </xf>
    <xf numFmtId="0" fontId="4" fillId="0" borderId="31" xfId="0" applyFont="1" applyFill="1" applyBorder="1"/>
    <xf numFmtId="0" fontId="4" fillId="0" borderId="20" xfId="0" applyFont="1" applyBorder="1"/>
    <xf numFmtId="0" fontId="4" fillId="0" borderId="31" xfId="0" applyFont="1" applyBorder="1"/>
    <xf numFmtId="0" fontId="7" fillId="0" borderId="0" xfId="0" applyFont="1" applyBorder="1" applyAlignment="1">
      <alignment vertical="top"/>
    </xf>
    <xf numFmtId="0" fontId="5" fillId="0" borderId="30" xfId="0" applyFont="1" applyFill="1" applyBorder="1" applyAlignment="1">
      <alignment horizontal="left"/>
    </xf>
    <xf numFmtId="9" fontId="5" fillId="0" borderId="29" xfId="3" applyFont="1" applyFill="1" applyBorder="1" applyAlignment="1" applyProtection="1">
      <alignment horizontal="center"/>
    </xf>
    <xf numFmtId="44" fontId="5" fillId="0" borderId="3" xfId="0" applyNumberFormat="1" applyFont="1" applyFill="1" applyBorder="1" applyAlignment="1">
      <alignment horizontal="center"/>
    </xf>
    <xf numFmtId="44" fontId="6" fillId="0" borderId="5" xfId="0" applyNumberFormat="1" applyFont="1" applyFill="1" applyBorder="1" applyAlignment="1" applyProtection="1">
      <alignment horizontal="right"/>
    </xf>
    <xf numFmtId="44" fontId="5" fillId="0" borderId="14" xfId="0" applyNumberFormat="1" applyFont="1" applyFill="1" applyBorder="1" applyAlignment="1">
      <alignment horizontal="right"/>
    </xf>
    <xf numFmtId="44" fontId="0" fillId="0" borderId="5" xfId="0" applyNumberFormat="1" applyFill="1" applyBorder="1"/>
    <xf numFmtId="0" fontId="5" fillId="0" borderId="29" xfId="2" applyFont="1" applyFill="1" applyBorder="1" applyAlignment="1" applyProtection="1">
      <alignment horizontal="left"/>
    </xf>
    <xf numFmtId="4" fontId="5" fillId="0" borderId="37" xfId="2" applyNumberFormat="1" applyFont="1" applyFill="1" applyBorder="1" applyAlignment="1">
      <alignment horizontal="center"/>
    </xf>
    <xf numFmtId="0" fontId="5" fillId="0" borderId="34" xfId="2" applyFont="1" applyFill="1" applyBorder="1" applyAlignment="1">
      <alignment horizontal="center"/>
    </xf>
    <xf numFmtId="44" fontId="4" fillId="0" borderId="46" xfId="1" applyFont="1" applyFill="1" applyBorder="1" applyAlignment="1" applyProtection="1"/>
    <xf numFmtId="44" fontId="4" fillId="0" borderId="35" xfId="1" applyFont="1" applyFill="1" applyBorder="1" applyAlignment="1" applyProtection="1"/>
    <xf numFmtId="44" fontId="4" fillId="0" borderId="36" xfId="1" applyFont="1" applyFill="1" applyBorder="1" applyAlignment="1" applyProtection="1"/>
    <xf numFmtId="44" fontId="5" fillId="0" borderId="37" xfId="1" applyFont="1" applyFill="1" applyBorder="1" applyAlignment="1" applyProtection="1"/>
    <xf numFmtId="44" fontId="4" fillId="0" borderId="43" xfId="1" applyFont="1" applyFill="1" applyBorder="1" applyAlignment="1" applyProtection="1"/>
    <xf numFmtId="44" fontId="4" fillId="0" borderId="41" xfId="1" applyFont="1" applyFill="1" applyBorder="1" applyAlignment="1" applyProtection="1"/>
    <xf numFmtId="44" fontId="4" fillId="0" borderId="26" xfId="1" applyFont="1" applyFill="1" applyBorder="1" applyAlignment="1" applyProtection="1"/>
    <xf numFmtId="44" fontId="5" fillId="0" borderId="3" xfId="2" applyNumberFormat="1" applyFont="1" applyFill="1" applyBorder="1"/>
    <xf numFmtId="44" fontId="5" fillId="0" borderId="34" xfId="2" applyNumberFormat="1" applyFont="1" applyFill="1" applyBorder="1"/>
    <xf numFmtId="44" fontId="5" fillId="0" borderId="3" xfId="1" applyFont="1" applyFill="1" applyBorder="1" applyAlignment="1" applyProtection="1"/>
    <xf numFmtId="0" fontId="5" fillId="3" borderId="0" xfId="2" applyFont="1" applyFill="1" applyBorder="1" applyAlignment="1" applyProtection="1">
      <alignment horizontal="right"/>
    </xf>
    <xf numFmtId="44" fontId="4" fillId="3" borderId="0" xfId="1" applyFont="1" applyFill="1" applyBorder="1" applyAlignment="1" applyProtection="1"/>
    <xf numFmtId="44" fontId="4" fillId="3" borderId="50" xfId="1" applyFont="1" applyFill="1" applyBorder="1" applyAlignment="1" applyProtection="1"/>
    <xf numFmtId="0" fontId="4" fillId="3" borderId="0" xfId="2" applyFill="1"/>
    <xf numFmtId="0" fontId="4" fillId="3" borderId="0" xfId="2" applyFill="1" applyBorder="1"/>
    <xf numFmtId="0" fontId="4" fillId="3" borderId="50" xfId="2" applyFill="1" applyBorder="1"/>
    <xf numFmtId="4" fontId="5" fillId="0" borderId="3" xfId="2" applyNumberFormat="1" applyFont="1" applyFill="1" applyBorder="1" applyAlignment="1">
      <alignment horizontal="center"/>
    </xf>
    <xf numFmtId="44" fontId="4" fillId="0" borderId="14" xfId="1" applyFont="1" applyFill="1" applyBorder="1" applyAlignment="1" applyProtection="1"/>
    <xf numFmtId="44" fontId="0" fillId="0" borderId="13" xfId="0" applyNumberFormat="1" applyFill="1" applyBorder="1"/>
    <xf numFmtId="0" fontId="5" fillId="0" borderId="30" xfId="2" applyFont="1" applyFill="1" applyBorder="1" applyAlignment="1" applyProtection="1">
      <alignment horizontal="right"/>
    </xf>
    <xf numFmtId="0" fontId="5" fillId="4" borderId="4" xfId="2" applyFont="1" applyFill="1" applyBorder="1" applyAlignment="1">
      <alignment horizontal="center"/>
    </xf>
    <xf numFmtId="44" fontId="4" fillId="4" borderId="2" xfId="1" applyFont="1" applyFill="1" applyBorder="1" applyAlignment="1" applyProtection="1"/>
    <xf numFmtId="44" fontId="4" fillId="4" borderId="39" xfId="1" applyFont="1" applyFill="1" applyBorder="1" applyAlignment="1" applyProtection="1"/>
    <xf numFmtId="44" fontId="4" fillId="4" borderId="40" xfId="1" applyFont="1" applyFill="1" applyBorder="1" applyAlignment="1" applyProtection="1"/>
    <xf numFmtId="44" fontId="5" fillId="4" borderId="4" xfId="1" applyFont="1" applyFill="1" applyBorder="1" applyAlignment="1" applyProtection="1"/>
    <xf numFmtId="44" fontId="4" fillId="4" borderId="45" xfId="1" applyFont="1" applyFill="1" applyBorder="1" applyAlignment="1" applyProtection="1"/>
    <xf numFmtId="44" fontId="4" fillId="4" borderId="6" xfId="1" applyFont="1" applyFill="1" applyBorder="1" applyAlignment="1" applyProtection="1"/>
    <xf numFmtId="44" fontId="5" fillId="4" borderId="4" xfId="2" applyNumberFormat="1" applyFont="1" applyFill="1" applyBorder="1"/>
    <xf numFmtId="44" fontId="4" fillId="4" borderId="14" xfId="1" applyFont="1" applyFill="1" applyBorder="1" applyAlignment="1" applyProtection="1"/>
    <xf numFmtId="44" fontId="5" fillId="4" borderId="4" xfId="0" applyNumberFormat="1" applyFont="1" applyFill="1" applyBorder="1" applyAlignment="1">
      <alignment horizontal="center"/>
    </xf>
    <xf numFmtId="44" fontId="0" fillId="4" borderId="6" xfId="0" applyNumberFormat="1" applyFill="1" applyBorder="1"/>
    <xf numFmtId="44" fontId="6" fillId="4" borderId="25" xfId="0" applyNumberFormat="1" applyFont="1" applyFill="1" applyBorder="1" applyAlignment="1" applyProtection="1">
      <alignment horizontal="right"/>
    </xf>
    <xf numFmtId="44" fontId="6" fillId="4" borderId="6" xfId="0" applyNumberFormat="1" applyFont="1" applyFill="1" applyBorder="1" applyAlignment="1" applyProtection="1">
      <alignment horizontal="right"/>
    </xf>
    <xf numFmtId="44" fontId="6" fillId="4" borderId="18" xfId="0" applyNumberFormat="1" applyFont="1" applyFill="1" applyBorder="1" applyAlignment="1" applyProtection="1">
      <alignment horizontal="right"/>
    </xf>
    <xf numFmtId="44" fontId="5" fillId="4" borderId="14" xfId="0" applyNumberFormat="1" applyFont="1" applyFill="1" applyBorder="1" applyAlignment="1">
      <alignment horizontal="right"/>
    </xf>
    <xf numFmtId="0" fontId="5" fillId="4" borderId="4" xfId="0" applyFont="1" applyFill="1" applyBorder="1" applyAlignment="1" applyProtection="1">
      <alignment horizontal="center"/>
    </xf>
    <xf numFmtId="0" fontId="6" fillId="4" borderId="6" xfId="1" applyNumberFormat="1" applyFont="1" applyFill="1" applyBorder="1" applyAlignment="1">
      <alignment horizontal="center"/>
    </xf>
    <xf numFmtId="0" fontId="6" fillId="4" borderId="8" xfId="1" applyNumberFormat="1" applyFont="1" applyFill="1" applyBorder="1" applyAlignment="1">
      <alignment horizontal="center"/>
    </xf>
    <xf numFmtId="37" fontId="5" fillId="4" borderId="18" xfId="0" applyNumberFormat="1" applyFont="1" applyFill="1" applyBorder="1" applyAlignment="1" applyProtection="1">
      <alignment horizontal="center"/>
    </xf>
    <xf numFmtId="44" fontId="12" fillId="4" borderId="48" xfId="1" applyFont="1" applyFill="1" applyBorder="1" applyAlignment="1">
      <alignment horizontal="left" vertical="top"/>
    </xf>
    <xf numFmtId="0" fontId="5" fillId="4" borderId="3" xfId="0" applyFont="1" applyFill="1" applyBorder="1" applyAlignment="1" applyProtection="1">
      <alignment horizontal="center"/>
    </xf>
    <xf numFmtId="0" fontId="6" fillId="4" borderId="24" xfId="0" applyFont="1" applyFill="1" applyBorder="1" applyAlignment="1" applyProtection="1">
      <alignment horizontal="center"/>
    </xf>
    <xf numFmtId="44" fontId="6" fillId="4" borderId="25" xfId="0" applyNumberFormat="1" applyFont="1" applyFill="1" applyBorder="1" applyAlignment="1" applyProtection="1">
      <alignment horizontal="center"/>
    </xf>
    <xf numFmtId="0" fontId="6" fillId="4" borderId="5" xfId="0" applyFont="1" applyFill="1" applyBorder="1" applyAlignment="1" applyProtection="1">
      <alignment horizontal="center"/>
    </xf>
    <xf numFmtId="44" fontId="6" fillId="4" borderId="6" xfId="0" applyNumberFormat="1" applyFont="1" applyFill="1" applyBorder="1" applyAlignment="1" applyProtection="1">
      <alignment horizontal="center"/>
    </xf>
    <xf numFmtId="3" fontId="4" fillId="4" borderId="5" xfId="0" applyNumberFormat="1" applyFont="1" applyFill="1" applyBorder="1" applyAlignment="1" applyProtection="1">
      <alignment horizontal="center"/>
    </xf>
    <xf numFmtId="3" fontId="6" fillId="4" borderId="5" xfId="0" applyNumberFormat="1" applyFont="1" applyFill="1" applyBorder="1" applyAlignment="1" applyProtection="1">
      <alignment horizontal="center"/>
    </xf>
    <xf numFmtId="3" fontId="6" fillId="4" borderId="14" xfId="0" applyNumberFormat="1" applyFont="1" applyFill="1" applyBorder="1" applyAlignment="1" applyProtection="1">
      <alignment horizontal="center"/>
    </xf>
    <xf numFmtId="44" fontId="6" fillId="4" borderId="8" xfId="0" applyNumberFormat="1" applyFont="1" applyFill="1" applyBorder="1" applyAlignment="1" applyProtection="1">
      <alignment horizontal="center"/>
    </xf>
    <xf numFmtId="37" fontId="5" fillId="4" borderId="14" xfId="0" applyNumberFormat="1" applyFont="1" applyFill="1" applyBorder="1" applyAlignment="1" applyProtection="1">
      <alignment horizontal="center"/>
    </xf>
    <xf numFmtId="44" fontId="5" fillId="4" borderId="8" xfId="1" applyNumberFormat="1" applyFont="1" applyFill="1" applyBorder="1" applyAlignment="1">
      <alignment horizontal="center"/>
    </xf>
    <xf numFmtId="44" fontId="5" fillId="4" borderId="3" xfId="1" applyNumberFormat="1" applyFont="1" applyFill="1" applyBorder="1" applyAlignment="1">
      <alignment horizontal="center"/>
    </xf>
    <xf numFmtId="44" fontId="5" fillId="4" borderId="4" xfId="1" applyNumberFormat="1" applyFont="1" applyFill="1" applyBorder="1" applyAlignment="1">
      <alignment horizontal="center"/>
    </xf>
    <xf numFmtId="0" fontId="16" fillId="4" borderId="4" xfId="0" applyFont="1" applyFill="1" applyBorder="1" applyAlignment="1" applyProtection="1">
      <alignment horizontal="center"/>
    </xf>
    <xf numFmtId="3" fontId="16" fillId="4" borderId="6" xfId="1" applyNumberFormat="1" applyFont="1" applyFill="1" applyBorder="1" applyAlignment="1">
      <alignment horizontal="center"/>
    </xf>
    <xf numFmtId="3" fontId="16" fillId="4" borderId="60" xfId="1" applyNumberFormat="1" applyFont="1" applyFill="1" applyBorder="1" applyAlignment="1">
      <alignment horizontal="center"/>
    </xf>
    <xf numFmtId="44" fontId="12" fillId="4" borderId="49" xfId="1" applyFont="1" applyFill="1" applyBorder="1" applyAlignment="1">
      <alignment horizontal="left" vertical="top"/>
    </xf>
    <xf numFmtId="0" fontId="19" fillId="4" borderId="8" xfId="1" applyNumberFormat="1" applyFont="1" applyFill="1" applyBorder="1" applyAlignment="1">
      <alignment horizontal="center"/>
    </xf>
    <xf numFmtId="37" fontId="16" fillId="4" borderId="18" xfId="0" applyNumberFormat="1" applyFont="1" applyFill="1" applyBorder="1" applyAlignment="1" applyProtection="1">
      <alignment horizontal="center"/>
    </xf>
    <xf numFmtId="44" fontId="20" fillId="4" borderId="48" xfId="1" applyFont="1" applyFill="1" applyBorder="1" applyAlignment="1">
      <alignment horizontal="left" vertical="top"/>
    </xf>
    <xf numFmtId="37" fontId="5" fillId="4" borderId="3" xfId="0" applyNumberFormat="1" applyFont="1" applyFill="1" applyBorder="1" applyAlignment="1" applyProtection="1">
      <alignment horizontal="center"/>
    </xf>
    <xf numFmtId="44" fontId="6" fillId="0" borderId="64" xfId="0" applyNumberFormat="1" applyFont="1" applyFill="1" applyBorder="1" applyAlignment="1" applyProtection="1">
      <alignment horizontal="right"/>
    </xf>
    <xf numFmtId="44" fontId="6" fillId="0" borderId="65" xfId="0" applyNumberFormat="1" applyFont="1" applyFill="1" applyBorder="1" applyAlignment="1" applyProtection="1">
      <alignment horizontal="right"/>
    </xf>
    <xf numFmtId="44" fontId="6" fillId="0" borderId="66" xfId="0" applyNumberFormat="1" applyFont="1" applyFill="1" applyBorder="1" applyAlignment="1" applyProtection="1">
      <alignment horizontal="right"/>
    </xf>
    <xf numFmtId="44" fontId="6" fillId="0" borderId="20" xfId="0" applyNumberFormat="1" applyFont="1" applyFill="1" applyBorder="1" applyAlignment="1" applyProtection="1">
      <alignment horizontal="right"/>
    </xf>
    <xf numFmtId="44" fontId="6" fillId="0" borderId="31" xfId="0" applyNumberFormat="1" applyFont="1" applyFill="1" applyBorder="1" applyAlignment="1" applyProtection="1">
      <alignment horizontal="right"/>
    </xf>
    <xf numFmtId="44" fontId="6" fillId="0" borderId="32" xfId="0" applyNumberFormat="1" applyFont="1" applyFill="1" applyBorder="1" applyAlignment="1" applyProtection="1">
      <alignment horizontal="right"/>
    </xf>
    <xf numFmtId="10" fontId="12" fillId="0" borderId="0" xfId="0" applyNumberFormat="1" applyFont="1" applyFill="1" applyBorder="1" applyAlignment="1">
      <alignment horizontal="center"/>
    </xf>
    <xf numFmtId="0" fontId="4" fillId="0" borderId="0" xfId="0" applyFont="1" applyAlignment="1"/>
    <xf numFmtId="44" fontId="5" fillId="0" borderId="0" xfId="0" applyNumberFormat="1" applyFont="1" applyFill="1" applyAlignment="1">
      <alignment horizontal="left" vertical="top"/>
    </xf>
    <xf numFmtId="0" fontId="22" fillId="0" borderId="0" xfId="0" applyFont="1" applyBorder="1"/>
    <xf numFmtId="44" fontId="4" fillId="0" borderId="0" xfId="1" applyFont="1" applyFill="1" applyBorder="1" applyAlignment="1" applyProtection="1"/>
    <xf numFmtId="0" fontId="5" fillId="0" borderId="19" xfId="2" applyFont="1" applyFill="1" applyBorder="1"/>
    <xf numFmtId="44" fontId="2" fillId="0" borderId="7" xfId="1" applyNumberFormat="1" applyFont="1" applyBorder="1"/>
    <xf numFmtId="44" fontId="4" fillId="0" borderId="23" xfId="2" applyNumberFormat="1" applyFont="1" applyFill="1" applyBorder="1" applyAlignment="1" applyProtection="1">
      <alignment horizontal="left"/>
    </xf>
    <xf numFmtId="44" fontId="4" fillId="0" borderId="7" xfId="1" applyNumberFormat="1" applyFont="1" applyFill="1" applyBorder="1" applyAlignment="1" applyProtection="1">
      <alignment horizontal="left"/>
    </xf>
    <xf numFmtId="44" fontId="5" fillId="0" borderId="52" xfId="2" applyNumberFormat="1" applyFont="1" applyFill="1" applyBorder="1" applyAlignment="1" applyProtection="1">
      <alignment horizontal="right"/>
    </xf>
    <xf numFmtId="44" fontId="5" fillId="0" borderId="52" xfId="2" applyNumberFormat="1" applyFont="1" applyFill="1" applyBorder="1"/>
    <xf numFmtId="44" fontId="4" fillId="0" borderId="1" xfId="2" applyNumberFormat="1" applyFont="1" applyFill="1" applyBorder="1" applyAlignment="1" applyProtection="1">
      <alignment horizontal="left"/>
    </xf>
    <xf numFmtId="44" fontId="4" fillId="0" borderId="67" xfId="2" applyNumberFormat="1" applyFont="1" applyFill="1" applyBorder="1" applyAlignment="1" applyProtection="1">
      <alignment horizontal="left"/>
    </xf>
    <xf numFmtId="44" fontId="4" fillId="0" borderId="0" xfId="2" applyNumberFormat="1" applyFont="1" applyFill="1" applyBorder="1" applyAlignment="1" applyProtection="1">
      <alignment horizontal="left"/>
    </xf>
    <xf numFmtId="0" fontId="5" fillId="0" borderId="52" xfId="2" applyFont="1" applyBorder="1"/>
    <xf numFmtId="0" fontId="5" fillId="0" borderId="0" xfId="2" applyFont="1" applyProtection="1"/>
    <xf numFmtId="0" fontId="4" fillId="0" borderId="0" xfId="2" applyProtection="1"/>
    <xf numFmtId="0" fontId="4" fillId="0" borderId="0" xfId="2" applyFill="1" applyProtection="1"/>
    <xf numFmtId="0" fontId="4" fillId="3" borderId="0" xfId="2" applyFill="1" applyProtection="1"/>
    <xf numFmtId="0" fontId="5" fillId="0" borderId="29" xfId="2" applyFont="1" applyFill="1" applyBorder="1" applyProtection="1"/>
    <xf numFmtId="0" fontId="5" fillId="0" borderId="9" xfId="2" applyFont="1" applyFill="1" applyBorder="1" applyProtection="1"/>
    <xf numFmtId="0" fontId="5" fillId="0" borderId="32" xfId="2" applyFont="1" applyFill="1" applyBorder="1" applyProtection="1"/>
    <xf numFmtId="0" fontId="5" fillId="0" borderId="52" xfId="2" applyFont="1" applyFill="1" applyBorder="1" applyProtection="1"/>
    <xf numFmtId="0" fontId="4" fillId="0" borderId="0" xfId="2" applyBorder="1" applyProtection="1"/>
    <xf numFmtId="0" fontId="5" fillId="0" borderId="29" xfId="2" applyFont="1" applyBorder="1" applyProtection="1"/>
    <xf numFmtId="0" fontId="5" fillId="0" borderId="0" xfId="2" applyFont="1" applyFill="1" applyBorder="1" applyProtection="1"/>
    <xf numFmtId="0" fontId="4" fillId="0" borderId="0" xfId="2" applyFont="1" applyFill="1" applyProtection="1"/>
    <xf numFmtId="0" fontId="0" fillId="0" borderId="7" xfId="0" applyFill="1" applyBorder="1"/>
    <xf numFmtId="0" fontId="4" fillId="0" borderId="7" xfId="0" applyFont="1" applyFill="1" applyBorder="1"/>
    <xf numFmtId="1" fontId="0" fillId="0" borderId="7" xfId="0" applyNumberFormat="1" applyFill="1" applyBorder="1"/>
    <xf numFmtId="44" fontId="0" fillId="0" borderId="7" xfId="0" applyNumberFormat="1" applyFill="1" applyBorder="1"/>
    <xf numFmtId="0" fontId="4" fillId="0" borderId="0" xfId="0" applyFont="1" applyFill="1" applyBorder="1"/>
    <xf numFmtId="3" fontId="0" fillId="0" borderId="7" xfId="0" applyNumberFormat="1" applyFill="1" applyBorder="1"/>
    <xf numFmtId="44" fontId="4" fillId="0" borderId="0" xfId="2" applyNumberFormat="1" applyFont="1" applyFill="1" applyBorder="1" applyProtection="1"/>
    <xf numFmtId="44" fontId="4" fillId="0" borderId="0" xfId="2" applyNumberFormat="1"/>
    <xf numFmtId="0" fontId="0" fillId="0" borderId="0" xfId="0" applyAlignment="1"/>
    <xf numFmtId="0" fontId="0" fillId="5" borderId="0" xfId="0" applyFill="1"/>
    <xf numFmtId="1" fontId="0" fillId="5" borderId="7" xfId="0" applyNumberFormat="1" applyFill="1" applyBorder="1"/>
    <xf numFmtId="0" fontId="0" fillId="5" borderId="7" xfId="0" applyFill="1" applyBorder="1"/>
    <xf numFmtId="44" fontId="0" fillId="5" borderId="7" xfId="0" applyNumberFormat="1" applyFill="1" applyBorder="1"/>
    <xf numFmtId="0" fontId="0" fillId="5" borderId="0" xfId="0" applyFill="1" applyBorder="1"/>
    <xf numFmtId="44" fontId="0" fillId="0" borderId="0" xfId="0" applyNumberFormat="1" applyFill="1"/>
    <xf numFmtId="44" fontId="0" fillId="6" borderId="7" xfId="0" applyNumberFormat="1" applyFill="1" applyBorder="1"/>
    <xf numFmtId="1" fontId="0" fillId="6" borderId="7" xfId="0" applyNumberFormat="1" applyFill="1" applyBorder="1"/>
    <xf numFmtId="0" fontId="0" fillId="6" borderId="7" xfId="0" applyFill="1" applyBorder="1"/>
    <xf numFmtId="37" fontId="0" fillId="0" borderId="0" xfId="0" applyNumberFormat="1" applyFill="1"/>
    <xf numFmtId="44" fontId="0" fillId="7" borderId="7" xfId="0" applyNumberFormat="1" applyFill="1" applyBorder="1"/>
    <xf numFmtId="44" fontId="4" fillId="0" borderId="0" xfId="2" applyNumberFormat="1" applyFont="1" applyFill="1" applyBorder="1" applyAlignment="1" applyProtection="1"/>
    <xf numFmtId="0" fontId="23" fillId="0" borderId="0" xfId="2" applyFont="1"/>
    <xf numFmtId="44" fontId="4" fillId="0" borderId="65" xfId="1" applyFont="1" applyFill="1" applyBorder="1" applyAlignment="1" applyProtection="1"/>
    <xf numFmtId="44" fontId="4" fillId="0" borderId="63" xfId="1" applyFont="1" applyFill="1" applyBorder="1" applyAlignment="1" applyProtection="1">
      <alignment horizontal="left"/>
    </xf>
    <xf numFmtId="0" fontId="24" fillId="0" borderId="0" xfId="0" applyFont="1" applyFill="1"/>
    <xf numFmtId="0" fontId="5" fillId="0" borderId="19" xfId="2" applyFont="1" applyFill="1" applyBorder="1" applyProtection="1"/>
    <xf numFmtId="44" fontId="4" fillId="0" borderId="1" xfId="1" applyFont="1" applyFill="1" applyBorder="1" applyAlignment="1" applyProtection="1">
      <alignment horizontal="left"/>
    </xf>
    <xf numFmtId="44" fontId="4" fillId="0" borderId="67" xfId="1" applyFont="1" applyFill="1" applyBorder="1" applyAlignment="1" applyProtection="1">
      <alignment horizontal="left"/>
    </xf>
    <xf numFmtId="44" fontId="4" fillId="0" borderId="0" xfId="1" applyFont="1" applyFill="1" applyBorder="1" applyAlignment="1" applyProtection="1">
      <alignment horizontal="left"/>
    </xf>
    <xf numFmtId="0" fontId="5" fillId="0" borderId="52" xfId="2" applyFont="1" applyFill="1" applyBorder="1" applyAlignment="1" applyProtection="1">
      <alignment horizontal="right"/>
    </xf>
    <xf numFmtId="0" fontId="5" fillId="0" borderId="52" xfId="2" applyFont="1" applyBorder="1" applyProtection="1"/>
    <xf numFmtId="0" fontId="5" fillId="0" borderId="30" xfId="2" applyFont="1" applyFill="1" applyBorder="1" applyAlignment="1" applyProtection="1">
      <alignment horizontal="center"/>
    </xf>
    <xf numFmtId="0" fontId="5" fillId="0" borderId="9" xfId="2" applyFont="1" applyFill="1" applyBorder="1" applyAlignment="1" applyProtection="1">
      <alignment horizontal="center"/>
    </xf>
    <xf numFmtId="0" fontId="4" fillId="0" borderId="68" xfId="2" applyFont="1" applyFill="1" applyBorder="1" applyAlignment="1" applyProtection="1">
      <alignment horizontal="left"/>
    </xf>
    <xf numFmtId="0" fontId="4" fillId="0" borderId="10" xfId="2" applyFont="1" applyFill="1" applyBorder="1" applyAlignment="1" applyProtection="1">
      <alignment horizontal="left"/>
    </xf>
    <xf numFmtId="0" fontId="4" fillId="0" borderId="63" xfId="2" applyFont="1" applyFill="1" applyBorder="1" applyAlignment="1" applyProtection="1">
      <alignment horizontal="left"/>
    </xf>
    <xf numFmtId="44" fontId="21" fillId="0" borderId="46" xfId="1" applyFont="1" applyFill="1" applyBorder="1" applyAlignment="1" applyProtection="1"/>
    <xf numFmtId="44" fontId="1" fillId="0" borderId="7" xfId="1" applyFont="1" applyBorder="1" applyAlignment="1" applyProtection="1">
      <alignment horizontal="center"/>
    </xf>
    <xf numFmtId="0" fontId="5" fillId="0" borderId="51" xfId="2" applyFont="1" applyFill="1" applyBorder="1" applyAlignment="1" applyProtection="1">
      <alignment horizontal="center"/>
    </xf>
    <xf numFmtId="44" fontId="2" fillId="0" borderId="11" xfId="1" applyFont="1" applyBorder="1" applyProtection="1"/>
    <xf numFmtId="44" fontId="1" fillId="0" borderId="12" xfId="1" applyFont="1" applyBorder="1" applyAlignment="1" applyProtection="1">
      <alignment horizontal="center"/>
    </xf>
    <xf numFmtId="44" fontId="2" fillId="0" borderId="41" xfId="1" applyFont="1" applyBorder="1" applyProtection="1"/>
    <xf numFmtId="44" fontId="2" fillId="0" borderId="39" xfId="1" applyNumberFormat="1" applyFont="1" applyBorder="1"/>
    <xf numFmtId="44" fontId="2" fillId="0" borderId="22" xfId="1" applyFont="1" applyBorder="1" applyProtection="1"/>
    <xf numFmtId="0" fontId="5" fillId="0" borderId="34" xfId="2" applyFont="1" applyFill="1" applyBorder="1" applyAlignment="1" applyProtection="1">
      <alignment horizontal="right"/>
    </xf>
    <xf numFmtId="0" fontId="5" fillId="0" borderId="51" xfId="2" applyFont="1" applyFill="1" applyBorder="1" applyAlignment="1" applyProtection="1">
      <alignment horizontal="right"/>
    </xf>
    <xf numFmtId="37" fontId="2" fillId="0" borderId="2" xfId="1" applyNumberFormat="1" applyFont="1" applyBorder="1"/>
    <xf numFmtId="37" fontId="2" fillId="0" borderId="39" xfId="1" applyNumberFormat="1" applyFont="1" applyBorder="1"/>
    <xf numFmtId="44" fontId="2" fillId="0" borderId="35" xfId="1" applyFont="1" applyBorder="1" applyProtection="1"/>
    <xf numFmtId="0" fontId="4" fillId="0" borderId="7" xfId="2" applyFont="1" applyFill="1" applyBorder="1" applyAlignment="1" applyProtection="1">
      <alignment horizontal="left" wrapText="1"/>
    </xf>
    <xf numFmtId="44" fontId="1" fillId="0" borderId="55" xfId="1" applyFont="1" applyBorder="1" applyAlignment="1" applyProtection="1">
      <alignment horizontal="center"/>
    </xf>
    <xf numFmtId="0" fontId="4" fillId="0" borderId="0" xfId="2" applyFont="1" applyFill="1" applyBorder="1" applyAlignment="1" applyProtection="1">
      <alignment horizontal="left" wrapText="1"/>
    </xf>
    <xf numFmtId="44" fontId="2" fillId="0" borderId="36" xfId="1" applyFont="1" applyBorder="1" applyProtection="1"/>
    <xf numFmtId="44" fontId="1" fillId="0" borderId="33" xfId="1" applyFont="1" applyBorder="1" applyAlignment="1" applyProtection="1">
      <alignment horizontal="center"/>
    </xf>
    <xf numFmtId="44" fontId="2" fillId="0" borderId="40" xfId="1" applyNumberFormat="1" applyFont="1" applyBorder="1"/>
    <xf numFmtId="0" fontId="5" fillId="0" borderId="0" xfId="0" applyFont="1" applyFill="1" applyBorder="1" applyAlignment="1" applyProtection="1">
      <alignment horizontal="center" vertical="center"/>
    </xf>
    <xf numFmtId="0" fontId="4" fillId="0" borderId="33" xfId="0" applyFont="1" applyFill="1" applyBorder="1" applyAlignment="1">
      <alignment horizontal="center" wrapText="1"/>
    </xf>
    <xf numFmtId="0" fontId="4" fillId="0" borderId="44" xfId="0" applyFont="1" applyFill="1" applyBorder="1" applyAlignment="1">
      <alignment horizontal="center" wrapText="1"/>
    </xf>
    <xf numFmtId="0" fontId="0" fillId="0" borderId="7" xfId="0" applyFill="1" applyBorder="1" applyAlignment="1">
      <alignment horizontal="center"/>
    </xf>
    <xf numFmtId="0" fontId="4" fillId="0" borderId="54" xfId="0" applyFont="1" applyFill="1" applyBorder="1" applyAlignment="1">
      <alignment horizontal="center"/>
    </xf>
    <xf numFmtId="0" fontId="0" fillId="0" borderId="67" xfId="0" applyFill="1" applyBorder="1" applyAlignment="1">
      <alignment horizontal="center"/>
    </xf>
    <xf numFmtId="0" fontId="0" fillId="0" borderId="35" xfId="0" applyFill="1" applyBorder="1" applyAlignment="1">
      <alignment horizontal="center"/>
    </xf>
    <xf numFmtId="0" fontId="4" fillId="0" borderId="54" xfId="0" applyFont="1" applyFill="1" applyBorder="1" applyAlignment="1">
      <alignment horizontal="center" wrapText="1"/>
    </xf>
    <xf numFmtId="0" fontId="0" fillId="0" borderId="67" xfId="0" applyFill="1" applyBorder="1" applyAlignment="1">
      <alignment horizontal="center" wrapText="1"/>
    </xf>
    <xf numFmtId="0" fontId="0" fillId="0" borderId="35" xfId="0" applyFill="1" applyBorder="1" applyAlignment="1">
      <alignment horizontal="center" wrapText="1"/>
    </xf>
    <xf numFmtId="0" fontId="4" fillId="0" borderId="67" xfId="0" applyFont="1" applyFill="1" applyBorder="1" applyAlignment="1">
      <alignment horizontal="center"/>
    </xf>
    <xf numFmtId="0" fontId="4" fillId="0" borderId="35" xfId="0" applyFont="1" applyFill="1" applyBorder="1" applyAlignment="1">
      <alignment horizontal="center"/>
    </xf>
    <xf numFmtId="0" fontId="5" fillId="0" borderId="30" xfId="2" applyFont="1" applyFill="1" applyBorder="1" applyAlignment="1">
      <alignment horizontal="center"/>
    </xf>
    <xf numFmtId="0" fontId="5" fillId="0" borderId="9" xfId="2" applyFont="1" applyFill="1" applyBorder="1" applyAlignment="1">
      <alignment horizontal="center"/>
    </xf>
    <xf numFmtId="0" fontId="5" fillId="0" borderId="51" xfId="2" applyFont="1" applyFill="1" applyBorder="1" applyAlignment="1">
      <alignment horizontal="center"/>
    </xf>
    <xf numFmtId="0" fontId="5" fillId="0" borderId="56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61" xfId="0" applyFont="1" applyBorder="1" applyAlignment="1">
      <alignment horizontal="center" vertical="center" wrapText="1"/>
    </xf>
    <xf numFmtId="0" fontId="5" fillId="0" borderId="26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5" fillId="0" borderId="50" xfId="0" applyNumberFormat="1" applyFont="1" applyFill="1" applyBorder="1" applyAlignment="1" applyProtection="1">
      <alignment horizontal="center" vertical="center" wrapText="1"/>
    </xf>
    <xf numFmtId="0" fontId="11" fillId="0" borderId="56" xfId="0" applyNumberFormat="1" applyFont="1" applyFill="1" applyBorder="1" applyAlignment="1" applyProtection="1">
      <alignment horizontal="center" vertical="center" wrapText="1"/>
    </xf>
    <xf numFmtId="0" fontId="0" fillId="0" borderId="19" xfId="0" applyBorder="1"/>
    <xf numFmtId="0" fontId="0" fillId="0" borderId="61" xfId="0" applyBorder="1"/>
    <xf numFmtId="0" fontId="5" fillId="0" borderId="30" xfId="0" applyFont="1" applyFill="1" applyBorder="1" applyAlignment="1" applyProtection="1">
      <alignment horizontal="center"/>
    </xf>
    <xf numFmtId="0" fontId="0" fillId="0" borderId="9" xfId="0" applyBorder="1" applyAlignment="1"/>
    <xf numFmtId="0" fontId="0" fillId="0" borderId="51" xfId="0" applyBorder="1" applyAlignment="1"/>
    <xf numFmtId="0" fontId="5" fillId="0" borderId="9" xfId="0" applyFont="1" applyFill="1" applyBorder="1" applyAlignment="1" applyProtection="1">
      <alignment horizontal="center"/>
    </xf>
    <xf numFmtId="0" fontId="5" fillId="0" borderId="51" xfId="0" applyFont="1" applyFill="1" applyBorder="1" applyAlignment="1" applyProtection="1">
      <alignment horizontal="center"/>
    </xf>
    <xf numFmtId="0" fontId="5" fillId="0" borderId="30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5" fillId="0" borderId="31" xfId="0" applyNumberFormat="1" applyFont="1" applyFill="1" applyBorder="1" applyAlignment="1" applyProtection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5" fillId="0" borderId="56" xfId="0" applyNumberFormat="1" applyFont="1" applyFill="1" applyBorder="1" applyAlignment="1" applyProtection="1">
      <alignment horizontal="center" vertical="center" wrapText="1"/>
    </xf>
    <xf numFmtId="0" fontId="5" fillId="0" borderId="19" xfId="0" applyNumberFormat="1" applyFont="1" applyFill="1" applyBorder="1" applyAlignment="1" applyProtection="1">
      <alignment horizontal="center" vertical="center" wrapText="1"/>
    </xf>
    <xf numFmtId="0" fontId="5" fillId="0" borderId="61" xfId="0" applyNumberFormat="1" applyFont="1" applyFill="1" applyBorder="1" applyAlignment="1" applyProtection="1">
      <alignment horizontal="center" vertical="center" wrapText="1"/>
    </xf>
    <xf numFmtId="0" fontId="5" fillId="0" borderId="52" xfId="0" applyNumberFormat="1" applyFont="1" applyFill="1" applyBorder="1" applyAlignment="1" applyProtection="1">
      <alignment horizontal="center" vertical="center" wrapText="1"/>
    </xf>
    <xf numFmtId="0" fontId="5" fillId="0" borderId="21" xfId="0" applyNumberFormat="1" applyFont="1" applyFill="1" applyBorder="1" applyAlignment="1" applyProtection="1">
      <alignment horizontal="center" vertical="center" wrapText="1"/>
    </xf>
    <xf numFmtId="0" fontId="5" fillId="0" borderId="53" xfId="0" applyNumberFormat="1" applyFont="1" applyFill="1" applyBorder="1" applyAlignment="1" applyProtection="1">
      <alignment horizontal="center" vertical="center" wrapText="1"/>
    </xf>
    <xf numFmtId="0" fontId="11" fillId="0" borderId="30" xfId="0" applyNumberFormat="1" applyFont="1" applyFill="1" applyBorder="1" applyAlignment="1" applyProtection="1">
      <alignment horizontal="center" vertical="center" wrapText="1"/>
    </xf>
    <xf numFmtId="0" fontId="0" fillId="0" borderId="9" xfId="0" applyBorder="1"/>
    <xf numFmtId="0" fontId="0" fillId="0" borderId="51" xfId="0" applyBorder="1"/>
    <xf numFmtId="0" fontId="5" fillId="0" borderId="3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4" fillId="0" borderId="5" xfId="1" applyNumberFormat="1" applyFont="1" applyFill="1" applyBorder="1" applyAlignment="1">
      <alignment horizontal="center"/>
    </xf>
  </cellXfs>
  <cellStyles count="6">
    <cellStyle name="Currency" xfId="1" builtinId="4"/>
    <cellStyle name="Currency 2" xfId="5"/>
    <cellStyle name="Normal" xfId="0" builtinId="0"/>
    <cellStyle name="Normal 2" xfId="2"/>
    <cellStyle name="Normal 3" xfId="4"/>
    <cellStyle name="Percent" xfId="3" builtinId="5"/>
  </cellStyles>
  <dxfs count="0"/>
  <tableStyles count="0" defaultTableStyle="TableStyleMedium9" defaultPivotStyle="PivotStyleLight16"/>
  <colors>
    <mruColors>
      <color rgb="FF1EFF96"/>
      <color rgb="FF2FFF8D"/>
      <color rgb="FF8BFFB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0"/>
  <sheetViews>
    <sheetView workbookViewId="0">
      <selection activeCell="B1" sqref="B1:L1"/>
    </sheetView>
  </sheetViews>
  <sheetFormatPr defaultRowHeight="12.75" x14ac:dyDescent="0.2"/>
  <cols>
    <col min="1" max="1" width="29.140625" style="21" customWidth="1"/>
    <col min="2" max="2" width="14" style="21" bestFit="1" customWidth="1"/>
    <col min="3" max="4" width="12.28515625" style="21" bestFit="1" customWidth="1"/>
    <col min="5" max="5" width="12.42578125" style="21" hidden="1" customWidth="1"/>
    <col min="6" max="6" width="12.28515625" style="21" hidden="1" customWidth="1"/>
    <col min="7" max="7" width="15.5703125" style="21" hidden="1" customWidth="1"/>
    <col min="8" max="11" width="12.28515625" style="21" hidden="1" customWidth="1"/>
    <col min="12" max="16" width="12.28515625" style="21" bestFit="1" customWidth="1"/>
    <col min="17" max="17" width="15.5703125" style="21" bestFit="1" customWidth="1"/>
    <col min="18" max="20" width="12.28515625" style="21" bestFit="1" customWidth="1"/>
    <col min="21" max="16384" width="9.140625" style="21"/>
  </cols>
  <sheetData>
    <row r="1" spans="1:18" x14ac:dyDescent="0.2">
      <c r="A1" s="2" t="s">
        <v>90</v>
      </c>
      <c r="B1" s="319" t="s">
        <v>172</v>
      </c>
      <c r="C1" s="319"/>
      <c r="D1" s="319"/>
      <c r="E1" s="319"/>
      <c r="F1" s="319"/>
      <c r="G1" s="319"/>
      <c r="H1" s="319"/>
      <c r="I1" s="319"/>
      <c r="J1" s="319"/>
      <c r="K1" s="319"/>
      <c r="L1" s="319"/>
      <c r="M1" s="62"/>
      <c r="N1" s="62"/>
      <c r="O1" s="62"/>
      <c r="P1" s="62"/>
      <c r="Q1" s="62"/>
      <c r="R1" s="62"/>
    </row>
    <row r="2" spans="1:18" x14ac:dyDescent="0.2">
      <c r="A2" s="24" t="s">
        <v>121</v>
      </c>
      <c r="B2" s="23"/>
      <c r="C2" s="23"/>
      <c r="E2" s="62"/>
      <c r="F2" s="62"/>
      <c r="G2" s="62"/>
      <c r="H2" s="272"/>
      <c r="I2" s="272"/>
      <c r="J2" s="272"/>
      <c r="K2" s="62"/>
      <c r="L2" s="62"/>
      <c r="M2" s="62"/>
      <c r="N2" s="62"/>
      <c r="O2" s="62"/>
      <c r="P2" s="62"/>
      <c r="Q2" s="62"/>
      <c r="R2" s="62"/>
    </row>
    <row r="3" spans="1:18" x14ac:dyDescent="0.2">
      <c r="A3" s="24"/>
      <c r="B3" s="23"/>
      <c r="C3" s="23"/>
      <c r="E3" s="96"/>
      <c r="F3" s="96"/>
      <c r="G3" s="96"/>
      <c r="H3" s="272"/>
      <c r="I3" s="272"/>
      <c r="J3" s="272"/>
      <c r="K3" s="96"/>
      <c r="L3" s="96"/>
      <c r="M3" s="96"/>
      <c r="N3" s="96"/>
      <c r="O3" s="96"/>
      <c r="P3" s="96"/>
      <c r="Q3" s="96"/>
      <c r="R3" s="96"/>
    </row>
    <row r="4" spans="1:18" ht="13.5" thickBot="1" x14ac:dyDescent="0.25">
      <c r="A4" s="3"/>
      <c r="B4" s="23"/>
      <c r="C4" s="23"/>
      <c r="D4" s="2"/>
      <c r="E4" s="62"/>
      <c r="F4" s="62"/>
      <c r="G4" s="62"/>
      <c r="H4" s="272"/>
      <c r="I4" s="272"/>
      <c r="J4" s="272"/>
      <c r="K4" s="62"/>
      <c r="L4" s="62"/>
      <c r="M4" s="62"/>
      <c r="N4" s="62"/>
      <c r="O4" s="62"/>
      <c r="P4" s="62"/>
      <c r="Q4" s="62"/>
      <c r="R4" s="62"/>
    </row>
    <row r="5" spans="1:18" ht="13.5" thickBot="1" x14ac:dyDescent="0.25">
      <c r="A5" s="119" t="s">
        <v>6</v>
      </c>
      <c r="B5" s="163" t="s">
        <v>87</v>
      </c>
      <c r="C5" s="120" t="s">
        <v>13</v>
      </c>
      <c r="D5" s="199" t="s">
        <v>5</v>
      </c>
      <c r="E5" s="62"/>
      <c r="F5" s="238"/>
      <c r="G5" s="62"/>
      <c r="H5" s="92">
        <f>B6*1.08</f>
        <v>0</v>
      </c>
      <c r="I5" s="92">
        <f t="shared" ref="I5:J5" si="0">C6*1.08</f>
        <v>0</v>
      </c>
      <c r="J5" s="92">
        <f t="shared" si="0"/>
        <v>0</v>
      </c>
      <c r="K5" s="62"/>
      <c r="L5" s="62"/>
      <c r="M5" s="62"/>
      <c r="N5" s="62"/>
      <c r="O5" s="62"/>
      <c r="P5" s="62"/>
      <c r="Q5" s="62"/>
      <c r="R5" s="62"/>
    </row>
    <row r="6" spans="1:18" x14ac:dyDescent="0.2">
      <c r="A6" s="115"/>
      <c r="B6" s="166"/>
      <c r="C6" s="188"/>
      <c r="D6" s="200"/>
      <c r="E6" s="92"/>
      <c r="F6" s="92"/>
      <c r="G6" s="62"/>
      <c r="H6" s="92">
        <f>(SUM(B7:B8))*1.08</f>
        <v>0</v>
      </c>
      <c r="I6" s="92">
        <f>(SUM(C7:C8))*1.08</f>
        <v>0</v>
      </c>
      <c r="J6" s="92">
        <f>(SUM(D7:D8))*1.08</f>
        <v>0</v>
      </c>
      <c r="K6" s="62"/>
      <c r="L6" s="62"/>
      <c r="M6" s="62"/>
      <c r="N6" s="62"/>
      <c r="O6" s="62"/>
      <c r="P6" s="62"/>
      <c r="Q6" s="62"/>
      <c r="R6" s="62"/>
    </row>
    <row r="7" spans="1:18" x14ac:dyDescent="0.2">
      <c r="A7" s="116"/>
      <c r="B7" s="164"/>
      <c r="C7" s="121"/>
      <c r="D7" s="200"/>
      <c r="E7" s="92"/>
      <c r="F7" s="92"/>
      <c r="G7" s="96"/>
      <c r="H7" s="92">
        <f>SUM(H5:H6)+B14</f>
        <v>0</v>
      </c>
      <c r="I7" s="92">
        <f t="shared" ref="I7:J7" si="1">SUM(I5:I6)+C14</f>
        <v>0</v>
      </c>
      <c r="J7" s="92">
        <f t="shared" si="1"/>
        <v>0</v>
      </c>
      <c r="K7" s="96"/>
      <c r="L7" s="96"/>
      <c r="M7" s="96"/>
      <c r="N7" s="96"/>
      <c r="O7" s="96"/>
      <c r="P7" s="96"/>
      <c r="Q7" s="96"/>
      <c r="R7" s="96"/>
    </row>
    <row r="8" spans="1:18" x14ac:dyDescent="0.2">
      <c r="A8" s="116"/>
      <c r="B8" s="164"/>
      <c r="C8" s="121"/>
      <c r="D8" s="200"/>
      <c r="E8" s="62"/>
      <c r="F8" s="92"/>
      <c r="G8" s="62"/>
      <c r="H8" s="272"/>
      <c r="I8" s="272"/>
      <c r="J8" s="272"/>
      <c r="K8" s="62"/>
      <c r="L8" s="62"/>
      <c r="M8" s="62"/>
      <c r="N8" s="62"/>
      <c r="O8" s="62"/>
      <c r="P8" s="62"/>
      <c r="Q8" s="62"/>
      <c r="R8" s="62"/>
    </row>
    <row r="9" spans="1:18" s="22" customFormat="1" x14ac:dyDescent="0.2">
      <c r="A9" s="116"/>
      <c r="B9" s="164"/>
      <c r="C9" s="121"/>
      <c r="D9" s="200"/>
      <c r="E9" s="5"/>
      <c r="F9" s="5"/>
    </row>
    <row r="10" spans="1:18" x14ac:dyDescent="0.2">
      <c r="A10" s="116"/>
      <c r="B10" s="164"/>
      <c r="C10" s="121"/>
      <c r="D10" s="200"/>
    </row>
    <row r="11" spans="1:18" ht="13.5" thickBot="1" x14ac:dyDescent="0.25">
      <c r="A11" s="116"/>
      <c r="B11" s="164"/>
      <c r="C11" s="121"/>
      <c r="D11" s="200"/>
    </row>
    <row r="12" spans="1:18" x14ac:dyDescent="0.2">
      <c r="A12" s="114" t="s">
        <v>36</v>
      </c>
      <c r="B12" s="234"/>
      <c r="C12" s="231"/>
      <c r="D12" s="201"/>
    </row>
    <row r="13" spans="1:18" x14ac:dyDescent="0.2">
      <c r="A13" s="42" t="s">
        <v>88</v>
      </c>
      <c r="B13" s="235"/>
      <c r="C13" s="232"/>
      <c r="D13" s="202"/>
    </row>
    <row r="14" spans="1:18" ht="13.5" thickBot="1" x14ac:dyDescent="0.25">
      <c r="A14" s="117" t="s">
        <v>9</v>
      </c>
      <c r="B14" s="236"/>
      <c r="C14" s="233"/>
      <c r="D14" s="203"/>
      <c r="E14" s="278">
        <f>C15-D15</f>
        <v>0</v>
      </c>
      <c r="L14" s="278"/>
      <c r="M14" s="278"/>
    </row>
    <row r="15" spans="1:18" ht="14.25" thickTop="1" thickBot="1" x14ac:dyDescent="0.25">
      <c r="A15" s="118" t="s">
        <v>26</v>
      </c>
      <c r="B15" s="165"/>
      <c r="C15" s="165"/>
      <c r="D15" s="204"/>
      <c r="M15" s="278"/>
    </row>
    <row r="16" spans="1:18" ht="15" customHeight="1" x14ac:dyDescent="0.2">
      <c r="A16"/>
      <c r="B16"/>
      <c r="C16"/>
      <c r="D16"/>
    </row>
    <row r="17" spans="1:20" ht="12.75" hidden="1" customHeight="1" x14ac:dyDescent="0.2">
      <c r="A17" s="95"/>
      <c r="B17" s="322" t="s">
        <v>103</v>
      </c>
      <c r="C17" s="322"/>
      <c r="D17" s="322"/>
      <c r="E17" s="323" t="s">
        <v>118</v>
      </c>
      <c r="F17" s="324"/>
      <c r="G17" s="325"/>
      <c r="H17" s="323" t="s">
        <v>95</v>
      </c>
      <c r="I17" s="324"/>
      <c r="J17" s="325"/>
      <c r="K17" s="326" t="s">
        <v>119</v>
      </c>
      <c r="L17" s="327"/>
      <c r="M17" s="328"/>
      <c r="N17" s="323" t="s">
        <v>100</v>
      </c>
      <c r="O17" s="329"/>
      <c r="P17" s="330"/>
      <c r="Q17" s="320" t="s">
        <v>106</v>
      </c>
    </row>
    <row r="18" spans="1:20" hidden="1" x14ac:dyDescent="0.2">
      <c r="A18" s="21" t="s">
        <v>102</v>
      </c>
      <c r="B18" s="265" t="s">
        <v>105</v>
      </c>
      <c r="C18" s="265" t="s">
        <v>13</v>
      </c>
      <c r="D18" s="265" t="s">
        <v>5</v>
      </c>
      <c r="E18" s="265" t="s">
        <v>105</v>
      </c>
      <c r="F18" s="265" t="s">
        <v>13</v>
      </c>
      <c r="G18" s="265" t="s">
        <v>5</v>
      </c>
      <c r="H18" s="265" t="s">
        <v>105</v>
      </c>
      <c r="I18" s="265" t="s">
        <v>13</v>
      </c>
      <c r="J18" s="265" t="s">
        <v>5</v>
      </c>
      <c r="K18" s="265" t="s">
        <v>105</v>
      </c>
      <c r="L18" s="265" t="s">
        <v>13</v>
      </c>
      <c r="M18" s="265" t="s">
        <v>5</v>
      </c>
      <c r="N18" s="265" t="s">
        <v>105</v>
      </c>
      <c r="O18" s="265" t="s">
        <v>13</v>
      </c>
      <c r="P18" s="265" t="s">
        <v>5</v>
      </c>
      <c r="Q18" s="321"/>
    </row>
    <row r="19" spans="1:20" hidden="1" x14ac:dyDescent="0.2">
      <c r="A19" s="21" t="s">
        <v>112</v>
      </c>
      <c r="B19" s="266">
        <f>'Prime Labor'!C38</f>
        <v>0</v>
      </c>
      <c r="C19" s="264" t="e">
        <f>'Prime Labor'!D38+#REF!+'Sub-Labor'!D46</f>
        <v>#REF!</v>
      </c>
      <c r="D19" s="266" t="e">
        <f>'Prime Labor'!E38+#REF!+'Sub-Labor'!E46</f>
        <v>#REF!</v>
      </c>
      <c r="E19" s="267" t="e">
        <f>'Prime Labor'!C39+#REF!+'Sub-Labor'!C47</f>
        <v>#REF!</v>
      </c>
      <c r="F19" s="267" t="e">
        <f>'Prime Labor'!D39+#REF!+'Sub-Labor'!D47</f>
        <v>#REF!</v>
      </c>
      <c r="G19" s="267" t="e">
        <f>'Prime Labor'!E39+#REF!+'Sub-Labor'!E47</f>
        <v>#REF!</v>
      </c>
      <c r="H19" s="267" t="e">
        <f>E19*1.08</f>
        <v>#REF!</v>
      </c>
      <c r="I19" s="267" t="e">
        <f>F19*1.08</f>
        <v>#REF!</v>
      </c>
      <c r="J19" s="267" t="e">
        <f>G19*1.08</f>
        <v>#REF!</v>
      </c>
      <c r="K19" s="267" t="e">
        <f>'ODC''s'!#REF!</f>
        <v>#REF!</v>
      </c>
      <c r="L19" s="267">
        <f>('ODC''s'!F51+SUM('ODC''s'!F5:F7))/9</f>
        <v>0</v>
      </c>
      <c r="M19" s="267">
        <f>('ODC''s'!G51+SUM('ODC''s'!G5:G7))/9</f>
        <v>0</v>
      </c>
      <c r="N19" s="267" t="e">
        <f>H19+K19</f>
        <v>#REF!</v>
      </c>
      <c r="O19" s="267" t="e">
        <f>I19+L19</f>
        <v>#REF!</v>
      </c>
      <c r="P19" s="267" t="e">
        <f t="shared" ref="P19:P26" si="2">(G19*1.08)+M19</f>
        <v>#REF!</v>
      </c>
      <c r="Q19" s="283">
        <v>31698.17</v>
      </c>
      <c r="R19" s="21">
        <v>31698.17</v>
      </c>
    </row>
    <row r="20" spans="1:20" hidden="1" x14ac:dyDescent="0.2">
      <c r="A20" s="22" t="s">
        <v>111</v>
      </c>
      <c r="B20" s="266">
        <f>'Prime Labor'!F38</f>
        <v>0</v>
      </c>
      <c r="C20" s="264" t="e">
        <f>'Prime Labor'!G38+#REF!+'Sub-Labor'!G46</f>
        <v>#REF!</v>
      </c>
      <c r="D20" s="266" t="e">
        <f>'Prime Labor'!H38+#REF!+'Sub-Labor'!H46</f>
        <v>#REF!</v>
      </c>
      <c r="E20" s="267" t="e">
        <f>'Prime Labor'!F39+#REF!+'Sub-Labor'!F47</f>
        <v>#REF!</v>
      </c>
      <c r="F20" s="267" t="e">
        <f>'Prime Labor'!G39+#REF!+'Sub-Labor'!G47</f>
        <v>#REF!</v>
      </c>
      <c r="G20" s="267" t="e">
        <f>'Prime Labor'!H39+#REF!+'Sub-Labor'!H47</f>
        <v>#REF!</v>
      </c>
      <c r="H20" s="267" t="e">
        <f t="shared" ref="H20:H27" si="3">E20*1.08</f>
        <v>#REF!</v>
      </c>
      <c r="I20" s="267" t="e">
        <f t="shared" ref="I20:I28" si="4">F20*1.08</f>
        <v>#REF!</v>
      </c>
      <c r="J20" s="267" t="e">
        <f t="shared" ref="J20:J26" si="5">G20*1.08</f>
        <v>#REF!</v>
      </c>
      <c r="K20" s="267" t="e">
        <f>'ODC''s'!#REF!</f>
        <v>#REF!</v>
      </c>
      <c r="L20" s="279" t="e">
        <f>SUM('ODC''s'!#REF!)+('ODC''s'!F51+SUM('ODC''s'!F5:F7))/9</f>
        <v>#REF!</v>
      </c>
      <c r="M20" s="279" t="e">
        <f>SUM('ODC''s'!#REF!)+('ODC''s'!G51+SUM('ODC''s'!G5:G7))/9</f>
        <v>#REF!</v>
      </c>
      <c r="N20" s="267" t="e">
        <f t="shared" ref="N20:N27" si="6">H20+K20</f>
        <v>#REF!</v>
      </c>
      <c r="O20" s="267" t="e">
        <f t="shared" ref="O20:O27" si="7">I20+L20</f>
        <v>#REF!</v>
      </c>
      <c r="P20" s="267" t="e">
        <f t="shared" si="2"/>
        <v>#REF!</v>
      </c>
      <c r="Q20" s="283">
        <f>34065+26000</f>
        <v>60065</v>
      </c>
      <c r="R20" s="21">
        <v>32446.82</v>
      </c>
    </row>
    <row r="21" spans="1:20" hidden="1" x14ac:dyDescent="0.2">
      <c r="A21" s="22" t="s">
        <v>110</v>
      </c>
      <c r="B21" s="266">
        <f>'Sub-Labor'!I46</f>
        <v>0</v>
      </c>
      <c r="C21" s="264" t="e">
        <f>'Prime Labor'!J38+#REF!+'Sub-Labor'!J46</f>
        <v>#REF!</v>
      </c>
      <c r="D21" s="266" t="e">
        <f>'Prime Labor'!K38+#REF!+'Sub-Labor'!K46</f>
        <v>#REF!</v>
      </c>
      <c r="E21" s="267" t="e">
        <f>'Prime Labor'!I39+#REF!+'Sub-Labor'!I47</f>
        <v>#REF!</v>
      </c>
      <c r="F21" s="267" t="e">
        <f>'Prime Labor'!J39+#REF!+'Sub-Labor'!J47</f>
        <v>#REF!</v>
      </c>
      <c r="G21" s="267" t="e">
        <f>'Prime Labor'!K39+#REF!+'Sub-Labor'!K47</f>
        <v>#REF!</v>
      </c>
      <c r="H21" s="267" t="e">
        <f t="shared" si="3"/>
        <v>#REF!</v>
      </c>
      <c r="I21" s="267" t="e">
        <f t="shared" si="4"/>
        <v>#REF!</v>
      </c>
      <c r="J21" s="267" t="e">
        <f t="shared" si="5"/>
        <v>#REF!</v>
      </c>
      <c r="K21" s="267" t="e">
        <f>'ODC''s'!#REF!</f>
        <v>#REF!</v>
      </c>
      <c r="L21" s="279" t="e">
        <f>'ODC''s'!#REF!+('ODC''s'!F51+SUM('ODC''s'!F5:F7))/9</f>
        <v>#REF!</v>
      </c>
      <c r="M21" s="279" t="e">
        <f>'ODC''s'!#REF!+('ODC''s'!G51+SUM('ODC''s'!G5:G7))/9</f>
        <v>#REF!</v>
      </c>
      <c r="N21" s="267" t="e">
        <f t="shared" si="6"/>
        <v>#REF!</v>
      </c>
      <c r="O21" s="267" t="e">
        <f t="shared" si="7"/>
        <v>#REF!</v>
      </c>
      <c r="P21" s="267" t="e">
        <f t="shared" si="2"/>
        <v>#REF!</v>
      </c>
      <c r="Q21" s="283">
        <v>0</v>
      </c>
      <c r="R21" s="21">
        <v>54772.46</v>
      </c>
      <c r="S21" s="278" t="e">
        <f>P22+P23+P25</f>
        <v>#REF!</v>
      </c>
      <c r="T21" s="278">
        <f>Q22+Q23+Q25</f>
        <v>112219.28</v>
      </c>
    </row>
    <row r="22" spans="1:20" s="273" customFormat="1" hidden="1" x14ac:dyDescent="0.2">
      <c r="A22" s="273" t="s">
        <v>109</v>
      </c>
      <c r="B22" s="274" t="e">
        <f>#REF!</f>
        <v>#REF!</v>
      </c>
      <c r="C22" s="275" t="e">
        <f>'Prime Labor'!M38+#REF!</f>
        <v>#REF!</v>
      </c>
      <c r="D22" s="274" t="e">
        <f>'Prime Labor'!N38+#REF!+'Sub-Labor'!N46</f>
        <v>#REF!</v>
      </c>
      <c r="E22" s="276" t="e">
        <f>'Prime Labor'!L39+#REF!+'Sub-Labor'!L47</f>
        <v>#REF!</v>
      </c>
      <c r="F22" s="276" t="e">
        <f>'Prime Labor'!M39+#REF!+'Sub-Labor'!M47</f>
        <v>#REF!</v>
      </c>
      <c r="G22" s="276" t="e">
        <f>'Prime Labor'!N39+#REF!+'Sub-Labor'!N47</f>
        <v>#REF!</v>
      </c>
      <c r="H22" s="276" t="e">
        <f t="shared" si="3"/>
        <v>#REF!</v>
      </c>
      <c r="I22" s="276" t="e">
        <f>F22*1.08</f>
        <v>#REF!</v>
      </c>
      <c r="J22" s="276" t="e">
        <f t="shared" si="5"/>
        <v>#REF!</v>
      </c>
      <c r="K22" s="276" t="e">
        <f>'ODC''s'!#REF!</f>
        <v>#REF!</v>
      </c>
      <c r="L22" s="276">
        <f>'ODC''s'!I52/3+('ODC''s'!F51+SUM('ODC''s'!F5:F7))/9</f>
        <v>0</v>
      </c>
      <c r="M22" s="276">
        <f>'ODC''s'!J52/3+('ODC''s'!G51+SUM('ODC''s'!G5:G7))/9</f>
        <v>0</v>
      </c>
      <c r="N22" s="276" t="e">
        <f t="shared" si="6"/>
        <v>#REF!</v>
      </c>
      <c r="O22" s="276" t="e">
        <f t="shared" si="7"/>
        <v>#REF!</v>
      </c>
      <c r="P22" s="276" t="e">
        <f t="shared" si="2"/>
        <v>#REF!</v>
      </c>
      <c r="Q22" s="283">
        <f>32446.82</f>
        <v>32446.82</v>
      </c>
      <c r="R22" s="273">
        <v>124839.65</v>
      </c>
    </row>
    <row r="23" spans="1:20" s="273" customFormat="1" hidden="1" x14ac:dyDescent="0.2">
      <c r="A23" s="277" t="s">
        <v>113</v>
      </c>
      <c r="B23" s="274" t="e">
        <f>#REF!</f>
        <v>#REF!</v>
      </c>
      <c r="C23" s="275" t="e">
        <f>'Prime Labor'!P38+#REF!+'Sub-Labor'!P46</f>
        <v>#REF!</v>
      </c>
      <c r="D23" s="274" t="e">
        <f>'Prime Labor'!Q38+#REF!+'Sub-Labor'!Q46</f>
        <v>#REF!</v>
      </c>
      <c r="E23" s="276" t="e">
        <f>'Prime Labor'!O39+#REF!+'Sub-Labor'!O47</f>
        <v>#REF!</v>
      </c>
      <c r="F23" s="276" t="e">
        <f>'Prime Labor'!P39+#REF!+'Sub-Labor'!P47</f>
        <v>#REF!</v>
      </c>
      <c r="G23" s="276" t="e">
        <f>'Prime Labor'!Q39+#REF!+'Sub-Labor'!Q47</f>
        <v>#REF!</v>
      </c>
      <c r="H23" s="276" t="e">
        <f t="shared" si="3"/>
        <v>#REF!</v>
      </c>
      <c r="I23" s="276" t="e">
        <f t="shared" si="4"/>
        <v>#REF!</v>
      </c>
      <c r="J23" s="276" t="e">
        <f t="shared" si="5"/>
        <v>#REF!</v>
      </c>
      <c r="K23" s="276" t="e">
        <f>'ODC''s'!#REF!</f>
        <v>#REF!</v>
      </c>
      <c r="L23" s="276">
        <f>'ODC''s'!I52/3+('ODC''s'!F51+SUM('ODC''s'!F5:F7))/9</f>
        <v>0</v>
      </c>
      <c r="M23" s="276">
        <f>'ODC''s'!J52/3+('ODC''s'!G51+SUM('ODC''s'!G5:G7))/9</f>
        <v>0</v>
      </c>
      <c r="N23" s="276" t="e">
        <f t="shared" si="6"/>
        <v>#REF!</v>
      </c>
      <c r="O23" s="276" t="e">
        <f t="shared" si="7"/>
        <v>#REF!</v>
      </c>
      <c r="P23" s="276" t="e">
        <f t="shared" si="2"/>
        <v>#REF!</v>
      </c>
      <c r="Q23" s="283">
        <v>54772.46</v>
      </c>
      <c r="R23" s="273">
        <v>34065</v>
      </c>
    </row>
    <row r="24" spans="1:20" hidden="1" x14ac:dyDescent="0.2">
      <c r="A24" s="22" t="s">
        <v>114</v>
      </c>
      <c r="B24" s="266">
        <f>'Sub-Labor'!R46</f>
        <v>0</v>
      </c>
      <c r="C24" s="264" t="e">
        <f>'Prime Labor'!S38+#REF!+'Sub-Labor'!S46</f>
        <v>#REF!</v>
      </c>
      <c r="D24" s="266" t="e">
        <f>'Prime Labor'!T38+#REF!+'Sub-Labor'!T46</f>
        <v>#REF!</v>
      </c>
      <c r="E24" s="267" t="e">
        <f>'Prime Labor'!R39+#REF!+'Sub-Labor'!R47</f>
        <v>#REF!</v>
      </c>
      <c r="F24" s="267" t="e">
        <f>'Prime Labor'!S39+#REF!+'Sub-Labor'!S47</f>
        <v>#REF!</v>
      </c>
      <c r="G24" s="267" t="e">
        <f>'Prime Labor'!T39+#REF!+'Sub-Labor'!T47</f>
        <v>#REF!</v>
      </c>
      <c r="H24" s="267" t="e">
        <f t="shared" si="3"/>
        <v>#REF!</v>
      </c>
      <c r="I24" s="267" t="e">
        <f t="shared" si="4"/>
        <v>#REF!</v>
      </c>
      <c r="J24" s="267" t="e">
        <f t="shared" si="5"/>
        <v>#REF!</v>
      </c>
      <c r="K24" s="267" t="e">
        <f>'ODC''s'!#REF!</f>
        <v>#REF!</v>
      </c>
      <c r="L24" s="267">
        <f>'ODC''s'!L15+('ODC''s'!F51+SUM('ODC''s'!F5:F7))/9+'ODC''s'!X46</f>
        <v>4695</v>
      </c>
      <c r="M24" s="267">
        <f>'ODC''s'!M15+'ODC''s'!AB46+('ODC''s'!G51+SUM('ODC''s'!G5:G7))/9</f>
        <v>4695</v>
      </c>
      <c r="N24" s="267" t="e">
        <f t="shared" si="6"/>
        <v>#REF!</v>
      </c>
      <c r="O24" s="267" t="e">
        <f t="shared" si="7"/>
        <v>#REF!</v>
      </c>
      <c r="P24" s="267" t="e">
        <f t="shared" si="2"/>
        <v>#REF!</v>
      </c>
      <c r="Q24" s="283">
        <v>124839.65</v>
      </c>
      <c r="R24" s="21">
        <v>93814.67</v>
      </c>
    </row>
    <row r="25" spans="1:20" s="273" customFormat="1" hidden="1" x14ac:dyDescent="0.2">
      <c r="A25" s="273" t="s">
        <v>115</v>
      </c>
      <c r="B25" s="274" t="e">
        <f>#REF!</f>
        <v>#REF!</v>
      </c>
      <c r="C25" s="275" t="e">
        <f>'Prime Labor'!V38+#REF!+'Sub-Labor'!V46</f>
        <v>#REF!</v>
      </c>
      <c r="D25" s="274" t="e">
        <f>'Prime Labor'!W38+#REF!+'Sub-Labor'!W46</f>
        <v>#REF!</v>
      </c>
      <c r="E25" s="276" t="e">
        <f>'Prime Labor'!U39+#REF!+'Sub-Labor'!U47</f>
        <v>#REF!</v>
      </c>
      <c r="F25" s="276" t="e">
        <f>'Prime Labor'!V39+#REF!+'Sub-Labor'!V47</f>
        <v>#REF!</v>
      </c>
      <c r="G25" s="276" t="e">
        <f>'Prime Labor'!W39+#REF!+'Sub-Labor'!W47</f>
        <v>#REF!</v>
      </c>
      <c r="H25" s="276" t="e">
        <f t="shared" si="3"/>
        <v>#REF!</v>
      </c>
      <c r="I25" s="276" t="e">
        <f t="shared" si="4"/>
        <v>#REF!</v>
      </c>
      <c r="J25" s="276" t="e">
        <f t="shared" si="5"/>
        <v>#REF!</v>
      </c>
      <c r="K25" s="276" t="e">
        <f>'ODC''s'!#REF!</f>
        <v>#REF!</v>
      </c>
      <c r="L25" s="276">
        <f>('ODC''s'!I52/3)+('ODC''s'!F51+SUM('ODC''s'!F5:F7))/9</f>
        <v>0</v>
      </c>
      <c r="M25" s="276">
        <f>'ODC''s'!J52/3+('ODC''s'!G51+SUM('ODC''s'!G5:G7))/9</f>
        <v>0</v>
      </c>
      <c r="N25" s="276" t="e">
        <f t="shared" si="6"/>
        <v>#REF!</v>
      </c>
      <c r="O25" s="276" t="e">
        <f t="shared" si="7"/>
        <v>#REF!</v>
      </c>
      <c r="P25" s="276" t="e">
        <f t="shared" si="2"/>
        <v>#REF!</v>
      </c>
      <c r="Q25" s="283">
        <v>25000</v>
      </c>
      <c r="R25" s="273">
        <v>51000</v>
      </c>
    </row>
    <row r="26" spans="1:20" hidden="1" x14ac:dyDescent="0.2">
      <c r="A26" s="22" t="s">
        <v>117</v>
      </c>
      <c r="B26" s="266">
        <f>'Sub-Labor'!X46</f>
        <v>0</v>
      </c>
      <c r="C26" s="281" t="e">
        <f>'Prime Labor'!Y38+#REF!+'Sub-Labor'!Y46</f>
        <v>#REF!</v>
      </c>
      <c r="D26" s="280" t="e">
        <f>'Prime Labor'!Z38+#REF!+'Sub-Labor'!Z46</f>
        <v>#REF!</v>
      </c>
      <c r="E26" s="267" t="e">
        <f>'Prime Labor'!X39+#REF!+'Sub-Labor'!X47</f>
        <v>#REF!</v>
      </c>
      <c r="F26" s="267" t="e">
        <f>'Prime Labor'!Y39+#REF!+'Sub-Labor'!Y47</f>
        <v>#REF!</v>
      </c>
      <c r="G26" s="267" t="e">
        <f>'Prime Labor'!Z39+#REF!+'Sub-Labor'!Z47</f>
        <v>#REF!</v>
      </c>
      <c r="H26" s="267" t="e">
        <f t="shared" si="3"/>
        <v>#REF!</v>
      </c>
      <c r="I26" s="279" t="e">
        <f t="shared" si="4"/>
        <v>#REF!</v>
      </c>
      <c r="J26" s="279" t="e">
        <f t="shared" si="5"/>
        <v>#REF!</v>
      </c>
      <c r="K26" s="267">
        <f>'ODC''s'!D52</f>
        <v>0</v>
      </c>
      <c r="L26" s="267" t="e">
        <f>'ODC''s'!L16+'ODC''s'!L17+'ODC''s'!#REF!+('ODC''s'!F51+SUM('ODC''s'!F5:F7))/9+'ODC''s'!Y46</f>
        <v>#REF!</v>
      </c>
      <c r="M26" s="267">
        <f>SUM('ODC''s'!M16:M17)+'ODC''s'!AC46+('ODC''s'!G51+SUM('ODC''s'!G5:G7))/9</f>
        <v>3830.4</v>
      </c>
      <c r="N26" s="267" t="e">
        <f t="shared" si="6"/>
        <v>#REF!</v>
      </c>
      <c r="O26" s="267" t="e">
        <f t="shared" si="7"/>
        <v>#REF!</v>
      </c>
      <c r="P26" s="267" t="e">
        <f t="shared" si="2"/>
        <v>#REF!</v>
      </c>
      <c r="Q26" s="283">
        <v>93814.67</v>
      </c>
      <c r="R26" s="278">
        <v>59960</v>
      </c>
    </row>
    <row r="27" spans="1:20" hidden="1" x14ac:dyDescent="0.2">
      <c r="A27" s="22" t="s">
        <v>116</v>
      </c>
      <c r="B27" s="264">
        <f>'Sub-Labor'!AA46</f>
        <v>0</v>
      </c>
      <c r="C27" s="281" t="e">
        <f>'Prime Labor'!AB38+#REF!+'Sub-Labor'!AB46</f>
        <v>#REF!</v>
      </c>
      <c r="D27" s="280" t="e">
        <f>'Prime Labor'!AC38+#REF!+'Sub-Labor'!AC46</f>
        <v>#REF!</v>
      </c>
      <c r="E27" s="267" t="e">
        <f>'Prime Labor'!AA39+#REF!+'Sub-Labor'!AA47</f>
        <v>#REF!</v>
      </c>
      <c r="F27" s="267" t="e">
        <f>'Prime Labor'!AB39+#REF!+'Sub-Labor'!AB47</f>
        <v>#REF!</v>
      </c>
      <c r="G27" s="267" t="e">
        <f>'Prime Labor'!AC39+#REF!+'Sub-Labor'!AC47</f>
        <v>#REF!</v>
      </c>
      <c r="H27" s="267" t="e">
        <f t="shared" si="3"/>
        <v>#REF!</v>
      </c>
      <c r="I27" s="279" t="e">
        <f t="shared" si="4"/>
        <v>#REF!</v>
      </c>
      <c r="J27" s="279" t="e">
        <f t="shared" ref="J27" si="8">G27*1.08</f>
        <v>#REF!</v>
      </c>
      <c r="K27" s="267" t="e">
        <f>'ODC''s'!#REF!</f>
        <v>#REF!</v>
      </c>
      <c r="L27" s="267">
        <f>SUM('ODC''s'!L18:L18)+('ODC''s'!F51+SUM('ODC''s'!F5:F7))/9+'ODC''s'!Z46</f>
        <v>3684</v>
      </c>
      <c r="M27" s="267">
        <f>SUM('ODC''s'!M18:M18)+'ODC''s'!AD46+('ODC''s'!G51+SUM('ODC''s'!G5:G7))/9</f>
        <v>3684</v>
      </c>
      <c r="N27" s="267" t="e">
        <f t="shared" si="6"/>
        <v>#REF!</v>
      </c>
      <c r="O27" s="267" t="e">
        <f t="shared" si="7"/>
        <v>#REF!</v>
      </c>
      <c r="P27" s="267" t="e">
        <f>(G27*1.08)+M27</f>
        <v>#REF!</v>
      </c>
      <c r="Q27" s="283">
        <f>59960+119296</f>
        <v>179256</v>
      </c>
      <c r="R27" s="273">
        <v>119296</v>
      </c>
    </row>
    <row r="28" spans="1:20" hidden="1" x14ac:dyDescent="0.2">
      <c r="A28" s="22" t="s">
        <v>100</v>
      </c>
      <c r="B28" s="266" t="e">
        <f t="shared" ref="B28:G28" si="9">SUM(B19:B27)</f>
        <v>#REF!</v>
      </c>
      <c r="C28" s="264" t="e">
        <f t="shared" si="9"/>
        <v>#REF!</v>
      </c>
      <c r="D28" s="266" t="e">
        <f t="shared" si="9"/>
        <v>#REF!</v>
      </c>
      <c r="E28" s="267" t="e">
        <f t="shared" si="9"/>
        <v>#REF!</v>
      </c>
      <c r="F28" s="267" t="e">
        <f t="shared" si="9"/>
        <v>#REF!</v>
      </c>
      <c r="G28" s="267" t="e">
        <f t="shared" si="9"/>
        <v>#REF!</v>
      </c>
      <c r="H28" s="267" t="e">
        <f>E28*1.08</f>
        <v>#REF!</v>
      </c>
      <c r="I28" s="267" t="e">
        <f t="shared" si="4"/>
        <v>#REF!</v>
      </c>
      <c r="J28" s="267" t="e">
        <f t="shared" ref="J28:Q28" si="10">SUM(J19:J27)</f>
        <v>#REF!</v>
      </c>
      <c r="K28" s="267" t="e">
        <f t="shared" si="10"/>
        <v>#REF!</v>
      </c>
      <c r="L28" s="267" t="e">
        <f t="shared" si="10"/>
        <v>#REF!</v>
      </c>
      <c r="M28" s="267" t="e">
        <f t="shared" si="10"/>
        <v>#REF!</v>
      </c>
      <c r="N28" s="267" t="e">
        <f t="shared" si="10"/>
        <v>#REF!</v>
      </c>
      <c r="O28" s="267" t="e">
        <f t="shared" si="10"/>
        <v>#REF!</v>
      </c>
      <c r="P28" s="267" t="e">
        <f t="shared" si="10"/>
        <v>#REF!</v>
      </c>
      <c r="Q28" s="267">
        <f t="shared" si="10"/>
        <v>601892.77</v>
      </c>
      <c r="R28" s="188">
        <f>SUM(R19:R27)</f>
        <v>601892.77</v>
      </c>
    </row>
    <row r="29" spans="1:20" hidden="1" x14ac:dyDescent="0.2">
      <c r="A29" s="268" t="s">
        <v>107</v>
      </c>
      <c r="B29" s="269" t="e">
        <f>'Prime Labor'!AG38+#REF!+'Sub-Labor'!AG46</f>
        <v>#REF!</v>
      </c>
      <c r="C29" s="269" t="e">
        <f>'Prime Labor'!AH38+#REF!+'Sub-Labor'!AH46</f>
        <v>#REF!</v>
      </c>
      <c r="D29" s="266" t="e">
        <f>'Prime Labor'!G76+#REF!+'Sub-Labor'!G92</f>
        <v>#REF!</v>
      </c>
      <c r="E29" s="267" t="e">
        <f>'Prime Labor'!D76+#REF!+'Sub-Labor'!D92</f>
        <v>#REF!</v>
      </c>
      <c r="F29" s="267" t="e">
        <f>'Prime Labor'!F76+#REF!+'Sub-Labor'!F92</f>
        <v>#REF!</v>
      </c>
      <c r="G29" s="267">
        <f>D12</f>
        <v>0</v>
      </c>
      <c r="H29" s="267">
        <f>B13</f>
        <v>0</v>
      </c>
      <c r="I29" s="267">
        <f>C13</f>
        <v>0</v>
      </c>
      <c r="J29" s="267">
        <f>D13</f>
        <v>0</v>
      </c>
      <c r="K29" s="267">
        <f>'ODC''s'!E56</f>
        <v>0</v>
      </c>
      <c r="L29" s="267">
        <f>'ODC''s'!F56</f>
        <v>0</v>
      </c>
      <c r="M29" s="267">
        <f>'ODC''s'!G56</f>
        <v>0</v>
      </c>
      <c r="N29" s="267">
        <f>B15</f>
        <v>0</v>
      </c>
      <c r="O29" s="267">
        <f>C15</f>
        <v>0</v>
      </c>
      <c r="P29" s="267">
        <f>D15</f>
        <v>0</v>
      </c>
      <c r="Q29" s="22"/>
    </row>
    <row r="30" spans="1:20" hidden="1" x14ac:dyDescent="0.2"/>
    <row r="31" spans="1:20" hidden="1" x14ac:dyDescent="0.2"/>
    <row r="32" spans="1:20" hidden="1" x14ac:dyDescent="0.2">
      <c r="C32" s="21">
        <f>'Prime Labor'!AB38</f>
        <v>0</v>
      </c>
      <c r="D32" s="282">
        <f>'Prime Labor'!AC38</f>
        <v>0</v>
      </c>
      <c r="I32" s="278" t="e">
        <f>I26</f>
        <v>#REF!</v>
      </c>
      <c r="L32" s="278" t="e">
        <f>L26*1.15</f>
        <v>#REF!</v>
      </c>
      <c r="O32" s="278" t="e">
        <f>I32+L32</f>
        <v>#REF!</v>
      </c>
    </row>
    <row r="33" spans="3:17" hidden="1" x14ac:dyDescent="0.2">
      <c r="C33" s="21">
        <f>'Sub-Labor'!AB46</f>
        <v>0</v>
      </c>
      <c r="D33" s="282">
        <f>'Sub-Labor'!AC46</f>
        <v>0</v>
      </c>
      <c r="Q33" s="278">
        <f>Q28-D15</f>
        <v>601892.77</v>
      </c>
    </row>
    <row r="34" spans="3:17" hidden="1" x14ac:dyDescent="0.2">
      <c r="C34" s="21">
        <f>'Sub-Labor'!AB46</f>
        <v>0</v>
      </c>
      <c r="D34" s="282"/>
    </row>
    <row r="35" spans="3:17" hidden="1" x14ac:dyDescent="0.2"/>
    <row r="36" spans="3:17" hidden="1" x14ac:dyDescent="0.2"/>
    <row r="40" spans="3:17" x14ac:dyDescent="0.2">
      <c r="J40" s="278"/>
    </row>
  </sheetData>
  <mergeCells count="7">
    <mergeCell ref="B1:L1"/>
    <mergeCell ref="Q17:Q18"/>
    <mergeCell ref="B17:D17"/>
    <mergeCell ref="E17:G17"/>
    <mergeCell ref="K17:M17"/>
    <mergeCell ref="N17:P17"/>
    <mergeCell ref="H17:J17"/>
  </mergeCells>
  <pageMargins left="0.75" right="0.75" top="1" bottom="1" header="0.5" footer="0.5"/>
  <pageSetup scale="6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78"/>
  <sheetViews>
    <sheetView zoomScale="75" zoomScaleNormal="75" zoomScaleSheetLayoutView="100" workbookViewId="0">
      <pane xSplit="1" ySplit="4" topLeftCell="B5" activePane="bottomRight" state="frozen"/>
      <selection pane="topRight" activeCell="B1" sqref="B1"/>
      <selection pane="bottomLeft" activeCell="A3" sqref="A3"/>
      <selection pane="bottomRight" activeCell="D5" sqref="D5:D38"/>
    </sheetView>
  </sheetViews>
  <sheetFormatPr defaultRowHeight="12.75" x14ac:dyDescent="0.2"/>
  <cols>
    <col min="1" max="1" width="46.140625" style="253" customWidth="1"/>
    <col min="2" max="2" width="12.7109375" style="253" bestFit="1" customWidth="1"/>
    <col min="3" max="3" width="12.7109375" style="253" customWidth="1"/>
    <col min="4" max="4" width="12.42578125" style="64" customWidth="1"/>
    <col min="5" max="5" width="16.5703125" style="64" bestFit="1" customWidth="1"/>
    <col min="6" max="7" width="12.28515625" style="64" bestFit="1" customWidth="1"/>
    <col min="8" max="8" width="15" style="64" hidden="1" customWidth="1"/>
    <col min="9" max="9" width="14.5703125" style="64" hidden="1" customWidth="1"/>
    <col min="10" max="10" width="15.5703125" style="64" hidden="1" customWidth="1"/>
    <col min="11" max="11" width="18.42578125" style="64" customWidth="1"/>
    <col min="12" max="13" width="12.28515625" style="64" bestFit="1" customWidth="1"/>
    <col min="14" max="14" width="9.28515625" style="64" hidden="1" customWidth="1"/>
    <col min="15" max="15" width="10.42578125" style="64" hidden="1" customWidth="1"/>
    <col min="16" max="16" width="5.7109375" style="64" hidden="1" customWidth="1"/>
    <col min="17" max="17" width="9.28515625" style="64" hidden="1" customWidth="1"/>
    <col min="18" max="18" width="10.42578125" style="64" hidden="1" customWidth="1"/>
    <col min="19" max="19" width="5.7109375" style="64" hidden="1" customWidth="1"/>
    <col min="20" max="20" width="9.28515625" style="64" hidden="1" customWidth="1"/>
    <col min="21" max="21" width="10.42578125" style="64" hidden="1" customWidth="1"/>
    <col min="22" max="22" width="5.7109375" style="64" hidden="1" customWidth="1"/>
    <col min="23" max="23" width="12.28515625" style="64" hidden="1" customWidth="1"/>
    <col min="24" max="25" width="11.28515625" style="64" hidden="1" customWidth="1"/>
    <col min="26" max="26" width="10.28515625" style="64" hidden="1" customWidth="1"/>
    <col min="27" max="27" width="9.140625" style="64" hidden="1" customWidth="1"/>
    <col min="28" max="29" width="12.28515625" style="64" hidden="1" customWidth="1"/>
    <col min="30" max="30" width="10.28515625" style="64" hidden="1" customWidth="1"/>
    <col min="31" max="31" width="11.28515625" style="64" hidden="1" customWidth="1"/>
    <col min="32" max="32" width="9.140625" style="285"/>
    <col min="33" max="16384" width="9.140625" style="64"/>
  </cols>
  <sheetData>
    <row r="1" spans="1:29" x14ac:dyDescent="0.2">
      <c r="A1" s="252" t="s">
        <v>27</v>
      </c>
      <c r="B1" s="252"/>
      <c r="C1" s="252"/>
      <c r="D1" s="105"/>
    </row>
    <row r="2" spans="1:29" ht="13.5" thickBot="1" x14ac:dyDescent="0.25"/>
    <row r="3" spans="1:29" ht="15.75" thickBot="1" x14ac:dyDescent="0.3">
      <c r="A3" s="254"/>
      <c r="B3" s="254"/>
      <c r="C3" s="254"/>
      <c r="D3" s="240"/>
      <c r="E3" s="331" t="s">
        <v>170</v>
      </c>
      <c r="F3" s="332"/>
      <c r="G3" s="333"/>
      <c r="H3" s="331" t="s">
        <v>29</v>
      </c>
      <c r="I3" s="332"/>
      <c r="J3" s="333"/>
      <c r="K3" s="331" t="s">
        <v>171</v>
      </c>
      <c r="L3" s="332"/>
      <c r="M3" s="333"/>
      <c r="N3" s="331" t="s">
        <v>33</v>
      </c>
      <c r="O3" s="332"/>
      <c r="P3" s="333"/>
      <c r="Q3" s="331" t="s">
        <v>34</v>
      </c>
      <c r="R3" s="332"/>
      <c r="S3" s="333"/>
      <c r="T3" s="331" t="s">
        <v>35</v>
      </c>
      <c r="U3" s="332"/>
      <c r="V3" s="333"/>
    </row>
    <row r="4" spans="1:29" ht="13.5" thickBot="1" x14ac:dyDescent="0.25">
      <c r="A4" s="167" t="s">
        <v>22</v>
      </c>
      <c r="B4" s="295" t="s">
        <v>91</v>
      </c>
      <c r="C4" s="296" t="s">
        <v>138</v>
      </c>
      <c r="D4" s="302" t="s">
        <v>131</v>
      </c>
      <c r="E4" s="186" t="s">
        <v>80</v>
      </c>
      <c r="F4" s="169" t="s">
        <v>13</v>
      </c>
      <c r="G4" s="190" t="s">
        <v>5</v>
      </c>
      <c r="H4" s="168" t="s">
        <v>80</v>
      </c>
      <c r="I4" s="169" t="s">
        <v>13</v>
      </c>
      <c r="J4" s="190" t="s">
        <v>5</v>
      </c>
      <c r="K4" s="186" t="s">
        <v>80</v>
      </c>
      <c r="L4" s="169" t="s">
        <v>13</v>
      </c>
      <c r="M4" s="190" t="s">
        <v>5</v>
      </c>
      <c r="N4" s="168" t="s">
        <v>80</v>
      </c>
      <c r="O4" s="169" t="s">
        <v>13</v>
      </c>
      <c r="P4" s="190" t="s">
        <v>5</v>
      </c>
      <c r="Q4" s="168" t="s">
        <v>80</v>
      </c>
      <c r="R4" s="169" t="s">
        <v>13</v>
      </c>
      <c r="S4" s="190" t="s">
        <v>5</v>
      </c>
      <c r="T4" s="168" t="s">
        <v>80</v>
      </c>
      <c r="U4" s="169" t="s">
        <v>13</v>
      </c>
      <c r="V4" s="190" t="s">
        <v>5</v>
      </c>
    </row>
    <row r="5" spans="1:29" ht="15" x14ac:dyDescent="0.25">
      <c r="A5" s="297" t="s">
        <v>125</v>
      </c>
      <c r="B5" s="303"/>
      <c r="C5" s="304" t="s">
        <v>139</v>
      </c>
      <c r="D5" s="310"/>
      <c r="E5" s="300">
        <f>B5*D5</f>
        <v>0</v>
      </c>
      <c r="F5" s="66">
        <v>0</v>
      </c>
      <c r="G5" s="192">
        <v>0</v>
      </c>
      <c r="H5" s="170">
        <v>0</v>
      </c>
      <c r="I5" s="66">
        <v>0</v>
      </c>
      <c r="J5" s="191">
        <v>0</v>
      </c>
      <c r="K5" s="170">
        <v>0</v>
      </c>
      <c r="L5" s="66">
        <v>0</v>
      </c>
      <c r="M5" s="191">
        <v>0</v>
      </c>
      <c r="N5" s="170">
        <v>0</v>
      </c>
      <c r="O5" s="66">
        <v>0</v>
      </c>
      <c r="P5" s="191">
        <v>0</v>
      </c>
      <c r="Q5" s="170">
        <v>0</v>
      </c>
      <c r="R5" s="66">
        <v>0</v>
      </c>
      <c r="S5" s="191">
        <v>0</v>
      </c>
      <c r="T5" s="170">
        <v>0</v>
      </c>
      <c r="U5" s="66">
        <v>0</v>
      </c>
      <c r="V5" s="191">
        <v>0</v>
      </c>
      <c r="W5" s="271"/>
    </row>
    <row r="6" spans="1:29" ht="15" x14ac:dyDescent="0.25">
      <c r="A6" s="298" t="s">
        <v>124</v>
      </c>
      <c r="B6" s="305"/>
      <c r="C6" s="301" t="s">
        <v>140</v>
      </c>
      <c r="D6" s="311"/>
      <c r="E6" s="300">
        <f t="shared" ref="E6:E38" si="0">B6*D6</f>
        <v>0</v>
      </c>
      <c r="F6" s="67">
        <v>0</v>
      </c>
      <c r="G6" s="192">
        <v>0</v>
      </c>
      <c r="H6" s="170">
        <v>0</v>
      </c>
      <c r="I6" s="67">
        <v>0</v>
      </c>
      <c r="J6" s="192">
        <v>0</v>
      </c>
      <c r="K6" s="170">
        <v>0</v>
      </c>
      <c r="L6" s="67">
        <v>0</v>
      </c>
      <c r="M6" s="192">
        <v>0</v>
      </c>
      <c r="N6" s="171">
        <v>0</v>
      </c>
      <c r="O6" s="67">
        <v>0</v>
      </c>
      <c r="P6" s="192">
        <v>0</v>
      </c>
      <c r="Q6" s="171">
        <v>0</v>
      </c>
      <c r="R6" s="67">
        <v>0</v>
      </c>
      <c r="S6" s="192">
        <v>0</v>
      </c>
      <c r="T6" s="171">
        <v>0</v>
      </c>
      <c r="U6" s="67">
        <v>0</v>
      </c>
      <c r="V6" s="192">
        <v>0</v>
      </c>
      <c r="W6" s="271"/>
    </row>
    <row r="7" spans="1:29" ht="15" x14ac:dyDescent="0.25">
      <c r="A7" s="299" t="s">
        <v>126</v>
      </c>
      <c r="B7" s="305"/>
      <c r="C7" s="301" t="s">
        <v>141</v>
      </c>
      <c r="D7" s="311"/>
      <c r="E7" s="300">
        <f t="shared" si="0"/>
        <v>0</v>
      </c>
      <c r="F7" s="67">
        <v>0</v>
      </c>
      <c r="G7" s="192">
        <v>0</v>
      </c>
      <c r="H7" s="170">
        <v>0</v>
      </c>
      <c r="I7" s="67">
        <v>0</v>
      </c>
      <c r="J7" s="192">
        <v>0</v>
      </c>
      <c r="K7" s="170">
        <v>0</v>
      </c>
      <c r="L7" s="67">
        <v>0</v>
      </c>
      <c r="M7" s="192">
        <v>0</v>
      </c>
      <c r="N7" s="171">
        <v>0</v>
      </c>
      <c r="O7" s="67">
        <v>0</v>
      </c>
      <c r="P7" s="192">
        <v>0</v>
      </c>
      <c r="Q7" s="171">
        <v>0</v>
      </c>
      <c r="R7" s="67">
        <v>0</v>
      </c>
      <c r="S7" s="192">
        <v>0</v>
      </c>
      <c r="T7" s="171">
        <v>0</v>
      </c>
      <c r="U7" s="67">
        <v>0</v>
      </c>
      <c r="V7" s="192">
        <v>0</v>
      </c>
      <c r="W7" s="271"/>
    </row>
    <row r="8" spans="1:29" ht="15" x14ac:dyDescent="0.25">
      <c r="A8" s="299" t="s">
        <v>127</v>
      </c>
      <c r="B8" s="305"/>
      <c r="C8" s="301" t="s">
        <v>141</v>
      </c>
      <c r="D8" s="311"/>
      <c r="E8" s="300">
        <f t="shared" si="0"/>
        <v>0</v>
      </c>
      <c r="F8" s="67">
        <v>0</v>
      </c>
      <c r="G8" s="192">
        <v>0</v>
      </c>
      <c r="H8" s="171">
        <v>0</v>
      </c>
      <c r="I8" s="67">
        <v>0</v>
      </c>
      <c r="J8" s="192">
        <v>0</v>
      </c>
      <c r="K8" s="170">
        <v>0</v>
      </c>
      <c r="L8" s="67">
        <v>0</v>
      </c>
      <c r="M8" s="192">
        <v>0</v>
      </c>
      <c r="N8" s="171">
        <v>0</v>
      </c>
      <c r="O8" s="67">
        <v>0</v>
      </c>
      <c r="P8" s="192">
        <v>0</v>
      </c>
      <c r="Q8" s="171">
        <v>0</v>
      </c>
      <c r="R8" s="67">
        <v>0</v>
      </c>
      <c r="S8" s="192">
        <v>0</v>
      </c>
      <c r="T8" s="171">
        <v>0</v>
      </c>
      <c r="U8" s="67">
        <v>0</v>
      </c>
      <c r="V8" s="192">
        <v>0</v>
      </c>
      <c r="W8" s="271"/>
    </row>
    <row r="9" spans="1:29" ht="15" x14ac:dyDescent="0.25">
      <c r="A9" s="299" t="s">
        <v>128</v>
      </c>
      <c r="B9" s="305"/>
      <c r="C9" s="301" t="s">
        <v>142</v>
      </c>
      <c r="D9" s="311"/>
      <c r="E9" s="300">
        <f t="shared" si="0"/>
        <v>0</v>
      </c>
      <c r="F9" s="67">
        <v>0</v>
      </c>
      <c r="G9" s="192">
        <v>0</v>
      </c>
      <c r="H9" s="170">
        <v>0</v>
      </c>
      <c r="I9" s="67">
        <v>0</v>
      </c>
      <c r="J9" s="192">
        <v>0</v>
      </c>
      <c r="K9" s="170">
        <v>0</v>
      </c>
      <c r="L9" s="67">
        <v>0</v>
      </c>
      <c r="M9" s="192">
        <v>0</v>
      </c>
      <c r="N9" s="171">
        <v>0</v>
      </c>
      <c r="O9" s="67">
        <v>0</v>
      </c>
      <c r="P9" s="192">
        <v>0</v>
      </c>
      <c r="Q9" s="171">
        <v>0</v>
      </c>
      <c r="R9" s="67">
        <v>0</v>
      </c>
      <c r="S9" s="192">
        <v>0</v>
      </c>
      <c r="T9" s="171">
        <v>0</v>
      </c>
      <c r="U9" s="67">
        <v>0</v>
      </c>
      <c r="V9" s="192">
        <v>0</v>
      </c>
      <c r="W9" s="271"/>
    </row>
    <row r="10" spans="1:29" ht="15" x14ac:dyDescent="0.25">
      <c r="A10" s="299" t="s">
        <v>129</v>
      </c>
      <c r="B10" s="305"/>
      <c r="C10" s="301" t="s">
        <v>142</v>
      </c>
      <c r="D10" s="311"/>
      <c r="E10" s="300">
        <f t="shared" si="0"/>
        <v>0</v>
      </c>
      <c r="F10" s="67"/>
      <c r="G10" s="192"/>
      <c r="H10" s="170"/>
      <c r="I10" s="67"/>
      <c r="J10" s="192"/>
      <c r="K10" s="170"/>
      <c r="L10" s="67"/>
      <c r="M10" s="192"/>
      <c r="N10" s="171"/>
      <c r="O10" s="67"/>
      <c r="P10" s="192"/>
      <c r="Q10" s="171"/>
      <c r="R10" s="67"/>
      <c r="S10" s="192"/>
      <c r="T10" s="171"/>
      <c r="U10" s="67"/>
      <c r="V10" s="192"/>
      <c r="W10" s="271"/>
    </row>
    <row r="11" spans="1:29" ht="15" x14ac:dyDescent="0.25">
      <c r="A11" s="299" t="s">
        <v>133</v>
      </c>
      <c r="B11" s="305"/>
      <c r="C11" s="301" t="s">
        <v>143</v>
      </c>
      <c r="D11" s="311"/>
      <c r="E11" s="300">
        <f t="shared" si="0"/>
        <v>0</v>
      </c>
      <c r="F11" s="67"/>
      <c r="G11" s="192"/>
      <c r="H11" s="170"/>
      <c r="I11" s="67"/>
      <c r="J11" s="192"/>
      <c r="K11" s="170"/>
      <c r="L11" s="67"/>
      <c r="M11" s="192"/>
      <c r="N11" s="171"/>
      <c r="O11" s="67"/>
      <c r="P11" s="192"/>
      <c r="Q11" s="171"/>
      <c r="R11" s="67"/>
      <c r="S11" s="192"/>
      <c r="T11" s="171"/>
      <c r="U11" s="67"/>
      <c r="V11" s="192"/>
      <c r="W11" s="271"/>
    </row>
    <row r="12" spans="1:29" ht="15" x14ac:dyDescent="0.25">
      <c r="A12" s="299" t="s">
        <v>130</v>
      </c>
      <c r="B12" s="305"/>
      <c r="C12" s="301" t="s">
        <v>143</v>
      </c>
      <c r="D12" s="311"/>
      <c r="E12" s="300">
        <f t="shared" si="0"/>
        <v>0</v>
      </c>
      <c r="F12" s="67"/>
      <c r="G12" s="192"/>
      <c r="H12" s="170"/>
      <c r="I12" s="67"/>
      <c r="J12" s="192"/>
      <c r="K12" s="170">
        <v>0</v>
      </c>
      <c r="L12" s="67"/>
      <c r="M12" s="192"/>
      <c r="N12" s="171"/>
      <c r="O12" s="67"/>
      <c r="P12" s="192"/>
      <c r="Q12" s="171"/>
      <c r="R12" s="67"/>
      <c r="S12" s="192"/>
      <c r="T12" s="171"/>
      <c r="U12" s="67"/>
      <c r="V12" s="192"/>
      <c r="W12" s="271"/>
    </row>
    <row r="13" spans="1:29" ht="15" x14ac:dyDescent="0.25">
      <c r="A13" s="299" t="s">
        <v>134</v>
      </c>
      <c r="B13" s="305"/>
      <c r="C13" s="301" t="s">
        <v>143</v>
      </c>
      <c r="D13" s="311"/>
      <c r="E13" s="300">
        <f t="shared" si="0"/>
        <v>0</v>
      </c>
      <c r="F13" s="67"/>
      <c r="G13" s="192"/>
      <c r="H13" s="170"/>
      <c r="I13" s="67"/>
      <c r="J13" s="192"/>
      <c r="K13" s="170">
        <v>0</v>
      </c>
      <c r="L13" s="67"/>
      <c r="M13" s="192"/>
      <c r="N13" s="171"/>
      <c r="O13" s="67"/>
      <c r="P13" s="192"/>
      <c r="Q13" s="171"/>
      <c r="R13" s="67"/>
      <c r="S13" s="192"/>
      <c r="T13" s="171"/>
      <c r="U13" s="67"/>
      <c r="V13" s="192"/>
      <c r="W13" s="271"/>
    </row>
    <row r="14" spans="1:29" ht="15" x14ac:dyDescent="0.25">
      <c r="A14" s="299" t="s">
        <v>132</v>
      </c>
      <c r="B14" s="305"/>
      <c r="C14" s="301" t="s">
        <v>143</v>
      </c>
      <c r="D14" s="311"/>
      <c r="E14" s="300">
        <f t="shared" si="0"/>
        <v>0</v>
      </c>
      <c r="F14" s="67"/>
      <c r="G14" s="192"/>
      <c r="H14" s="170"/>
      <c r="I14" s="67"/>
      <c r="J14" s="192"/>
      <c r="K14" s="170">
        <v>0</v>
      </c>
      <c r="L14" s="67"/>
      <c r="M14" s="192"/>
      <c r="N14" s="171"/>
      <c r="O14" s="67"/>
      <c r="P14" s="192"/>
      <c r="Q14" s="171"/>
      <c r="R14" s="67"/>
      <c r="S14" s="192"/>
      <c r="T14" s="171"/>
      <c r="U14" s="67"/>
      <c r="V14" s="192"/>
      <c r="W14" s="271"/>
    </row>
    <row r="15" spans="1:29" ht="15" x14ac:dyDescent="0.25">
      <c r="A15" s="299" t="s">
        <v>135</v>
      </c>
      <c r="B15" s="305"/>
      <c r="C15" s="301" t="s">
        <v>143</v>
      </c>
      <c r="D15" s="311"/>
      <c r="E15" s="300">
        <f t="shared" si="0"/>
        <v>0</v>
      </c>
      <c r="F15" s="67"/>
      <c r="G15" s="192">
        <v>0</v>
      </c>
      <c r="H15" s="170">
        <v>0</v>
      </c>
      <c r="I15" s="67">
        <v>0</v>
      </c>
      <c r="J15" s="192">
        <v>0</v>
      </c>
      <c r="K15" s="243">
        <v>0</v>
      </c>
      <c r="L15" s="67">
        <v>0</v>
      </c>
      <c r="M15" s="192">
        <v>0</v>
      </c>
      <c r="N15" s="171"/>
      <c r="O15" s="67"/>
      <c r="P15" s="192"/>
      <c r="Q15" s="171"/>
      <c r="R15" s="67"/>
      <c r="S15" s="192"/>
      <c r="T15" s="171"/>
      <c r="U15" s="67"/>
      <c r="V15" s="192"/>
      <c r="W15" s="271"/>
      <c r="AB15" s="64" t="s">
        <v>120</v>
      </c>
      <c r="AC15" s="271" t="e">
        <f>SUM(#REF!)+SUM(M15:M18)</f>
        <v>#REF!</v>
      </c>
    </row>
    <row r="16" spans="1:29" ht="15" x14ac:dyDescent="0.25">
      <c r="A16" s="299" t="s">
        <v>136</v>
      </c>
      <c r="B16" s="305"/>
      <c r="C16" s="301" t="s">
        <v>139</v>
      </c>
      <c r="D16" s="311"/>
      <c r="E16" s="300">
        <f t="shared" si="0"/>
        <v>0</v>
      </c>
      <c r="F16" s="67"/>
      <c r="G16" s="192">
        <v>0</v>
      </c>
      <c r="H16" s="170">
        <v>0</v>
      </c>
      <c r="I16" s="67">
        <v>0</v>
      </c>
      <c r="J16" s="192">
        <v>0</v>
      </c>
      <c r="K16" s="243">
        <v>0</v>
      </c>
      <c r="L16" s="67">
        <v>0</v>
      </c>
      <c r="M16" s="192">
        <v>0</v>
      </c>
      <c r="N16" s="171"/>
      <c r="O16" s="67"/>
      <c r="P16" s="192"/>
      <c r="Q16" s="171"/>
      <c r="R16" s="67"/>
      <c r="S16" s="192"/>
      <c r="T16" s="171"/>
      <c r="U16" s="67"/>
      <c r="V16" s="192"/>
      <c r="W16" s="271">
        <f>SUM(L5:L9)+L30</f>
        <v>0</v>
      </c>
    </row>
    <row r="17" spans="1:23" ht="15" x14ac:dyDescent="0.25">
      <c r="A17" s="299" t="s">
        <v>137</v>
      </c>
      <c r="B17" s="305"/>
      <c r="C17" s="301" t="s">
        <v>142</v>
      </c>
      <c r="D17" s="311"/>
      <c r="E17" s="300">
        <f t="shared" si="0"/>
        <v>0</v>
      </c>
      <c r="F17" s="67"/>
      <c r="G17" s="192">
        <v>0</v>
      </c>
      <c r="H17" s="170">
        <v>0</v>
      </c>
      <c r="I17" s="67">
        <v>0</v>
      </c>
      <c r="J17" s="192">
        <v>0</v>
      </c>
      <c r="K17" s="243">
        <v>0</v>
      </c>
      <c r="L17" s="67">
        <v>0</v>
      </c>
      <c r="M17" s="192">
        <v>0</v>
      </c>
      <c r="N17" s="171"/>
      <c r="O17" s="67"/>
      <c r="P17" s="192"/>
      <c r="Q17" s="171"/>
      <c r="R17" s="67"/>
      <c r="S17" s="192"/>
      <c r="T17" s="171"/>
      <c r="U17" s="67"/>
      <c r="V17" s="192"/>
      <c r="W17" s="271"/>
    </row>
    <row r="18" spans="1:23" ht="15" x14ac:dyDescent="0.25">
      <c r="A18" s="299" t="s">
        <v>144</v>
      </c>
      <c r="B18" s="305"/>
      <c r="C18" s="301" t="s">
        <v>142</v>
      </c>
      <c r="D18" s="311"/>
      <c r="E18" s="300">
        <f t="shared" si="0"/>
        <v>0</v>
      </c>
      <c r="F18" s="67"/>
      <c r="G18" s="192"/>
      <c r="H18" s="170"/>
      <c r="I18" s="67"/>
      <c r="J18" s="192"/>
      <c r="K18" s="243">
        <v>0</v>
      </c>
      <c r="L18" s="67">
        <v>0</v>
      </c>
      <c r="M18" s="192">
        <v>0</v>
      </c>
      <c r="N18" s="171"/>
      <c r="O18" s="67"/>
      <c r="P18" s="192"/>
      <c r="Q18" s="171"/>
      <c r="R18" s="67"/>
      <c r="S18" s="192"/>
      <c r="T18" s="171"/>
      <c r="U18" s="67"/>
      <c r="V18" s="192"/>
      <c r="W18" s="271"/>
    </row>
    <row r="19" spans="1:23" ht="15" x14ac:dyDescent="0.25">
      <c r="A19" s="298" t="s">
        <v>145</v>
      </c>
      <c r="B19" s="305"/>
      <c r="C19" s="301" t="s">
        <v>142</v>
      </c>
      <c r="D19" s="311"/>
      <c r="E19" s="300">
        <f t="shared" si="0"/>
        <v>0</v>
      </c>
      <c r="F19" s="69"/>
      <c r="G19" s="193"/>
      <c r="H19" s="170"/>
      <c r="I19" s="69"/>
      <c r="J19" s="193"/>
      <c r="K19" s="243">
        <v>0</v>
      </c>
      <c r="L19" s="69"/>
      <c r="M19" s="193"/>
      <c r="N19" s="172"/>
      <c r="O19" s="69"/>
      <c r="P19" s="193"/>
      <c r="Q19" s="172"/>
      <c r="R19" s="69"/>
      <c r="S19" s="193"/>
      <c r="T19" s="172"/>
      <c r="U19" s="69"/>
      <c r="V19" s="193"/>
      <c r="W19" s="271"/>
    </row>
    <row r="20" spans="1:23" ht="15" x14ac:dyDescent="0.25">
      <c r="A20" s="299" t="s">
        <v>146</v>
      </c>
      <c r="B20" s="305"/>
      <c r="C20" s="301" t="s">
        <v>142</v>
      </c>
      <c r="D20" s="311"/>
      <c r="E20" s="300">
        <f t="shared" si="0"/>
        <v>0</v>
      </c>
      <c r="F20" s="69"/>
      <c r="G20" s="193"/>
      <c r="H20" s="170"/>
      <c r="I20" s="69"/>
      <c r="J20" s="193"/>
      <c r="K20" s="243">
        <v>0</v>
      </c>
      <c r="L20" s="69"/>
      <c r="M20" s="193"/>
      <c r="N20" s="172"/>
      <c r="O20" s="69"/>
      <c r="P20" s="193"/>
      <c r="Q20" s="172"/>
      <c r="R20" s="69"/>
      <c r="S20" s="193"/>
      <c r="T20" s="172"/>
      <c r="U20" s="69"/>
      <c r="V20" s="193"/>
      <c r="W20" s="271"/>
    </row>
    <row r="21" spans="1:23" ht="15" x14ac:dyDescent="0.25">
      <c r="A21" s="299" t="s">
        <v>147</v>
      </c>
      <c r="B21" s="305"/>
      <c r="C21" s="301" t="s">
        <v>143</v>
      </c>
      <c r="D21" s="311"/>
      <c r="E21" s="300">
        <f t="shared" si="0"/>
        <v>0</v>
      </c>
      <c r="F21" s="69"/>
      <c r="G21" s="193"/>
      <c r="H21" s="170"/>
      <c r="I21" s="69"/>
      <c r="J21" s="193"/>
      <c r="K21" s="243">
        <v>0</v>
      </c>
      <c r="L21" s="69"/>
      <c r="M21" s="193"/>
      <c r="N21" s="172"/>
      <c r="O21" s="69"/>
      <c r="P21" s="193"/>
      <c r="Q21" s="172"/>
      <c r="R21" s="69"/>
      <c r="S21" s="193"/>
      <c r="T21" s="172"/>
      <c r="U21" s="69"/>
      <c r="V21" s="193"/>
      <c r="W21" s="271"/>
    </row>
    <row r="22" spans="1:23" ht="15" x14ac:dyDescent="0.25">
      <c r="A22" s="299" t="s">
        <v>148</v>
      </c>
      <c r="B22" s="305"/>
      <c r="C22" s="301" t="s">
        <v>143</v>
      </c>
      <c r="D22" s="311"/>
      <c r="E22" s="300">
        <f t="shared" si="0"/>
        <v>0</v>
      </c>
      <c r="F22" s="69"/>
      <c r="G22" s="193"/>
      <c r="H22" s="170"/>
      <c r="I22" s="69"/>
      <c r="J22" s="193"/>
      <c r="K22" s="243"/>
      <c r="L22" s="69"/>
      <c r="M22" s="193"/>
      <c r="N22" s="172"/>
      <c r="O22" s="69"/>
      <c r="P22" s="193"/>
      <c r="Q22" s="172"/>
      <c r="R22" s="69"/>
      <c r="S22" s="193"/>
      <c r="T22" s="172"/>
      <c r="U22" s="69"/>
      <c r="V22" s="193"/>
      <c r="W22" s="271"/>
    </row>
    <row r="23" spans="1:23" ht="15" x14ac:dyDescent="0.25">
      <c r="A23" s="299" t="s">
        <v>149</v>
      </c>
      <c r="B23" s="305"/>
      <c r="C23" s="301" t="s">
        <v>142</v>
      </c>
      <c r="D23" s="311"/>
      <c r="E23" s="300">
        <f t="shared" si="0"/>
        <v>0</v>
      </c>
      <c r="F23" s="69"/>
      <c r="G23" s="193"/>
      <c r="H23" s="170"/>
      <c r="I23" s="69"/>
      <c r="J23" s="193"/>
      <c r="K23" s="243"/>
      <c r="L23" s="69"/>
      <c r="M23" s="193"/>
      <c r="N23" s="172"/>
      <c r="O23" s="69"/>
      <c r="P23" s="193"/>
      <c r="Q23" s="172"/>
      <c r="R23" s="69"/>
      <c r="S23" s="193"/>
      <c r="T23" s="172"/>
      <c r="U23" s="69"/>
      <c r="V23" s="193"/>
      <c r="W23" s="271"/>
    </row>
    <row r="24" spans="1:23" ht="15" x14ac:dyDescent="0.25">
      <c r="A24" s="299" t="s">
        <v>150</v>
      </c>
      <c r="B24" s="305"/>
      <c r="C24" s="301" t="s">
        <v>142</v>
      </c>
      <c r="D24" s="311"/>
      <c r="E24" s="300">
        <f t="shared" si="0"/>
        <v>0</v>
      </c>
      <c r="F24" s="69"/>
      <c r="G24" s="193"/>
      <c r="H24" s="170"/>
      <c r="I24" s="69"/>
      <c r="J24" s="193"/>
      <c r="K24" s="243"/>
      <c r="L24" s="69"/>
      <c r="M24" s="193"/>
      <c r="N24" s="172"/>
      <c r="O24" s="69"/>
      <c r="P24" s="193"/>
      <c r="Q24" s="172"/>
      <c r="R24" s="69"/>
      <c r="S24" s="193"/>
      <c r="T24" s="172"/>
      <c r="U24" s="69"/>
      <c r="V24" s="193"/>
      <c r="W24" s="271"/>
    </row>
    <row r="25" spans="1:23" ht="15" x14ac:dyDescent="0.25">
      <c r="A25" s="299" t="s">
        <v>151</v>
      </c>
      <c r="B25" s="305"/>
      <c r="C25" s="301" t="s">
        <v>142</v>
      </c>
      <c r="D25" s="311"/>
      <c r="E25" s="300">
        <f t="shared" si="0"/>
        <v>0</v>
      </c>
      <c r="F25" s="69"/>
      <c r="G25" s="193"/>
      <c r="H25" s="170"/>
      <c r="I25" s="69"/>
      <c r="J25" s="193"/>
      <c r="K25" s="243"/>
      <c r="L25" s="69"/>
      <c r="M25" s="193"/>
      <c r="N25" s="172"/>
      <c r="O25" s="69"/>
      <c r="P25" s="193"/>
      <c r="Q25" s="172"/>
      <c r="R25" s="69"/>
      <c r="S25" s="193"/>
      <c r="T25" s="172"/>
      <c r="U25" s="69"/>
      <c r="V25" s="193"/>
      <c r="W25" s="271"/>
    </row>
    <row r="26" spans="1:23" ht="15" x14ac:dyDescent="0.25">
      <c r="A26" s="299" t="s">
        <v>152</v>
      </c>
      <c r="B26" s="305"/>
      <c r="C26" s="301" t="s">
        <v>142</v>
      </c>
      <c r="D26" s="311"/>
      <c r="E26" s="300">
        <f t="shared" si="0"/>
        <v>0</v>
      </c>
      <c r="F26" s="69"/>
      <c r="G26" s="193"/>
      <c r="H26" s="170"/>
      <c r="I26" s="69"/>
      <c r="J26" s="193"/>
      <c r="K26" s="243"/>
      <c r="L26" s="69"/>
      <c r="M26" s="193"/>
      <c r="N26" s="172"/>
      <c r="O26" s="69"/>
      <c r="P26" s="193"/>
      <c r="Q26" s="172"/>
      <c r="R26" s="69"/>
      <c r="S26" s="193"/>
      <c r="T26" s="172"/>
      <c r="U26" s="69"/>
      <c r="V26" s="193"/>
      <c r="W26" s="271"/>
    </row>
    <row r="27" spans="1:23" ht="15" x14ac:dyDescent="0.25">
      <c r="A27" s="299" t="s">
        <v>153</v>
      </c>
      <c r="B27" s="305"/>
      <c r="C27" s="301" t="s">
        <v>141</v>
      </c>
      <c r="D27" s="311"/>
      <c r="E27" s="300">
        <f t="shared" si="0"/>
        <v>0</v>
      </c>
      <c r="F27" s="69"/>
      <c r="G27" s="193"/>
      <c r="H27" s="170"/>
      <c r="I27" s="69"/>
      <c r="J27" s="193"/>
      <c r="K27" s="243"/>
      <c r="L27" s="69"/>
      <c r="M27" s="193"/>
      <c r="N27" s="172"/>
      <c r="O27" s="69"/>
      <c r="P27" s="193"/>
      <c r="Q27" s="172"/>
      <c r="R27" s="69"/>
      <c r="S27" s="193"/>
      <c r="T27" s="172"/>
      <c r="U27" s="69"/>
      <c r="V27" s="193"/>
      <c r="W27" s="271"/>
    </row>
    <row r="28" spans="1:23" ht="15" x14ac:dyDescent="0.25">
      <c r="A28" s="299" t="s">
        <v>154</v>
      </c>
      <c r="B28" s="305"/>
      <c r="C28" s="301" t="s">
        <v>143</v>
      </c>
      <c r="D28" s="311"/>
      <c r="E28" s="300">
        <f t="shared" si="0"/>
        <v>0</v>
      </c>
      <c r="F28" s="69"/>
      <c r="G28" s="193"/>
      <c r="H28" s="170"/>
      <c r="I28" s="69"/>
      <c r="J28" s="193"/>
      <c r="K28" s="243"/>
      <c r="L28" s="69"/>
      <c r="M28" s="193"/>
      <c r="N28" s="172"/>
      <c r="O28" s="69"/>
      <c r="P28" s="193"/>
      <c r="Q28" s="172"/>
      <c r="R28" s="69"/>
      <c r="S28" s="193"/>
      <c r="T28" s="172"/>
      <c r="U28" s="69"/>
      <c r="V28" s="193"/>
      <c r="W28" s="271"/>
    </row>
    <row r="29" spans="1:23" ht="15" x14ac:dyDescent="0.25">
      <c r="A29" s="299" t="s">
        <v>155</v>
      </c>
      <c r="B29" s="305"/>
      <c r="C29" s="301" t="s">
        <v>143</v>
      </c>
      <c r="D29" s="311"/>
      <c r="E29" s="300">
        <f t="shared" si="0"/>
        <v>0</v>
      </c>
      <c r="F29" s="69">
        <v>0</v>
      </c>
      <c r="G29" s="193"/>
      <c r="H29" s="170"/>
      <c r="I29" s="69"/>
      <c r="J29" s="193"/>
      <c r="K29" s="243">
        <v>0</v>
      </c>
      <c r="L29" s="69"/>
      <c r="M29" s="193"/>
      <c r="N29" s="172"/>
      <c r="O29" s="69"/>
      <c r="P29" s="193"/>
      <c r="Q29" s="172"/>
      <c r="R29" s="69"/>
      <c r="S29" s="193"/>
      <c r="T29" s="172"/>
      <c r="U29" s="69"/>
      <c r="V29" s="193"/>
      <c r="W29" s="271"/>
    </row>
    <row r="30" spans="1:23" ht="15" x14ac:dyDescent="0.25">
      <c r="A30" s="298" t="s">
        <v>156</v>
      </c>
      <c r="B30" s="305"/>
      <c r="C30" s="301" t="s">
        <v>139</v>
      </c>
      <c r="D30" s="311"/>
      <c r="E30" s="300">
        <f t="shared" si="0"/>
        <v>0</v>
      </c>
      <c r="F30" s="69">
        <v>0</v>
      </c>
      <c r="G30" s="193">
        <v>0</v>
      </c>
      <c r="H30" s="170">
        <v>0</v>
      </c>
      <c r="I30" s="69">
        <v>0</v>
      </c>
      <c r="J30" s="193">
        <v>0</v>
      </c>
      <c r="K30" s="170">
        <v>0</v>
      </c>
      <c r="L30" s="69">
        <v>0</v>
      </c>
      <c r="M30" s="193">
        <v>0</v>
      </c>
      <c r="N30" s="172">
        <v>0</v>
      </c>
      <c r="O30" s="69">
        <v>0</v>
      </c>
      <c r="P30" s="193">
        <v>0</v>
      </c>
      <c r="Q30" s="172">
        <v>0</v>
      </c>
      <c r="R30" s="69">
        <v>0</v>
      </c>
      <c r="S30" s="193">
        <v>0</v>
      </c>
      <c r="T30" s="172">
        <v>0</v>
      </c>
      <c r="U30" s="69">
        <v>0</v>
      </c>
      <c r="V30" s="193">
        <v>0</v>
      </c>
      <c r="W30" s="271"/>
    </row>
    <row r="31" spans="1:23" ht="15" x14ac:dyDescent="0.25">
      <c r="A31" s="298" t="s">
        <v>157</v>
      </c>
      <c r="B31" s="305"/>
      <c r="C31" s="301" t="s">
        <v>141</v>
      </c>
      <c r="D31" s="311"/>
      <c r="E31" s="300">
        <f t="shared" si="0"/>
        <v>0</v>
      </c>
      <c r="F31" s="69"/>
      <c r="G31" s="193"/>
      <c r="H31" s="170"/>
      <c r="I31" s="69"/>
      <c r="J31" s="193"/>
      <c r="K31" s="170"/>
      <c r="L31" s="69"/>
      <c r="M31" s="193"/>
      <c r="N31" s="172"/>
      <c r="O31" s="69"/>
      <c r="P31" s="193"/>
      <c r="Q31" s="172"/>
      <c r="R31" s="69"/>
      <c r="S31" s="193"/>
      <c r="T31" s="172"/>
      <c r="U31" s="69"/>
      <c r="V31" s="193"/>
      <c r="W31" s="271"/>
    </row>
    <row r="32" spans="1:23" ht="15" x14ac:dyDescent="0.25">
      <c r="A32" s="298" t="s">
        <v>158</v>
      </c>
      <c r="B32" s="305"/>
      <c r="C32" s="301" t="s">
        <v>142</v>
      </c>
      <c r="D32" s="311"/>
      <c r="E32" s="300">
        <f t="shared" si="0"/>
        <v>0</v>
      </c>
      <c r="F32" s="69">
        <v>0</v>
      </c>
      <c r="G32" s="193">
        <v>0</v>
      </c>
      <c r="H32" s="171">
        <v>0</v>
      </c>
      <c r="I32" s="69">
        <v>0</v>
      </c>
      <c r="J32" s="193">
        <v>0</v>
      </c>
      <c r="K32" s="170">
        <v>0</v>
      </c>
      <c r="L32" s="69">
        <v>0</v>
      </c>
      <c r="M32" s="193">
        <v>0</v>
      </c>
      <c r="N32" s="172"/>
      <c r="O32" s="69"/>
      <c r="P32" s="193"/>
      <c r="Q32" s="172"/>
      <c r="R32" s="69"/>
      <c r="S32" s="193"/>
      <c r="T32" s="172"/>
      <c r="U32" s="69"/>
      <c r="V32" s="193"/>
      <c r="W32" s="271"/>
    </row>
    <row r="33" spans="1:32" ht="15" x14ac:dyDescent="0.25">
      <c r="A33" s="313" t="s">
        <v>159</v>
      </c>
      <c r="B33" s="312"/>
      <c r="C33" s="301" t="s">
        <v>142</v>
      </c>
      <c r="D33" s="306"/>
      <c r="E33" s="300">
        <f t="shared" si="0"/>
        <v>0</v>
      </c>
      <c r="F33" s="69"/>
      <c r="G33" s="192"/>
      <c r="H33" s="172"/>
      <c r="I33" s="69"/>
      <c r="J33" s="193"/>
      <c r="K33" s="286"/>
      <c r="L33" s="69"/>
      <c r="M33" s="193"/>
      <c r="N33" s="172"/>
      <c r="O33" s="69"/>
      <c r="P33" s="193"/>
      <c r="Q33" s="172"/>
      <c r="R33" s="69"/>
      <c r="S33" s="193"/>
      <c r="T33" s="172"/>
      <c r="U33" s="69"/>
      <c r="V33" s="193"/>
      <c r="W33" s="271"/>
    </row>
    <row r="34" spans="1:32" ht="15" x14ac:dyDescent="0.25">
      <c r="A34" s="315" t="s">
        <v>164</v>
      </c>
      <c r="B34" s="316"/>
      <c r="C34" s="317" t="s">
        <v>142</v>
      </c>
      <c r="D34" s="318"/>
      <c r="E34" s="300">
        <f t="shared" si="0"/>
        <v>0</v>
      </c>
      <c r="F34" s="69"/>
      <c r="G34" s="193"/>
      <c r="H34" s="172"/>
      <c r="I34" s="69"/>
      <c r="J34" s="193"/>
      <c r="K34" s="286"/>
      <c r="L34" s="69"/>
      <c r="M34" s="193"/>
      <c r="N34" s="172"/>
      <c r="O34" s="69"/>
      <c r="P34" s="193"/>
      <c r="Q34" s="172"/>
      <c r="R34" s="69"/>
      <c r="S34" s="193"/>
      <c r="T34" s="172"/>
      <c r="U34" s="69"/>
      <c r="V34" s="193"/>
      <c r="W34" s="271"/>
    </row>
    <row r="35" spans="1:32" ht="15" x14ac:dyDescent="0.25">
      <c r="A35" s="315" t="s">
        <v>163</v>
      </c>
      <c r="B35" s="316"/>
      <c r="C35" s="317" t="s">
        <v>142</v>
      </c>
      <c r="D35" s="318"/>
      <c r="E35" s="300">
        <f t="shared" si="0"/>
        <v>0</v>
      </c>
      <c r="F35" s="69"/>
      <c r="G35" s="193"/>
      <c r="H35" s="172"/>
      <c r="I35" s="69"/>
      <c r="J35" s="193"/>
      <c r="K35" s="286"/>
      <c r="L35" s="69"/>
      <c r="M35" s="193"/>
      <c r="N35" s="172"/>
      <c r="O35" s="69"/>
      <c r="P35" s="193"/>
      <c r="Q35" s="172"/>
      <c r="R35" s="69"/>
      <c r="S35" s="193"/>
      <c r="T35" s="172"/>
      <c r="U35" s="69"/>
      <c r="V35" s="193"/>
      <c r="W35" s="271"/>
    </row>
    <row r="36" spans="1:32" ht="15" x14ac:dyDescent="0.25">
      <c r="A36" s="315" t="s">
        <v>162</v>
      </c>
      <c r="B36" s="316"/>
      <c r="C36" s="317" t="s">
        <v>142</v>
      </c>
      <c r="D36" s="318"/>
      <c r="E36" s="300">
        <f t="shared" si="0"/>
        <v>0</v>
      </c>
      <c r="F36" s="69"/>
      <c r="G36" s="193"/>
      <c r="H36" s="172"/>
      <c r="I36" s="69"/>
      <c r="J36" s="193"/>
      <c r="K36" s="286"/>
      <c r="L36" s="69"/>
      <c r="M36" s="193"/>
      <c r="N36" s="172"/>
      <c r="O36" s="69"/>
      <c r="P36" s="193"/>
      <c r="Q36" s="172"/>
      <c r="R36" s="69"/>
      <c r="S36" s="193"/>
      <c r="T36" s="172"/>
      <c r="U36" s="69"/>
      <c r="V36" s="193"/>
      <c r="W36" s="271"/>
    </row>
    <row r="37" spans="1:32" ht="15" x14ac:dyDescent="0.25">
      <c r="A37" s="315" t="s">
        <v>161</v>
      </c>
      <c r="B37" s="316"/>
      <c r="C37" s="317" t="s">
        <v>142</v>
      </c>
      <c r="D37" s="318"/>
      <c r="E37" s="300">
        <f t="shared" si="0"/>
        <v>0</v>
      </c>
      <c r="F37" s="69"/>
      <c r="G37" s="193"/>
      <c r="H37" s="172"/>
      <c r="I37" s="69"/>
      <c r="J37" s="193"/>
      <c r="K37" s="286"/>
      <c r="L37" s="69"/>
      <c r="M37" s="193"/>
      <c r="N37" s="172"/>
      <c r="O37" s="69"/>
      <c r="P37" s="193"/>
      <c r="Q37" s="172"/>
      <c r="R37" s="69"/>
      <c r="S37" s="193"/>
      <c r="T37" s="172"/>
      <c r="U37" s="69"/>
      <c r="V37" s="193"/>
      <c r="W37" s="271"/>
    </row>
    <row r="38" spans="1:32" ht="15.75" thickBot="1" x14ac:dyDescent="0.3">
      <c r="A38" s="64" t="s">
        <v>160</v>
      </c>
      <c r="B38" s="307"/>
      <c r="C38" s="314" t="s">
        <v>142</v>
      </c>
      <c r="D38" s="244"/>
      <c r="E38" s="300">
        <f t="shared" si="0"/>
        <v>0</v>
      </c>
      <c r="F38" s="69">
        <v>0</v>
      </c>
      <c r="G38" s="193">
        <v>0</v>
      </c>
      <c r="H38" s="172">
        <v>0</v>
      </c>
      <c r="I38" s="69">
        <v>0</v>
      </c>
      <c r="J38" s="193">
        <v>0</v>
      </c>
      <c r="K38" s="172">
        <v>0</v>
      </c>
      <c r="L38" s="69">
        <v>0</v>
      </c>
      <c r="M38" s="193">
        <v>0</v>
      </c>
      <c r="N38" s="172">
        <v>0</v>
      </c>
      <c r="O38" s="69">
        <v>0</v>
      </c>
      <c r="P38" s="193">
        <v>0</v>
      </c>
      <c r="Q38" s="172">
        <v>0</v>
      </c>
      <c r="R38" s="69">
        <v>0</v>
      </c>
      <c r="S38" s="193">
        <v>0</v>
      </c>
      <c r="T38" s="172">
        <v>0</v>
      </c>
      <c r="U38" s="69">
        <v>0</v>
      </c>
      <c r="V38" s="193">
        <v>0</v>
      </c>
      <c r="W38" s="271"/>
      <c r="AF38" s="285" t="s">
        <v>169</v>
      </c>
    </row>
    <row r="39" spans="1:32" ht="13.5" thickBot="1" x14ac:dyDescent="0.25">
      <c r="A39" s="70" t="s">
        <v>100</v>
      </c>
      <c r="B39" s="189"/>
      <c r="C39" s="308"/>
      <c r="D39" s="309"/>
      <c r="E39" s="179">
        <f t="shared" ref="E39:V39" si="1">SUM(E5:E38)</f>
        <v>0</v>
      </c>
      <c r="F39" s="87">
        <f t="shared" si="1"/>
        <v>0</v>
      </c>
      <c r="G39" s="194">
        <f t="shared" si="1"/>
        <v>0</v>
      </c>
      <c r="H39" s="173">
        <f t="shared" si="1"/>
        <v>0</v>
      </c>
      <c r="I39" s="87">
        <f t="shared" si="1"/>
        <v>0</v>
      </c>
      <c r="J39" s="194">
        <f t="shared" si="1"/>
        <v>0</v>
      </c>
      <c r="K39" s="173">
        <f t="shared" si="1"/>
        <v>0</v>
      </c>
      <c r="L39" s="87">
        <f t="shared" si="1"/>
        <v>0</v>
      </c>
      <c r="M39" s="194">
        <f t="shared" si="1"/>
        <v>0</v>
      </c>
      <c r="N39" s="173">
        <f t="shared" si="1"/>
        <v>0</v>
      </c>
      <c r="O39" s="87">
        <f t="shared" si="1"/>
        <v>0</v>
      </c>
      <c r="P39" s="194">
        <f t="shared" si="1"/>
        <v>0</v>
      </c>
      <c r="Q39" s="173">
        <f t="shared" si="1"/>
        <v>0</v>
      </c>
      <c r="R39" s="87">
        <f t="shared" si="1"/>
        <v>0</v>
      </c>
      <c r="S39" s="194">
        <f t="shared" si="1"/>
        <v>0</v>
      </c>
      <c r="T39" s="173">
        <f t="shared" si="1"/>
        <v>0</v>
      </c>
      <c r="U39" s="87">
        <f t="shared" si="1"/>
        <v>0</v>
      </c>
      <c r="V39" s="194">
        <f t="shared" si="1"/>
        <v>0</v>
      </c>
      <c r="W39" s="271"/>
    </row>
    <row r="40" spans="1:32" x14ac:dyDescent="0.2">
      <c r="A40" s="180"/>
      <c r="B40" s="180"/>
      <c r="C40" s="180"/>
      <c r="D40" s="180"/>
      <c r="E40" s="181"/>
      <c r="F40" s="181"/>
      <c r="G40" s="182"/>
      <c r="H40" s="181"/>
      <c r="I40" s="181"/>
      <c r="J40" s="182"/>
      <c r="K40" s="181"/>
      <c r="L40" s="181"/>
      <c r="M40" s="182"/>
      <c r="N40" s="181"/>
      <c r="O40" s="181"/>
      <c r="P40" s="182"/>
      <c r="Q40" s="181"/>
      <c r="R40" s="181"/>
      <c r="S40" s="182"/>
      <c r="T40" s="181"/>
      <c r="U40" s="181"/>
      <c r="V40" s="182"/>
      <c r="W40" s="271"/>
    </row>
    <row r="41" spans="1:32" ht="13.5" thickBot="1" x14ac:dyDescent="0.25">
      <c r="A41" s="255"/>
      <c r="B41" s="255"/>
      <c r="C41" s="255"/>
      <c r="D41" s="183"/>
      <c r="E41" s="184"/>
      <c r="F41" s="184"/>
      <c r="G41" s="185"/>
      <c r="H41" s="184"/>
      <c r="I41" s="184"/>
      <c r="J41" s="185"/>
      <c r="K41" s="184"/>
      <c r="L41" s="184"/>
      <c r="M41" s="185"/>
      <c r="N41" s="184"/>
      <c r="O41" s="184"/>
      <c r="P41" s="185"/>
      <c r="Q41" s="184"/>
      <c r="R41" s="184"/>
      <c r="S41" s="185"/>
      <c r="T41" s="184"/>
      <c r="U41" s="184"/>
      <c r="V41" s="185"/>
      <c r="W41" s="271"/>
    </row>
    <row r="42" spans="1:32" ht="13.5" thickBot="1" x14ac:dyDescent="0.25">
      <c r="A42" s="256" t="s">
        <v>21</v>
      </c>
      <c r="B42" s="257"/>
      <c r="C42" s="289"/>
      <c r="D42" s="242"/>
      <c r="E42" s="168" t="s">
        <v>80</v>
      </c>
      <c r="F42" s="169" t="s">
        <v>13</v>
      </c>
      <c r="G42" s="190" t="s">
        <v>5</v>
      </c>
      <c r="H42" s="168" t="s">
        <v>80</v>
      </c>
      <c r="I42" s="169" t="s">
        <v>13</v>
      </c>
      <c r="J42" s="190" t="s">
        <v>5</v>
      </c>
      <c r="K42" s="168" t="s">
        <v>80</v>
      </c>
      <c r="L42" s="169" t="s">
        <v>13</v>
      </c>
      <c r="M42" s="190" t="s">
        <v>5</v>
      </c>
      <c r="N42" s="168" t="s">
        <v>80</v>
      </c>
      <c r="O42" s="169" t="s">
        <v>13</v>
      </c>
      <c r="P42" s="190" t="s">
        <v>5</v>
      </c>
      <c r="Q42" s="168" t="s">
        <v>80</v>
      </c>
      <c r="R42" s="169" t="s">
        <v>13</v>
      </c>
      <c r="S42" s="190" t="s">
        <v>5</v>
      </c>
      <c r="T42" s="168" t="s">
        <v>80</v>
      </c>
      <c r="U42" s="169" t="s">
        <v>13</v>
      </c>
      <c r="V42" s="190" t="s">
        <v>5</v>
      </c>
      <c r="W42" s="271"/>
    </row>
    <row r="43" spans="1:32" x14ac:dyDescent="0.2">
      <c r="A43" s="65" t="s">
        <v>24</v>
      </c>
      <c r="B43" s="287">
        <v>0</v>
      </c>
      <c r="C43" s="290"/>
      <c r="D43" s="248"/>
      <c r="E43" s="170">
        <v>0</v>
      </c>
      <c r="F43" s="66">
        <v>0</v>
      </c>
      <c r="G43" s="195">
        <v>0</v>
      </c>
      <c r="H43" s="174">
        <v>0</v>
      </c>
      <c r="I43" s="66">
        <v>0</v>
      </c>
      <c r="J43" s="195">
        <v>0</v>
      </c>
      <c r="K43" s="175">
        <v>0</v>
      </c>
      <c r="L43" s="66">
        <v>0</v>
      </c>
      <c r="M43" s="195">
        <v>0</v>
      </c>
      <c r="N43" s="174">
        <v>0</v>
      </c>
      <c r="O43" s="66">
        <v>0</v>
      </c>
      <c r="P43" s="195">
        <v>0</v>
      </c>
      <c r="Q43" s="174">
        <v>0</v>
      </c>
      <c r="R43" s="66">
        <v>0</v>
      </c>
      <c r="S43" s="195">
        <v>0</v>
      </c>
      <c r="T43" s="174">
        <v>0</v>
      </c>
      <c r="U43" s="66">
        <v>0</v>
      </c>
      <c r="V43" s="195">
        <v>0</v>
      </c>
      <c r="W43" s="271"/>
      <c r="X43" s="64">
        <v>6</v>
      </c>
      <c r="Y43" s="64">
        <v>8</v>
      </c>
      <c r="Z43" s="64">
        <v>9</v>
      </c>
      <c r="AA43" s="64" t="s">
        <v>108</v>
      </c>
      <c r="AB43" s="64">
        <v>6</v>
      </c>
      <c r="AC43" s="64">
        <v>8</v>
      </c>
      <c r="AD43" s="64">
        <v>9</v>
      </c>
    </row>
    <row r="44" spans="1:32" x14ac:dyDescent="0.2">
      <c r="A44" s="68" t="s">
        <v>16</v>
      </c>
      <c r="B44" s="287">
        <v>0</v>
      </c>
      <c r="C44" s="291"/>
      <c r="D44" s="249"/>
      <c r="E44" s="171">
        <v>0</v>
      </c>
      <c r="F44" s="67">
        <v>0</v>
      </c>
      <c r="G44" s="192">
        <v>0</v>
      </c>
      <c r="H44" s="175">
        <v>0</v>
      </c>
      <c r="I44" s="67">
        <v>0</v>
      </c>
      <c r="J44" s="192">
        <v>0</v>
      </c>
      <c r="K44" s="175">
        <v>0</v>
      </c>
      <c r="L44" s="67">
        <v>0</v>
      </c>
      <c r="M44" s="192">
        <v>0</v>
      </c>
      <c r="N44" s="175">
        <v>0</v>
      </c>
      <c r="O44" s="67">
        <v>0</v>
      </c>
      <c r="P44" s="192">
        <v>0</v>
      </c>
      <c r="Q44" s="175">
        <v>0</v>
      </c>
      <c r="R44" s="67">
        <v>0</v>
      </c>
      <c r="S44" s="192">
        <v>0</v>
      </c>
      <c r="T44" s="175">
        <v>0</v>
      </c>
      <c r="U44" s="67">
        <v>0</v>
      </c>
      <c r="V44" s="192">
        <v>0</v>
      </c>
      <c r="W44" s="271"/>
      <c r="X44" s="64">
        <f>15*243</f>
        <v>3645</v>
      </c>
      <c r="Y44" s="64">
        <f>16*154</f>
        <v>2464</v>
      </c>
      <c r="Z44" s="64">
        <f>124*20</f>
        <v>2480</v>
      </c>
      <c r="AA44" s="64">
        <f>SUM(X44:Z44)</f>
        <v>8589</v>
      </c>
      <c r="AB44" s="64">
        <f>15*243</f>
        <v>3645</v>
      </c>
      <c r="AC44" s="64">
        <f>16*154</f>
        <v>2464</v>
      </c>
      <c r="AD44" s="64">
        <f>124*20</f>
        <v>2480</v>
      </c>
    </row>
    <row r="45" spans="1:32" x14ac:dyDescent="0.2">
      <c r="A45" s="68" t="s">
        <v>10</v>
      </c>
      <c r="B45" s="287">
        <v>0.54500000000000004</v>
      </c>
      <c r="C45" s="291"/>
      <c r="D45" s="245">
        <v>0</v>
      </c>
      <c r="E45" s="171">
        <v>0</v>
      </c>
      <c r="F45" s="67">
        <v>0</v>
      </c>
      <c r="G45" s="192">
        <v>0</v>
      </c>
      <c r="H45" s="175">
        <v>0</v>
      </c>
      <c r="I45" s="67">
        <v>0</v>
      </c>
      <c r="J45" s="192">
        <v>0</v>
      </c>
      <c r="K45" s="175">
        <v>0</v>
      </c>
      <c r="L45" s="67">
        <v>0</v>
      </c>
      <c r="M45" s="192">
        <v>0</v>
      </c>
      <c r="N45" s="175">
        <v>0</v>
      </c>
      <c r="O45" s="67">
        <v>0</v>
      </c>
      <c r="P45" s="192">
        <v>0</v>
      </c>
      <c r="Q45" s="175">
        <v>0</v>
      </c>
      <c r="R45" s="67">
        <v>0</v>
      </c>
      <c r="S45" s="192">
        <v>0</v>
      </c>
      <c r="T45" s="175">
        <v>0</v>
      </c>
      <c r="U45" s="67">
        <v>0</v>
      </c>
      <c r="V45" s="192">
        <v>0</v>
      </c>
      <c r="W45" s="271"/>
      <c r="X45" s="271">
        <f>1050+W16/3</f>
        <v>1050</v>
      </c>
      <c r="Y45" s="271">
        <f>1366.4+W16/3</f>
        <v>1366.4</v>
      </c>
      <c r="Z45" s="271">
        <f>1204+W16/3</f>
        <v>1204</v>
      </c>
      <c r="AA45" s="64">
        <f>SUM(X45:Z45)</f>
        <v>3620.4</v>
      </c>
      <c r="AB45" s="271">
        <f>1050+W16/3</f>
        <v>1050</v>
      </c>
      <c r="AC45" s="271">
        <f>1366.4+W16/3</f>
        <v>1366.4</v>
      </c>
      <c r="AD45" s="271">
        <f>1204+W16/3</f>
        <v>1204</v>
      </c>
    </row>
    <row r="46" spans="1:32" x14ac:dyDescent="0.2">
      <c r="A46" s="68" t="s">
        <v>14</v>
      </c>
      <c r="B46" s="287">
        <v>0</v>
      </c>
      <c r="C46" s="291"/>
      <c r="D46" s="249"/>
      <c r="E46" s="171">
        <v>0</v>
      </c>
      <c r="F46" s="67">
        <v>0</v>
      </c>
      <c r="G46" s="192">
        <v>0</v>
      </c>
      <c r="H46" s="175">
        <v>0</v>
      </c>
      <c r="I46" s="67">
        <v>0</v>
      </c>
      <c r="J46" s="192">
        <v>0</v>
      </c>
      <c r="K46" s="175">
        <v>0</v>
      </c>
      <c r="L46" s="67">
        <v>0</v>
      </c>
      <c r="M46" s="192">
        <v>0</v>
      </c>
      <c r="N46" s="175">
        <v>0</v>
      </c>
      <c r="O46" s="67">
        <v>0</v>
      </c>
      <c r="P46" s="192">
        <v>0</v>
      </c>
      <c r="Q46" s="175">
        <v>0</v>
      </c>
      <c r="R46" s="67">
        <v>0</v>
      </c>
      <c r="S46" s="192">
        <v>0</v>
      </c>
      <c r="T46" s="175">
        <v>0</v>
      </c>
      <c r="U46" s="67">
        <v>0</v>
      </c>
      <c r="V46" s="192">
        <v>0</v>
      </c>
      <c r="W46" s="271"/>
      <c r="X46" s="271">
        <f>SUM(X44:X45)</f>
        <v>4695</v>
      </c>
      <c r="Y46" s="271">
        <f>SUM(Y44:Y45)</f>
        <v>3830.4</v>
      </c>
      <c r="Z46" s="271">
        <f>SUM(Z44:Z45)</f>
        <v>3684</v>
      </c>
      <c r="AB46" s="271">
        <f>SUM(AB44:AB45)</f>
        <v>4695</v>
      </c>
      <c r="AC46" s="271">
        <f t="shared" ref="AC46" si="2">SUM(AC44:AC45)</f>
        <v>3830.4</v>
      </c>
      <c r="AD46" s="271">
        <f>SUM(AD44:AD45)</f>
        <v>3684</v>
      </c>
      <c r="AE46" s="271">
        <f>SUM(AB46:AD46)</f>
        <v>12209.4</v>
      </c>
    </row>
    <row r="47" spans="1:32" x14ac:dyDescent="0.2">
      <c r="A47" s="68" t="s">
        <v>15</v>
      </c>
      <c r="B47" s="287">
        <v>0</v>
      </c>
      <c r="C47" s="291"/>
      <c r="D47" s="249"/>
      <c r="E47" s="171">
        <v>0</v>
      </c>
      <c r="F47" s="67">
        <v>0</v>
      </c>
      <c r="G47" s="192">
        <v>0</v>
      </c>
      <c r="H47" s="175">
        <v>0</v>
      </c>
      <c r="I47" s="67">
        <v>0</v>
      </c>
      <c r="J47" s="192">
        <v>0</v>
      </c>
      <c r="K47" s="175">
        <v>0</v>
      </c>
      <c r="L47" s="67">
        <v>0</v>
      </c>
      <c r="M47" s="192">
        <v>0</v>
      </c>
      <c r="N47" s="175">
        <v>0</v>
      </c>
      <c r="O47" s="67">
        <v>0</v>
      </c>
      <c r="P47" s="192">
        <v>0</v>
      </c>
      <c r="Q47" s="175">
        <v>0</v>
      </c>
      <c r="R47" s="67">
        <v>0</v>
      </c>
      <c r="S47" s="192">
        <v>0</v>
      </c>
      <c r="T47" s="175">
        <v>0</v>
      </c>
      <c r="U47" s="67">
        <v>0</v>
      </c>
      <c r="V47" s="192">
        <v>0</v>
      </c>
      <c r="W47" s="271"/>
      <c r="AE47" s="271">
        <f>M44+M45+W16</f>
        <v>0</v>
      </c>
    </row>
    <row r="48" spans="1:32" x14ac:dyDescent="0.2">
      <c r="A48" s="68" t="s">
        <v>18</v>
      </c>
      <c r="B48" s="287">
        <v>0</v>
      </c>
      <c r="C48" s="291"/>
      <c r="D48" s="249"/>
      <c r="E48" s="171">
        <v>0</v>
      </c>
      <c r="F48" s="67">
        <v>0</v>
      </c>
      <c r="G48" s="192">
        <v>0</v>
      </c>
      <c r="H48" s="175">
        <v>0</v>
      </c>
      <c r="I48" s="67">
        <v>0</v>
      </c>
      <c r="J48" s="192">
        <v>0</v>
      </c>
      <c r="K48" s="175">
        <v>0</v>
      </c>
      <c r="L48" s="67">
        <v>0</v>
      </c>
      <c r="M48" s="192">
        <v>0</v>
      </c>
      <c r="N48" s="175">
        <v>0</v>
      </c>
      <c r="O48" s="67">
        <v>0</v>
      </c>
      <c r="P48" s="192">
        <v>0</v>
      </c>
      <c r="Q48" s="175">
        <v>0</v>
      </c>
      <c r="R48" s="67">
        <v>0</v>
      </c>
      <c r="S48" s="192">
        <v>0</v>
      </c>
      <c r="T48" s="175">
        <v>0</v>
      </c>
      <c r="U48" s="67">
        <v>0</v>
      </c>
      <c r="V48" s="192">
        <v>0</v>
      </c>
      <c r="W48" s="271"/>
    </row>
    <row r="49" spans="1:29" x14ac:dyDescent="0.2">
      <c r="A49" s="68" t="s">
        <v>92</v>
      </c>
      <c r="B49" s="287">
        <v>0</v>
      </c>
      <c r="C49" s="291"/>
      <c r="D49" s="249"/>
      <c r="E49" s="171">
        <v>0</v>
      </c>
      <c r="F49" s="67">
        <v>0</v>
      </c>
      <c r="G49" s="192">
        <v>0</v>
      </c>
      <c r="H49" s="175">
        <v>0</v>
      </c>
      <c r="I49" s="67">
        <v>0</v>
      </c>
      <c r="J49" s="192">
        <v>0</v>
      </c>
      <c r="K49" s="175">
        <v>0</v>
      </c>
      <c r="L49" s="67">
        <v>0</v>
      </c>
      <c r="M49" s="192">
        <v>0</v>
      </c>
      <c r="N49" s="175">
        <v>0</v>
      </c>
      <c r="O49" s="67">
        <v>0</v>
      </c>
      <c r="P49" s="192">
        <v>0</v>
      </c>
      <c r="Q49" s="175">
        <v>0</v>
      </c>
      <c r="R49" s="67">
        <v>0</v>
      </c>
      <c r="S49" s="192">
        <v>0</v>
      </c>
      <c r="T49" s="175">
        <v>0</v>
      </c>
      <c r="U49" s="67">
        <v>0</v>
      </c>
      <c r="V49" s="192">
        <v>0</v>
      </c>
      <c r="W49" s="271"/>
    </row>
    <row r="50" spans="1:29" ht="13.5" thickBot="1" x14ac:dyDescent="0.25">
      <c r="A50" s="71"/>
      <c r="B50" s="287">
        <v>0</v>
      </c>
      <c r="C50" s="292"/>
      <c r="D50" s="250"/>
      <c r="E50" s="241">
        <v>0</v>
      </c>
      <c r="F50" s="72">
        <v>0</v>
      </c>
      <c r="G50" s="196">
        <v>0</v>
      </c>
      <c r="H50" s="176">
        <v>0</v>
      </c>
      <c r="I50" s="72">
        <v>0</v>
      </c>
      <c r="J50" s="196">
        <v>0</v>
      </c>
      <c r="K50" s="175">
        <v>0</v>
      </c>
      <c r="L50" s="72">
        <v>0</v>
      </c>
      <c r="M50" s="196">
        <v>0</v>
      </c>
      <c r="N50" s="176">
        <v>0</v>
      </c>
      <c r="O50" s="72">
        <v>0</v>
      </c>
      <c r="P50" s="196">
        <v>0</v>
      </c>
      <c r="Q50" s="176">
        <v>0</v>
      </c>
      <c r="R50" s="72">
        <v>0</v>
      </c>
      <c r="S50" s="196">
        <v>0</v>
      </c>
      <c r="T50" s="176">
        <v>0</v>
      </c>
      <c r="U50" s="72">
        <v>0</v>
      </c>
      <c r="V50" s="196">
        <v>0</v>
      </c>
      <c r="W50" s="271"/>
    </row>
    <row r="51" spans="1:29" ht="13.5" thickBot="1" x14ac:dyDescent="0.25">
      <c r="A51" s="70" t="s">
        <v>23</v>
      </c>
      <c r="B51" s="189"/>
      <c r="C51" s="293"/>
      <c r="D51" s="246">
        <f>SUM(D43:D50)</f>
        <v>0</v>
      </c>
      <c r="E51" s="177">
        <f t="shared" ref="E51:G51" si="3">SUM(E43:E50)</f>
        <v>0</v>
      </c>
      <c r="F51" s="178">
        <f t="shared" si="3"/>
        <v>0</v>
      </c>
      <c r="G51" s="197">
        <f t="shared" si="3"/>
        <v>0</v>
      </c>
      <c r="H51" s="177">
        <f t="shared" ref="H51:V51" si="4">SUM(H43:H50)</f>
        <v>0</v>
      </c>
      <c r="I51" s="178">
        <f t="shared" si="4"/>
        <v>0</v>
      </c>
      <c r="J51" s="197">
        <f t="shared" si="4"/>
        <v>0</v>
      </c>
      <c r="K51" s="177">
        <f t="shared" si="4"/>
        <v>0</v>
      </c>
      <c r="L51" s="178">
        <f t="shared" si="4"/>
        <v>0</v>
      </c>
      <c r="M51" s="197">
        <f t="shared" si="4"/>
        <v>0</v>
      </c>
      <c r="N51" s="177">
        <f t="shared" si="4"/>
        <v>0</v>
      </c>
      <c r="O51" s="178">
        <f t="shared" si="4"/>
        <v>0</v>
      </c>
      <c r="P51" s="197">
        <f t="shared" si="4"/>
        <v>0</v>
      </c>
      <c r="Q51" s="177">
        <f t="shared" si="4"/>
        <v>0</v>
      </c>
      <c r="R51" s="178">
        <f t="shared" si="4"/>
        <v>0</v>
      </c>
      <c r="S51" s="197">
        <f t="shared" si="4"/>
        <v>0</v>
      </c>
      <c r="T51" s="177">
        <f t="shared" si="4"/>
        <v>0</v>
      </c>
      <c r="U51" s="178">
        <f t="shared" si="4"/>
        <v>0</v>
      </c>
      <c r="V51" s="197">
        <f t="shared" si="4"/>
        <v>0</v>
      </c>
      <c r="W51" s="271"/>
      <c r="X51" s="271"/>
      <c r="Y51" s="271"/>
      <c r="AB51" s="271"/>
      <c r="AC51" s="271"/>
    </row>
    <row r="52" spans="1:29" ht="13.5" thickBot="1" x14ac:dyDescent="0.25">
      <c r="A52" s="258" t="s">
        <v>25</v>
      </c>
      <c r="B52" s="259"/>
      <c r="C52" s="259"/>
      <c r="D52" s="247">
        <f t="shared" ref="D52" si="5">SUM(D38,D51)</f>
        <v>0</v>
      </c>
      <c r="E52" s="179">
        <f t="shared" ref="E52:G52" si="6">SUM(E39+E51)</f>
        <v>0</v>
      </c>
      <c r="F52" s="87">
        <f t="shared" si="6"/>
        <v>0</v>
      </c>
      <c r="G52" s="194">
        <f t="shared" si="6"/>
        <v>0</v>
      </c>
      <c r="H52" s="179">
        <f t="shared" ref="H52:V52" si="7">SUM(H39+H51)</f>
        <v>0</v>
      </c>
      <c r="I52" s="87">
        <f t="shared" si="7"/>
        <v>0</v>
      </c>
      <c r="J52" s="194">
        <f t="shared" si="7"/>
        <v>0</v>
      </c>
      <c r="K52" s="179">
        <f t="shared" si="7"/>
        <v>0</v>
      </c>
      <c r="L52" s="87">
        <f t="shared" si="7"/>
        <v>0</v>
      </c>
      <c r="M52" s="194">
        <f t="shared" si="7"/>
        <v>0</v>
      </c>
      <c r="N52" s="179">
        <f t="shared" si="7"/>
        <v>0</v>
      </c>
      <c r="O52" s="87">
        <f t="shared" si="7"/>
        <v>0</v>
      </c>
      <c r="P52" s="194">
        <f t="shared" si="7"/>
        <v>0</v>
      </c>
      <c r="Q52" s="179">
        <f t="shared" si="7"/>
        <v>0</v>
      </c>
      <c r="R52" s="87">
        <f t="shared" si="7"/>
        <v>0</v>
      </c>
      <c r="S52" s="194">
        <f t="shared" si="7"/>
        <v>0</v>
      </c>
      <c r="T52" s="179">
        <f t="shared" si="7"/>
        <v>0</v>
      </c>
      <c r="U52" s="87">
        <f t="shared" si="7"/>
        <v>0</v>
      </c>
      <c r="V52" s="194">
        <f t="shared" si="7"/>
        <v>0</v>
      </c>
      <c r="W52" s="271"/>
    </row>
    <row r="53" spans="1:29" x14ac:dyDescent="0.2">
      <c r="A53" s="260"/>
      <c r="B53" s="260"/>
      <c r="C53" s="260"/>
      <c r="D53" s="73"/>
      <c r="E53" s="74"/>
      <c r="F53" s="74"/>
      <c r="G53" s="74"/>
    </row>
    <row r="54" spans="1:29" ht="13.5" thickBot="1" x14ac:dyDescent="0.25">
      <c r="E54" s="74"/>
      <c r="F54" s="74"/>
      <c r="G54" s="74"/>
    </row>
    <row r="55" spans="1:29" ht="13.5" thickBot="1" x14ac:dyDescent="0.25">
      <c r="A55" s="75"/>
      <c r="B55" s="75"/>
      <c r="C55" s="75"/>
      <c r="D55" s="75"/>
      <c r="E55" s="186" t="s">
        <v>80</v>
      </c>
      <c r="F55" s="169" t="s">
        <v>13</v>
      </c>
      <c r="G55" s="190" t="s">
        <v>5</v>
      </c>
    </row>
    <row r="56" spans="1:29" ht="13.5" thickBot="1" x14ac:dyDescent="0.25">
      <c r="A56" s="261" t="s">
        <v>89</v>
      </c>
      <c r="B56" s="261"/>
      <c r="C56" s="294"/>
      <c r="D56" s="251"/>
      <c r="E56" s="187">
        <f>SUM(E52,H52,K52,N52,Q52,T52)</f>
        <v>0</v>
      </c>
      <c r="F56" s="187">
        <f>SUM(F52,I52,L52,O52,R52,U52)</f>
        <v>0</v>
      </c>
      <c r="G56" s="198">
        <f>SUM(G52,J52,M52,P52,S52,V52)</f>
        <v>0</v>
      </c>
    </row>
    <row r="57" spans="1:29" x14ac:dyDescent="0.2">
      <c r="A57" s="75"/>
      <c r="B57" s="75"/>
      <c r="C57" s="75"/>
      <c r="D57" s="75"/>
      <c r="E57" s="270">
        <f>E51+H51+K51</f>
        <v>0</v>
      </c>
      <c r="F57" s="74">
        <f>F51+I51+L51</f>
        <v>0</v>
      </c>
      <c r="G57" s="74">
        <f>G51+J51+M51</f>
        <v>0</v>
      </c>
    </row>
    <row r="58" spans="1:29" x14ac:dyDescent="0.2">
      <c r="A58" s="75"/>
      <c r="B58" s="75"/>
      <c r="C58" s="75"/>
      <c r="D58" s="75"/>
      <c r="E58" s="284">
        <f>E56-E57</f>
        <v>0</v>
      </c>
      <c r="F58" s="284">
        <f t="shared" ref="F58:G58" si="8">F56-F57</f>
        <v>0</v>
      </c>
      <c r="G58" s="284">
        <f t="shared" si="8"/>
        <v>0</v>
      </c>
    </row>
    <row r="59" spans="1:29" x14ac:dyDescent="0.2">
      <c r="A59" s="75"/>
      <c r="B59" s="75"/>
      <c r="C59" s="75"/>
      <c r="D59" s="75"/>
      <c r="E59" s="78"/>
      <c r="F59" s="77"/>
      <c r="G59" s="77"/>
    </row>
    <row r="60" spans="1:29" x14ac:dyDescent="0.2">
      <c r="A60" s="75"/>
      <c r="B60" s="75"/>
      <c r="C60" s="75"/>
      <c r="D60" s="75"/>
      <c r="E60" s="78"/>
      <c r="F60" s="77"/>
      <c r="G60" s="77"/>
    </row>
    <row r="61" spans="1:29" x14ac:dyDescent="0.2">
      <c r="A61" s="75"/>
      <c r="B61" s="75"/>
      <c r="C61" s="75"/>
      <c r="D61" s="75"/>
      <c r="E61" s="78"/>
      <c r="F61" s="77"/>
      <c r="G61" s="77"/>
    </row>
    <row r="62" spans="1:29" x14ac:dyDescent="0.2">
      <c r="A62" s="75"/>
      <c r="B62" s="75"/>
      <c r="C62" s="75"/>
      <c r="D62" s="75"/>
      <c r="E62" s="78"/>
      <c r="F62" s="77"/>
      <c r="G62" s="77"/>
    </row>
    <row r="63" spans="1:29" x14ac:dyDescent="0.2">
      <c r="A63" s="75"/>
      <c r="B63" s="75"/>
      <c r="C63" s="75"/>
      <c r="D63" s="75"/>
      <c r="E63" s="78"/>
      <c r="F63" s="77"/>
      <c r="G63" s="77"/>
    </row>
    <row r="64" spans="1:29" x14ac:dyDescent="0.2">
      <c r="A64" s="75"/>
      <c r="B64" s="75"/>
      <c r="C64" s="75"/>
      <c r="D64" s="75"/>
      <c r="E64" s="78"/>
      <c r="F64" s="77"/>
      <c r="G64" s="77"/>
    </row>
    <row r="65" spans="1:7" x14ac:dyDescent="0.2">
      <c r="A65" s="75"/>
      <c r="B65" s="75"/>
      <c r="C65" s="75"/>
      <c r="D65" s="75"/>
      <c r="E65" s="78"/>
      <c r="F65" s="78"/>
      <c r="G65" s="78"/>
    </row>
    <row r="66" spans="1:7" x14ac:dyDescent="0.2">
      <c r="A66" s="75"/>
      <c r="B66" s="75"/>
      <c r="C66" s="75"/>
      <c r="D66" s="75"/>
      <c r="E66" s="76"/>
      <c r="F66" s="77"/>
      <c r="G66" s="77"/>
    </row>
    <row r="67" spans="1:7" x14ac:dyDescent="0.2">
      <c r="A67" s="262"/>
      <c r="B67" s="262"/>
      <c r="C67" s="262"/>
      <c r="D67" s="79"/>
      <c r="E67" s="80"/>
      <c r="F67" s="81"/>
      <c r="G67" s="81"/>
    </row>
    <row r="68" spans="1:7" x14ac:dyDescent="0.2">
      <c r="A68" s="263"/>
      <c r="B68" s="263"/>
      <c r="C68" s="263"/>
      <c r="D68" s="82"/>
      <c r="E68" s="82"/>
      <c r="F68" s="82"/>
      <c r="G68" s="82"/>
    </row>
    <row r="69" spans="1:7" x14ac:dyDescent="0.2">
      <c r="A69" s="263" t="s">
        <v>17</v>
      </c>
      <c r="B69" s="263"/>
      <c r="C69" s="263"/>
      <c r="D69" s="82"/>
      <c r="E69" s="82"/>
      <c r="F69" s="82"/>
      <c r="G69" s="82"/>
    </row>
    <row r="70" spans="1:7" x14ac:dyDescent="0.2">
      <c r="A70" s="263"/>
      <c r="B70" s="263"/>
      <c r="C70" s="263"/>
      <c r="D70" s="82"/>
      <c r="E70" s="82"/>
      <c r="F70" s="82"/>
      <c r="G70" s="82"/>
    </row>
    <row r="71" spans="1:7" x14ac:dyDescent="0.2">
      <c r="A71" s="263"/>
      <c r="B71" s="263"/>
      <c r="C71" s="263"/>
      <c r="D71" s="82"/>
      <c r="E71" s="82"/>
      <c r="F71" s="82"/>
      <c r="G71" s="82"/>
    </row>
    <row r="72" spans="1:7" x14ac:dyDescent="0.2">
      <c r="A72" s="263"/>
      <c r="B72" s="263"/>
      <c r="C72" s="263"/>
      <c r="D72" s="82"/>
      <c r="E72" s="82"/>
      <c r="F72" s="82"/>
      <c r="G72" s="82"/>
    </row>
    <row r="73" spans="1:7" x14ac:dyDescent="0.2">
      <c r="A73" s="254"/>
      <c r="B73" s="254"/>
      <c r="C73" s="254"/>
      <c r="D73" s="83"/>
      <c r="E73" s="83"/>
      <c r="F73" s="83"/>
      <c r="G73" s="83"/>
    </row>
    <row r="74" spans="1:7" x14ac:dyDescent="0.2">
      <c r="A74" s="254"/>
      <c r="B74" s="254"/>
      <c r="C74" s="254"/>
      <c r="D74" s="83"/>
      <c r="E74" s="83"/>
      <c r="F74" s="83"/>
      <c r="G74" s="83"/>
    </row>
    <row r="75" spans="1:7" x14ac:dyDescent="0.2">
      <c r="A75" s="254"/>
      <c r="B75" s="254"/>
      <c r="C75" s="254"/>
      <c r="D75" s="83"/>
      <c r="E75" s="83"/>
      <c r="F75" s="83"/>
      <c r="G75" s="83"/>
    </row>
    <row r="76" spans="1:7" x14ac:dyDescent="0.2">
      <c r="A76" s="254"/>
      <c r="B76" s="254"/>
      <c r="C76" s="254"/>
      <c r="D76" s="83"/>
      <c r="E76" s="83"/>
      <c r="F76" s="83"/>
      <c r="G76" s="83"/>
    </row>
    <row r="77" spans="1:7" x14ac:dyDescent="0.2">
      <c r="A77" s="254"/>
      <c r="B77" s="254"/>
      <c r="C77" s="254"/>
      <c r="D77" s="83"/>
      <c r="E77" s="83"/>
      <c r="F77" s="83"/>
      <c r="G77" s="83"/>
    </row>
    <row r="78" spans="1:7" x14ac:dyDescent="0.2">
      <c r="A78" s="254"/>
      <c r="B78" s="254"/>
      <c r="C78" s="254"/>
      <c r="D78" s="83"/>
      <c r="E78" s="83"/>
      <c r="F78" s="83"/>
      <c r="G78" s="83"/>
    </row>
  </sheetData>
  <mergeCells count="6">
    <mergeCell ref="T3:V3"/>
    <mergeCell ref="E3:G3"/>
    <mergeCell ref="H3:J3"/>
    <mergeCell ref="K3:M3"/>
    <mergeCell ref="N3:P3"/>
    <mergeCell ref="Q3:S3"/>
  </mergeCells>
  <pageMargins left="0.75" right="0.75" top="1" bottom="1" header="0.5" footer="0.5"/>
  <pageSetup scale="5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T88"/>
  <sheetViews>
    <sheetView tabSelected="1" zoomScale="90" zoomScaleNormal="90" zoomScaleSheetLayoutView="70" workbookViewId="0">
      <pane xSplit="1" topLeftCell="B1" activePane="topRight" state="frozen"/>
      <selection pane="topRight" activeCell="AO76" sqref="AO76:AP76"/>
    </sheetView>
  </sheetViews>
  <sheetFormatPr defaultColWidth="8.85546875" defaultRowHeight="12.75" x14ac:dyDescent="0.2"/>
  <cols>
    <col min="1" max="1" width="33" style="27" customWidth="1"/>
    <col min="2" max="2" width="10.42578125" style="1" bestFit="1" customWidth="1"/>
    <col min="3" max="4" width="15" style="39" customWidth="1"/>
    <col min="5" max="6" width="15" style="11" customWidth="1"/>
    <col min="7" max="8" width="15" style="1" customWidth="1"/>
    <col min="9" max="9" width="15.140625" style="1" hidden="1" customWidth="1"/>
    <col min="10" max="10" width="17.5703125" style="1" hidden="1" customWidth="1"/>
    <col min="11" max="11" width="11.7109375" style="1" hidden="1" customWidth="1"/>
    <col min="12" max="12" width="16.5703125" style="1" hidden="1" customWidth="1"/>
    <col min="13" max="13" width="12.85546875" style="1" hidden="1" customWidth="1"/>
    <col min="14" max="14" width="14.7109375" style="1" hidden="1" customWidth="1"/>
    <col min="15" max="15" width="15.28515625" style="1" hidden="1" customWidth="1"/>
    <col min="16" max="16" width="16" style="1" hidden="1" customWidth="1"/>
    <col min="17" max="17" width="13" style="1" hidden="1" customWidth="1"/>
    <col min="18" max="18" width="13.42578125" style="1" hidden="1" customWidth="1"/>
    <col min="19" max="20" width="12.140625" style="1" hidden="1" customWidth="1"/>
    <col min="21" max="21" width="14.85546875" style="1" hidden="1" customWidth="1"/>
    <col min="22" max="23" width="11.7109375" style="1" hidden="1" customWidth="1"/>
    <col min="24" max="24" width="9.28515625" style="1" hidden="1" customWidth="1"/>
    <col min="25" max="25" width="12.140625" style="1" hidden="1" customWidth="1"/>
    <col min="26" max="26" width="12.7109375" style="1" hidden="1" customWidth="1"/>
    <col min="27" max="27" width="9.28515625" style="1" hidden="1" customWidth="1"/>
    <col min="28" max="29" width="12.5703125" style="1" hidden="1" customWidth="1"/>
    <col min="30" max="30" width="9.28515625" style="1" hidden="1" customWidth="1"/>
    <col min="31" max="31" width="10.7109375" style="1" hidden="1" customWidth="1"/>
    <col min="32" max="32" width="7" style="1" hidden="1" customWidth="1"/>
    <col min="33" max="33" width="14.85546875" style="1" customWidth="1"/>
    <col min="34" max="34" width="13.28515625" style="1" bestFit="1" customWidth="1"/>
    <col min="35" max="35" width="13.28515625" style="1" customWidth="1"/>
    <col min="36" max="36" width="10.42578125" style="1" customWidth="1"/>
    <col min="37" max="37" width="13.140625" style="1" customWidth="1"/>
    <col min="38" max="38" width="10.42578125" style="1" customWidth="1"/>
    <col min="39" max="39" width="14.85546875" style="1" bestFit="1" customWidth="1"/>
    <col min="40" max="40" width="12.7109375" style="1" customWidth="1"/>
    <col min="41" max="42" width="10.42578125" style="1" customWidth="1"/>
    <col min="43" max="46" width="8.85546875" style="1" hidden="1" customWidth="1"/>
    <col min="47" max="16384" width="8.85546875" style="1"/>
  </cols>
  <sheetData>
    <row r="1" spans="1:35" ht="27" customHeight="1" x14ac:dyDescent="0.25">
      <c r="A1" s="1"/>
      <c r="B1" s="288" t="s">
        <v>172</v>
      </c>
      <c r="C1" s="11"/>
      <c r="D1" s="11"/>
      <c r="E1" s="1"/>
      <c r="F1" s="1"/>
    </row>
    <row r="2" spans="1:35" ht="13.5" thickBot="1" x14ac:dyDescent="0.25">
      <c r="A2" s="43" t="s">
        <v>19</v>
      </c>
      <c r="B2" s="98"/>
      <c r="C2" s="11"/>
      <c r="D2" s="11"/>
      <c r="E2" s="1"/>
      <c r="F2" s="1"/>
    </row>
    <row r="3" spans="1:35" ht="13.5" thickBot="1" x14ac:dyDescent="0.25">
      <c r="A3" s="43"/>
      <c r="B3" s="44"/>
      <c r="C3" s="343" t="s">
        <v>122</v>
      </c>
      <c r="D3" s="346"/>
      <c r="E3" s="346"/>
      <c r="F3" s="346"/>
      <c r="G3" s="346"/>
      <c r="H3" s="346"/>
      <c r="I3" s="346"/>
      <c r="J3" s="346"/>
      <c r="K3" s="346"/>
      <c r="L3" s="346"/>
      <c r="M3" s="346"/>
      <c r="N3" s="346"/>
      <c r="O3" s="346"/>
      <c r="P3" s="346"/>
      <c r="Q3" s="346"/>
      <c r="R3" s="346"/>
      <c r="S3" s="346"/>
      <c r="T3" s="346"/>
      <c r="U3" s="346"/>
      <c r="V3" s="346"/>
      <c r="W3" s="346"/>
      <c r="X3" s="346"/>
      <c r="Y3" s="346"/>
      <c r="Z3" s="346"/>
      <c r="AA3" s="346"/>
      <c r="AB3" s="346"/>
      <c r="AC3" s="346"/>
      <c r="AD3" s="346"/>
      <c r="AE3" s="346"/>
      <c r="AF3" s="346"/>
      <c r="AG3" s="346"/>
      <c r="AH3" s="346"/>
      <c r="AI3" s="347"/>
    </row>
    <row r="4" spans="1:35" s="2" customFormat="1" ht="13.5" customHeight="1" thickBot="1" x14ac:dyDescent="0.25">
      <c r="A4" s="28"/>
      <c r="C4" s="348"/>
      <c r="D4" s="349"/>
      <c r="E4" s="349"/>
      <c r="F4" s="349"/>
      <c r="G4" s="349"/>
      <c r="H4" s="349"/>
      <c r="I4" s="349"/>
      <c r="J4" s="349"/>
      <c r="K4" s="349"/>
      <c r="L4" s="349"/>
      <c r="M4" s="349"/>
      <c r="N4" s="349"/>
      <c r="O4" s="349"/>
      <c r="P4" s="349"/>
      <c r="Q4" s="349"/>
      <c r="R4" s="349"/>
      <c r="S4" s="349"/>
      <c r="T4" s="349"/>
      <c r="U4" s="349"/>
      <c r="V4" s="349"/>
      <c r="W4" s="349"/>
      <c r="X4" s="349"/>
      <c r="Y4" s="349"/>
      <c r="Z4" s="349"/>
      <c r="AA4" s="349"/>
      <c r="AB4" s="349"/>
      <c r="AC4" s="349"/>
      <c r="AD4" s="349"/>
      <c r="AE4" s="349"/>
      <c r="AF4" s="349"/>
      <c r="AG4" s="88"/>
      <c r="AH4" s="88"/>
      <c r="AI4" s="89"/>
    </row>
    <row r="5" spans="1:35" s="18" customFormat="1" ht="36.75" customHeight="1" thickBot="1" x14ac:dyDescent="0.25">
      <c r="A5" s="106" t="s">
        <v>79</v>
      </c>
      <c r="B5" s="125" t="s">
        <v>78</v>
      </c>
      <c r="C5" s="350" t="s">
        <v>165</v>
      </c>
      <c r="D5" s="351"/>
      <c r="E5" s="351"/>
      <c r="F5" s="337" t="s">
        <v>166</v>
      </c>
      <c r="G5" s="352"/>
      <c r="H5" s="353"/>
      <c r="I5" s="337" t="s">
        <v>167</v>
      </c>
      <c r="J5" s="352"/>
      <c r="K5" s="353"/>
      <c r="L5" s="337" t="s">
        <v>96</v>
      </c>
      <c r="M5" s="338"/>
      <c r="N5" s="339"/>
      <c r="O5" s="354" t="s">
        <v>97</v>
      </c>
      <c r="P5" s="355"/>
      <c r="Q5" s="356"/>
      <c r="R5" s="337" t="s">
        <v>98</v>
      </c>
      <c r="S5" s="338"/>
      <c r="T5" s="339"/>
      <c r="U5" s="337" t="s">
        <v>99</v>
      </c>
      <c r="V5" s="352"/>
      <c r="W5" s="353"/>
      <c r="X5" s="334" t="s">
        <v>30</v>
      </c>
      <c r="Y5" s="335"/>
      <c r="Z5" s="335"/>
      <c r="AA5" s="334" t="s">
        <v>31</v>
      </c>
      <c r="AB5" s="335"/>
      <c r="AC5" s="336"/>
      <c r="AD5" s="337" t="s">
        <v>32</v>
      </c>
      <c r="AE5" s="338"/>
      <c r="AF5" s="339"/>
      <c r="AG5" s="340" t="s">
        <v>20</v>
      </c>
      <c r="AH5" s="341"/>
      <c r="AI5" s="342"/>
    </row>
    <row r="6" spans="1:35" s="18" customFormat="1" ht="17.25" customHeight="1" thickBot="1" x14ac:dyDescent="0.25">
      <c r="A6" s="107"/>
      <c r="B6" s="97" t="s">
        <v>2</v>
      </c>
      <c r="C6" s="140" t="s">
        <v>80</v>
      </c>
      <c r="D6" s="141" t="s">
        <v>13</v>
      </c>
      <c r="E6" s="205" t="s">
        <v>5</v>
      </c>
      <c r="F6" s="140" t="s">
        <v>80</v>
      </c>
      <c r="G6" s="141" t="s">
        <v>13</v>
      </c>
      <c r="H6" s="205" t="s">
        <v>5</v>
      </c>
      <c r="I6" s="140" t="s">
        <v>80</v>
      </c>
      <c r="J6" s="141" t="s">
        <v>13</v>
      </c>
      <c r="K6" s="205" t="s">
        <v>5</v>
      </c>
      <c r="L6" s="140" t="s">
        <v>80</v>
      </c>
      <c r="M6" s="141" t="s">
        <v>13</v>
      </c>
      <c r="N6" s="205" t="s">
        <v>5</v>
      </c>
      <c r="O6" s="140" t="s">
        <v>80</v>
      </c>
      <c r="P6" s="141" t="s">
        <v>13</v>
      </c>
      <c r="Q6" s="205" t="s">
        <v>5</v>
      </c>
      <c r="R6" s="140" t="s">
        <v>80</v>
      </c>
      <c r="S6" s="141" t="s">
        <v>13</v>
      </c>
      <c r="T6" s="205" t="s">
        <v>5</v>
      </c>
      <c r="U6" s="140" t="s">
        <v>80</v>
      </c>
      <c r="V6" s="141" t="s">
        <v>13</v>
      </c>
      <c r="W6" s="205" t="s">
        <v>5</v>
      </c>
      <c r="X6" s="140" t="s">
        <v>80</v>
      </c>
      <c r="Y6" s="141" t="s">
        <v>13</v>
      </c>
      <c r="Z6" s="205" t="s">
        <v>5</v>
      </c>
      <c r="AA6" s="140" t="s">
        <v>80</v>
      </c>
      <c r="AB6" s="141" t="s">
        <v>13</v>
      </c>
      <c r="AC6" s="205" t="s">
        <v>5</v>
      </c>
      <c r="AD6" s="140" t="s">
        <v>80</v>
      </c>
      <c r="AE6" s="141" t="s">
        <v>13</v>
      </c>
      <c r="AF6" s="205" t="s">
        <v>5</v>
      </c>
      <c r="AG6" s="142" t="s">
        <v>80</v>
      </c>
      <c r="AH6" s="143" t="s">
        <v>13</v>
      </c>
      <c r="AI6" s="223" t="s">
        <v>5</v>
      </c>
    </row>
    <row r="7" spans="1:35" x14ac:dyDescent="0.2">
      <c r="A7" s="122" t="s">
        <v>37</v>
      </c>
      <c r="B7" s="111"/>
      <c r="C7" s="126"/>
      <c r="D7" s="34">
        <v>0</v>
      </c>
      <c r="E7" s="206">
        <v>0</v>
      </c>
      <c r="F7" s="126"/>
      <c r="G7" s="34">
        <v>0</v>
      </c>
      <c r="H7" s="206">
        <v>0</v>
      </c>
      <c r="I7" s="126">
        <v>0</v>
      </c>
      <c r="J7" s="34">
        <v>0</v>
      </c>
      <c r="K7" s="206">
        <v>0</v>
      </c>
      <c r="L7" s="126">
        <v>0</v>
      </c>
      <c r="M7" s="34">
        <v>0</v>
      </c>
      <c r="N7" s="206">
        <v>0</v>
      </c>
      <c r="O7" s="126">
        <v>0</v>
      </c>
      <c r="P7" s="34">
        <v>0</v>
      </c>
      <c r="Q7" s="206">
        <v>0</v>
      </c>
      <c r="R7" s="126">
        <v>0</v>
      </c>
      <c r="S7" s="34">
        <v>0</v>
      </c>
      <c r="T7" s="206">
        <v>0</v>
      </c>
      <c r="U7" s="126">
        <v>0</v>
      </c>
      <c r="V7" s="34">
        <v>0</v>
      </c>
      <c r="W7" s="206">
        <v>0</v>
      </c>
      <c r="X7" s="126">
        <v>0</v>
      </c>
      <c r="Y7" s="34">
        <v>0</v>
      </c>
      <c r="Z7" s="206">
        <v>0</v>
      </c>
      <c r="AA7" s="126">
        <v>0</v>
      </c>
      <c r="AB7" s="34">
        <v>0</v>
      </c>
      <c r="AC7" s="206">
        <v>0</v>
      </c>
      <c r="AD7" s="126">
        <v>0</v>
      </c>
      <c r="AE7" s="34">
        <v>0</v>
      </c>
      <c r="AF7" s="206">
        <v>0</v>
      </c>
      <c r="AG7" s="127">
        <f>SUM(C7,F7,I7,L7,O7,R7,U7,X7,AA7,AD7)</f>
        <v>0</v>
      </c>
      <c r="AH7" s="108">
        <f t="shared" ref="AH7:AI7" si="0">SUM(D7,G7,J7,M7,P7,S7,V7,Y7,AB7,AE7)</f>
        <v>0</v>
      </c>
      <c r="AI7" s="224">
        <f t="shared" si="0"/>
        <v>0</v>
      </c>
    </row>
    <row r="8" spans="1:35" x14ac:dyDescent="0.2">
      <c r="A8" s="122" t="s">
        <v>38</v>
      </c>
      <c r="B8" s="111"/>
      <c r="C8" s="126"/>
      <c r="D8" s="34">
        <v>0</v>
      </c>
      <c r="E8" s="206">
        <v>0</v>
      </c>
      <c r="F8" s="126"/>
      <c r="G8" s="34">
        <v>0</v>
      </c>
      <c r="H8" s="206">
        <v>0</v>
      </c>
      <c r="I8" s="126">
        <v>0</v>
      </c>
      <c r="J8" s="34">
        <v>0</v>
      </c>
      <c r="K8" s="206">
        <v>0</v>
      </c>
      <c r="L8" s="126">
        <v>0</v>
      </c>
      <c r="M8" s="34">
        <v>0</v>
      </c>
      <c r="N8" s="206">
        <v>0</v>
      </c>
      <c r="O8" s="126">
        <v>0</v>
      </c>
      <c r="P8" s="34">
        <v>0</v>
      </c>
      <c r="Q8" s="206">
        <v>0</v>
      </c>
      <c r="R8" s="126">
        <v>0</v>
      </c>
      <c r="S8" s="34">
        <v>0</v>
      </c>
      <c r="T8" s="206">
        <v>0</v>
      </c>
      <c r="U8" s="126">
        <v>0</v>
      </c>
      <c r="V8" s="34">
        <v>0</v>
      </c>
      <c r="W8" s="206">
        <v>0</v>
      </c>
      <c r="X8" s="126">
        <v>0</v>
      </c>
      <c r="Y8" s="34">
        <v>0</v>
      </c>
      <c r="Z8" s="206">
        <v>0</v>
      </c>
      <c r="AA8" s="126">
        <v>0</v>
      </c>
      <c r="AB8" s="34">
        <v>0</v>
      </c>
      <c r="AC8" s="206">
        <v>0</v>
      </c>
      <c r="AD8" s="126">
        <v>0</v>
      </c>
      <c r="AE8" s="34">
        <v>0</v>
      </c>
      <c r="AF8" s="206">
        <v>0</v>
      </c>
      <c r="AG8" s="127">
        <f t="shared" ref="AG8:AI36" si="1">SUM(C8,F8,I8,L8,O8,R8,U8,X8,AA8,AD8)</f>
        <v>0</v>
      </c>
      <c r="AH8" s="108">
        <f t="shared" si="1"/>
        <v>0</v>
      </c>
      <c r="AI8" s="224">
        <f t="shared" si="1"/>
        <v>0</v>
      </c>
    </row>
    <row r="9" spans="1:35" x14ac:dyDescent="0.2">
      <c r="A9" s="123" t="s">
        <v>39</v>
      </c>
      <c r="B9" s="111"/>
      <c r="C9" s="126"/>
      <c r="D9" s="34">
        <v>0</v>
      </c>
      <c r="E9" s="206">
        <v>0</v>
      </c>
      <c r="F9" s="126"/>
      <c r="G9" s="34">
        <v>0</v>
      </c>
      <c r="H9" s="206">
        <v>0</v>
      </c>
      <c r="I9" s="126">
        <v>0</v>
      </c>
      <c r="J9" s="34">
        <v>0</v>
      </c>
      <c r="K9" s="206">
        <v>0</v>
      </c>
      <c r="L9" s="126">
        <v>0</v>
      </c>
      <c r="M9" s="34">
        <v>0</v>
      </c>
      <c r="N9" s="206">
        <v>0</v>
      </c>
      <c r="O9" s="126">
        <v>0</v>
      </c>
      <c r="P9" s="34">
        <v>0</v>
      </c>
      <c r="Q9" s="206">
        <v>0</v>
      </c>
      <c r="R9" s="126">
        <v>0</v>
      </c>
      <c r="S9" s="34">
        <v>0</v>
      </c>
      <c r="T9" s="206">
        <v>0</v>
      </c>
      <c r="U9" s="126">
        <v>0</v>
      </c>
      <c r="V9" s="34">
        <v>0</v>
      </c>
      <c r="W9" s="206">
        <v>0</v>
      </c>
      <c r="X9" s="126">
        <v>0</v>
      </c>
      <c r="Y9" s="34">
        <v>0</v>
      </c>
      <c r="Z9" s="206">
        <v>0</v>
      </c>
      <c r="AA9" s="126">
        <v>0</v>
      </c>
      <c r="AB9" s="34">
        <v>0</v>
      </c>
      <c r="AC9" s="206">
        <v>0</v>
      </c>
      <c r="AD9" s="126">
        <v>0</v>
      </c>
      <c r="AE9" s="34">
        <v>0</v>
      </c>
      <c r="AF9" s="206">
        <v>0</v>
      </c>
      <c r="AG9" s="127">
        <f t="shared" si="1"/>
        <v>0</v>
      </c>
      <c r="AH9" s="108">
        <f t="shared" si="1"/>
        <v>0</v>
      </c>
      <c r="AI9" s="224">
        <f t="shared" si="1"/>
        <v>0</v>
      </c>
    </row>
    <row r="10" spans="1:35" x14ac:dyDescent="0.2">
      <c r="A10" s="122" t="s">
        <v>40</v>
      </c>
      <c r="B10" s="111"/>
      <c r="C10" s="126"/>
      <c r="D10" s="34">
        <v>0</v>
      </c>
      <c r="E10" s="206">
        <v>0</v>
      </c>
      <c r="F10" s="126"/>
      <c r="G10" s="34">
        <v>0</v>
      </c>
      <c r="H10" s="206">
        <v>0</v>
      </c>
      <c r="I10" s="126">
        <v>0</v>
      </c>
      <c r="J10" s="34">
        <v>0</v>
      </c>
      <c r="K10" s="206">
        <v>0</v>
      </c>
      <c r="L10" s="126">
        <v>0</v>
      </c>
      <c r="M10" s="34">
        <v>0</v>
      </c>
      <c r="N10" s="206">
        <v>0</v>
      </c>
      <c r="O10" s="126">
        <v>0</v>
      </c>
      <c r="P10" s="34">
        <v>0</v>
      </c>
      <c r="Q10" s="206">
        <v>0</v>
      </c>
      <c r="R10" s="126">
        <v>0</v>
      </c>
      <c r="S10" s="34">
        <v>0</v>
      </c>
      <c r="T10" s="206">
        <v>0</v>
      </c>
      <c r="U10" s="126">
        <v>0</v>
      </c>
      <c r="V10" s="34">
        <v>0</v>
      </c>
      <c r="W10" s="206">
        <v>0</v>
      </c>
      <c r="X10" s="126">
        <v>0</v>
      </c>
      <c r="Y10" s="34">
        <v>0</v>
      </c>
      <c r="Z10" s="206">
        <v>0</v>
      </c>
      <c r="AA10" s="126">
        <v>0</v>
      </c>
      <c r="AB10" s="34">
        <v>0</v>
      </c>
      <c r="AC10" s="206">
        <v>0</v>
      </c>
      <c r="AD10" s="126">
        <v>0</v>
      </c>
      <c r="AE10" s="34">
        <v>0</v>
      </c>
      <c r="AF10" s="206">
        <v>0</v>
      </c>
      <c r="AG10" s="127">
        <f t="shared" si="1"/>
        <v>0</v>
      </c>
      <c r="AH10" s="108">
        <f t="shared" si="1"/>
        <v>0</v>
      </c>
      <c r="AI10" s="224">
        <f t="shared" si="1"/>
        <v>0</v>
      </c>
    </row>
    <row r="11" spans="1:35" x14ac:dyDescent="0.2">
      <c r="A11" s="123" t="s">
        <v>41</v>
      </c>
      <c r="B11" s="111"/>
      <c r="C11" s="126"/>
      <c r="D11" s="34">
        <v>0</v>
      </c>
      <c r="E11" s="206">
        <v>0</v>
      </c>
      <c r="F11" s="126"/>
      <c r="G11" s="34">
        <v>0</v>
      </c>
      <c r="H11" s="206">
        <v>0</v>
      </c>
      <c r="I11" s="126">
        <v>0</v>
      </c>
      <c r="J11" s="34">
        <v>0</v>
      </c>
      <c r="K11" s="206">
        <v>0</v>
      </c>
      <c r="L11" s="126">
        <v>0</v>
      </c>
      <c r="M11" s="34">
        <v>0</v>
      </c>
      <c r="N11" s="206">
        <v>0</v>
      </c>
      <c r="O11" s="126">
        <v>0</v>
      </c>
      <c r="P11" s="34">
        <v>0</v>
      </c>
      <c r="Q11" s="206">
        <v>0</v>
      </c>
      <c r="R11" s="126">
        <v>0</v>
      </c>
      <c r="S11" s="34">
        <v>0</v>
      </c>
      <c r="T11" s="206">
        <v>0</v>
      </c>
      <c r="U11" s="126">
        <v>0</v>
      </c>
      <c r="V11" s="34">
        <v>0</v>
      </c>
      <c r="W11" s="206">
        <v>0</v>
      </c>
      <c r="X11" s="126">
        <v>0</v>
      </c>
      <c r="Y11" s="34">
        <v>0</v>
      </c>
      <c r="Z11" s="206">
        <v>0</v>
      </c>
      <c r="AA11" s="126">
        <v>0</v>
      </c>
      <c r="AB11" s="34">
        <v>0</v>
      </c>
      <c r="AC11" s="206">
        <v>0</v>
      </c>
      <c r="AD11" s="126">
        <v>0</v>
      </c>
      <c r="AE11" s="34">
        <v>0</v>
      </c>
      <c r="AF11" s="206">
        <v>0</v>
      </c>
      <c r="AG11" s="127">
        <f t="shared" si="1"/>
        <v>0</v>
      </c>
      <c r="AH11" s="108">
        <f t="shared" si="1"/>
        <v>0</v>
      </c>
      <c r="AI11" s="224">
        <f t="shared" si="1"/>
        <v>0</v>
      </c>
    </row>
    <row r="12" spans="1:35" x14ac:dyDescent="0.2">
      <c r="A12" s="123" t="s">
        <v>42</v>
      </c>
      <c r="B12" s="111"/>
      <c r="C12" s="126"/>
      <c r="D12" s="34">
        <v>0</v>
      </c>
      <c r="E12" s="206">
        <v>0</v>
      </c>
      <c r="F12" s="126"/>
      <c r="G12" s="34">
        <v>0</v>
      </c>
      <c r="H12" s="206">
        <v>0</v>
      </c>
      <c r="I12" s="126">
        <v>0</v>
      </c>
      <c r="J12" s="34">
        <v>0</v>
      </c>
      <c r="K12" s="206">
        <v>0</v>
      </c>
      <c r="L12" s="126">
        <v>0</v>
      </c>
      <c r="M12" s="34">
        <v>0</v>
      </c>
      <c r="N12" s="206">
        <v>0</v>
      </c>
      <c r="O12" s="126">
        <v>0</v>
      </c>
      <c r="P12" s="34">
        <v>0</v>
      </c>
      <c r="Q12" s="206">
        <v>0</v>
      </c>
      <c r="R12" s="126">
        <v>0</v>
      </c>
      <c r="S12" s="34">
        <v>0</v>
      </c>
      <c r="T12" s="206">
        <v>0</v>
      </c>
      <c r="U12" s="126">
        <v>0</v>
      </c>
      <c r="V12" s="34">
        <v>0</v>
      </c>
      <c r="W12" s="206">
        <v>0</v>
      </c>
      <c r="X12" s="126">
        <v>0</v>
      </c>
      <c r="Y12" s="34">
        <v>0</v>
      </c>
      <c r="Z12" s="206">
        <v>0</v>
      </c>
      <c r="AA12" s="126">
        <v>0</v>
      </c>
      <c r="AB12" s="34">
        <v>0</v>
      </c>
      <c r="AC12" s="206">
        <v>0</v>
      </c>
      <c r="AD12" s="126">
        <v>0</v>
      </c>
      <c r="AE12" s="34">
        <v>0</v>
      </c>
      <c r="AF12" s="206">
        <v>0</v>
      </c>
      <c r="AG12" s="127">
        <f t="shared" si="1"/>
        <v>0</v>
      </c>
      <c r="AH12" s="108">
        <f t="shared" si="1"/>
        <v>0</v>
      </c>
      <c r="AI12" s="224">
        <f t="shared" si="1"/>
        <v>0</v>
      </c>
    </row>
    <row r="13" spans="1:35" x14ac:dyDescent="0.2">
      <c r="A13" s="122" t="s">
        <v>43</v>
      </c>
      <c r="B13" s="111"/>
      <c r="C13" s="126"/>
      <c r="D13" s="34">
        <v>0</v>
      </c>
      <c r="E13" s="206">
        <v>0</v>
      </c>
      <c r="F13" s="126"/>
      <c r="G13" s="34">
        <v>0</v>
      </c>
      <c r="H13" s="206">
        <v>0</v>
      </c>
      <c r="I13" s="126">
        <v>0</v>
      </c>
      <c r="J13" s="34">
        <v>0</v>
      </c>
      <c r="K13" s="206">
        <v>0</v>
      </c>
      <c r="L13" s="126">
        <v>0</v>
      </c>
      <c r="M13" s="34">
        <v>0</v>
      </c>
      <c r="N13" s="206">
        <v>0</v>
      </c>
      <c r="O13" s="126">
        <v>0</v>
      </c>
      <c r="P13" s="34">
        <v>0</v>
      </c>
      <c r="Q13" s="206">
        <v>0</v>
      </c>
      <c r="R13" s="126">
        <v>0</v>
      </c>
      <c r="S13" s="34">
        <v>0</v>
      </c>
      <c r="T13" s="206">
        <v>0</v>
      </c>
      <c r="U13" s="126">
        <v>0</v>
      </c>
      <c r="V13" s="34">
        <v>0</v>
      </c>
      <c r="W13" s="206">
        <v>0</v>
      </c>
      <c r="X13" s="126">
        <v>0</v>
      </c>
      <c r="Y13" s="34">
        <v>0</v>
      </c>
      <c r="Z13" s="206">
        <v>0</v>
      </c>
      <c r="AA13" s="126">
        <v>0</v>
      </c>
      <c r="AB13" s="34">
        <v>0</v>
      </c>
      <c r="AC13" s="206">
        <v>0</v>
      </c>
      <c r="AD13" s="126">
        <v>0</v>
      </c>
      <c r="AE13" s="34">
        <v>0</v>
      </c>
      <c r="AF13" s="206">
        <v>0</v>
      </c>
      <c r="AG13" s="127">
        <f t="shared" si="1"/>
        <v>0</v>
      </c>
      <c r="AH13" s="108">
        <f t="shared" si="1"/>
        <v>0</v>
      </c>
      <c r="AI13" s="224">
        <f t="shared" si="1"/>
        <v>0</v>
      </c>
    </row>
    <row r="14" spans="1:35" x14ac:dyDescent="0.2">
      <c r="A14" s="122" t="s">
        <v>44</v>
      </c>
      <c r="B14" s="111"/>
      <c r="C14" s="126"/>
      <c r="D14" s="34">
        <v>0</v>
      </c>
      <c r="E14" s="206">
        <v>0</v>
      </c>
      <c r="F14" s="126"/>
      <c r="G14" s="34">
        <v>0</v>
      </c>
      <c r="H14" s="206">
        <v>0</v>
      </c>
      <c r="I14" s="126">
        <v>0</v>
      </c>
      <c r="J14" s="34">
        <v>0</v>
      </c>
      <c r="K14" s="206">
        <v>0</v>
      </c>
      <c r="L14" s="126">
        <v>0</v>
      </c>
      <c r="M14" s="34">
        <v>0</v>
      </c>
      <c r="N14" s="206">
        <v>0</v>
      </c>
      <c r="O14" s="126">
        <v>0</v>
      </c>
      <c r="P14" s="34">
        <v>0</v>
      </c>
      <c r="Q14" s="206">
        <v>0</v>
      </c>
      <c r="R14" s="126">
        <v>0</v>
      </c>
      <c r="S14" s="34">
        <v>0</v>
      </c>
      <c r="T14" s="206">
        <v>0</v>
      </c>
      <c r="U14" s="126">
        <v>0</v>
      </c>
      <c r="V14" s="34">
        <v>0</v>
      </c>
      <c r="W14" s="206">
        <v>0</v>
      </c>
      <c r="X14" s="126">
        <v>0</v>
      </c>
      <c r="Y14" s="34">
        <v>0</v>
      </c>
      <c r="Z14" s="206">
        <v>0</v>
      </c>
      <c r="AA14" s="126">
        <v>0</v>
      </c>
      <c r="AB14" s="34">
        <v>0</v>
      </c>
      <c r="AC14" s="206">
        <v>0</v>
      </c>
      <c r="AD14" s="126">
        <v>0</v>
      </c>
      <c r="AE14" s="34">
        <v>0</v>
      </c>
      <c r="AF14" s="206">
        <v>0</v>
      </c>
      <c r="AG14" s="127">
        <f t="shared" si="1"/>
        <v>0</v>
      </c>
      <c r="AH14" s="108">
        <f t="shared" si="1"/>
        <v>0</v>
      </c>
      <c r="AI14" s="224">
        <f t="shared" si="1"/>
        <v>0</v>
      </c>
    </row>
    <row r="15" spans="1:35" x14ac:dyDescent="0.2">
      <c r="A15" s="122" t="s">
        <v>77</v>
      </c>
      <c r="B15" s="111"/>
      <c r="C15" s="126"/>
      <c r="D15" s="34">
        <v>0</v>
      </c>
      <c r="E15" s="206">
        <v>0</v>
      </c>
      <c r="F15" s="126"/>
      <c r="G15" s="34">
        <v>0</v>
      </c>
      <c r="H15" s="206">
        <v>0</v>
      </c>
      <c r="I15" s="126">
        <v>0</v>
      </c>
      <c r="J15" s="34">
        <v>0</v>
      </c>
      <c r="K15" s="206">
        <v>0</v>
      </c>
      <c r="L15" s="126">
        <v>0</v>
      </c>
      <c r="M15" s="34">
        <v>0</v>
      </c>
      <c r="N15" s="206">
        <v>0</v>
      </c>
      <c r="O15" s="126">
        <v>0</v>
      </c>
      <c r="P15" s="34">
        <v>0</v>
      </c>
      <c r="Q15" s="206">
        <v>0</v>
      </c>
      <c r="R15" s="126">
        <v>0</v>
      </c>
      <c r="S15" s="34">
        <v>0</v>
      </c>
      <c r="T15" s="206">
        <v>0</v>
      </c>
      <c r="U15" s="126">
        <v>0</v>
      </c>
      <c r="V15" s="34">
        <v>0</v>
      </c>
      <c r="W15" s="206">
        <v>0</v>
      </c>
      <c r="X15" s="126">
        <v>0</v>
      </c>
      <c r="Y15" s="34">
        <v>0</v>
      </c>
      <c r="Z15" s="206">
        <v>0</v>
      </c>
      <c r="AA15" s="126">
        <v>0</v>
      </c>
      <c r="AB15" s="34">
        <v>0</v>
      </c>
      <c r="AC15" s="206">
        <v>0</v>
      </c>
      <c r="AD15" s="126">
        <v>0</v>
      </c>
      <c r="AE15" s="34">
        <v>0</v>
      </c>
      <c r="AF15" s="206">
        <v>0</v>
      </c>
      <c r="AG15" s="127">
        <f t="shared" si="1"/>
        <v>0</v>
      </c>
      <c r="AH15" s="108">
        <f t="shared" si="1"/>
        <v>0</v>
      </c>
      <c r="AI15" s="224">
        <f t="shared" si="1"/>
        <v>0</v>
      </c>
    </row>
    <row r="16" spans="1:35" x14ac:dyDescent="0.2">
      <c r="A16" s="122" t="s">
        <v>47</v>
      </c>
      <c r="B16" s="111"/>
      <c r="C16" s="126"/>
      <c r="D16" s="34">
        <v>0</v>
      </c>
      <c r="E16" s="206">
        <v>0</v>
      </c>
      <c r="F16" s="126"/>
      <c r="G16" s="34">
        <v>0</v>
      </c>
      <c r="H16" s="206">
        <v>0</v>
      </c>
      <c r="I16" s="126">
        <v>0</v>
      </c>
      <c r="J16" s="34">
        <v>0</v>
      </c>
      <c r="K16" s="206">
        <v>0</v>
      </c>
      <c r="L16" s="126">
        <v>0</v>
      </c>
      <c r="M16" s="34">
        <v>0</v>
      </c>
      <c r="N16" s="206">
        <v>0</v>
      </c>
      <c r="O16" s="126">
        <v>0</v>
      </c>
      <c r="P16" s="34">
        <v>0</v>
      </c>
      <c r="Q16" s="206">
        <v>0</v>
      </c>
      <c r="R16" s="126">
        <v>0</v>
      </c>
      <c r="S16" s="34">
        <v>0</v>
      </c>
      <c r="T16" s="206">
        <v>0</v>
      </c>
      <c r="U16" s="126">
        <v>0</v>
      </c>
      <c r="V16" s="34">
        <v>0</v>
      </c>
      <c r="W16" s="206">
        <v>0</v>
      </c>
      <c r="X16" s="126">
        <v>0</v>
      </c>
      <c r="Y16" s="34">
        <v>0</v>
      </c>
      <c r="Z16" s="206">
        <v>0</v>
      </c>
      <c r="AA16" s="126">
        <v>0</v>
      </c>
      <c r="AB16" s="34">
        <v>0</v>
      </c>
      <c r="AC16" s="206">
        <v>0</v>
      </c>
      <c r="AD16" s="126">
        <v>0</v>
      </c>
      <c r="AE16" s="34">
        <v>0</v>
      </c>
      <c r="AF16" s="206">
        <v>0</v>
      </c>
      <c r="AG16" s="127">
        <f t="shared" si="1"/>
        <v>0</v>
      </c>
      <c r="AH16" s="108">
        <f t="shared" si="1"/>
        <v>0</v>
      </c>
      <c r="AI16" s="224">
        <f t="shared" si="1"/>
        <v>0</v>
      </c>
    </row>
    <row r="17" spans="1:35" x14ac:dyDescent="0.2">
      <c r="A17" s="122" t="s">
        <v>48</v>
      </c>
      <c r="B17" s="111"/>
      <c r="C17" s="126"/>
      <c r="D17" s="34">
        <v>0</v>
      </c>
      <c r="E17" s="206">
        <v>0</v>
      </c>
      <c r="F17" s="126"/>
      <c r="G17" s="34">
        <v>0</v>
      </c>
      <c r="H17" s="206">
        <v>0</v>
      </c>
      <c r="I17" s="126">
        <v>0</v>
      </c>
      <c r="J17" s="34">
        <v>0</v>
      </c>
      <c r="K17" s="206">
        <v>0</v>
      </c>
      <c r="L17" s="126">
        <v>0</v>
      </c>
      <c r="M17" s="34">
        <v>0</v>
      </c>
      <c r="N17" s="206">
        <v>0</v>
      </c>
      <c r="O17" s="126">
        <v>0</v>
      </c>
      <c r="P17" s="34">
        <v>0</v>
      </c>
      <c r="Q17" s="206">
        <v>0</v>
      </c>
      <c r="R17" s="126">
        <v>0</v>
      </c>
      <c r="S17" s="34">
        <v>0</v>
      </c>
      <c r="T17" s="206">
        <v>0</v>
      </c>
      <c r="U17" s="126">
        <v>0</v>
      </c>
      <c r="V17" s="34">
        <v>0</v>
      </c>
      <c r="W17" s="206">
        <v>0</v>
      </c>
      <c r="X17" s="126">
        <v>0</v>
      </c>
      <c r="Y17" s="34">
        <v>0</v>
      </c>
      <c r="Z17" s="206">
        <v>0</v>
      </c>
      <c r="AA17" s="126">
        <v>0</v>
      </c>
      <c r="AB17" s="34">
        <v>0</v>
      </c>
      <c r="AC17" s="206">
        <v>0</v>
      </c>
      <c r="AD17" s="126">
        <v>0</v>
      </c>
      <c r="AE17" s="34">
        <v>0</v>
      </c>
      <c r="AF17" s="206">
        <v>0</v>
      </c>
      <c r="AG17" s="127">
        <f t="shared" si="1"/>
        <v>0</v>
      </c>
      <c r="AH17" s="108">
        <f t="shared" si="1"/>
        <v>0</v>
      </c>
      <c r="AI17" s="224">
        <f t="shared" si="1"/>
        <v>0</v>
      </c>
    </row>
    <row r="18" spans="1:35" x14ac:dyDescent="0.2">
      <c r="A18" s="122" t="s">
        <v>51</v>
      </c>
      <c r="B18" s="111"/>
      <c r="C18" s="126"/>
      <c r="D18" s="34">
        <v>0</v>
      </c>
      <c r="E18" s="206">
        <v>0</v>
      </c>
      <c r="F18" s="126"/>
      <c r="G18" s="34">
        <v>0</v>
      </c>
      <c r="H18" s="206">
        <v>0</v>
      </c>
      <c r="I18" s="126">
        <v>0</v>
      </c>
      <c r="J18" s="34">
        <v>0</v>
      </c>
      <c r="K18" s="206">
        <v>0</v>
      </c>
      <c r="L18" s="126">
        <v>0</v>
      </c>
      <c r="M18" s="34">
        <v>0</v>
      </c>
      <c r="N18" s="206">
        <v>0</v>
      </c>
      <c r="O18" s="126">
        <v>0</v>
      </c>
      <c r="P18" s="34">
        <v>0</v>
      </c>
      <c r="Q18" s="206">
        <v>0</v>
      </c>
      <c r="R18" s="126">
        <v>0</v>
      </c>
      <c r="S18" s="34">
        <v>0</v>
      </c>
      <c r="T18" s="206">
        <v>0</v>
      </c>
      <c r="U18" s="126">
        <v>0</v>
      </c>
      <c r="V18" s="34">
        <v>0</v>
      </c>
      <c r="W18" s="206">
        <v>0</v>
      </c>
      <c r="X18" s="126">
        <v>0</v>
      </c>
      <c r="Y18" s="34">
        <v>0</v>
      </c>
      <c r="Z18" s="206">
        <v>0</v>
      </c>
      <c r="AA18" s="126">
        <v>0</v>
      </c>
      <c r="AB18" s="34">
        <v>0</v>
      </c>
      <c r="AC18" s="206">
        <v>0</v>
      </c>
      <c r="AD18" s="126">
        <v>0</v>
      </c>
      <c r="AE18" s="34">
        <v>0</v>
      </c>
      <c r="AF18" s="206">
        <v>0</v>
      </c>
      <c r="AG18" s="127">
        <f t="shared" si="1"/>
        <v>0</v>
      </c>
      <c r="AH18" s="108">
        <f t="shared" si="1"/>
        <v>0</v>
      </c>
      <c r="AI18" s="224">
        <f t="shared" si="1"/>
        <v>0</v>
      </c>
    </row>
    <row r="19" spans="1:35" x14ac:dyDescent="0.2">
      <c r="A19" s="122" t="s">
        <v>52</v>
      </c>
      <c r="B19" s="111"/>
      <c r="C19" s="126"/>
      <c r="D19" s="34">
        <v>0</v>
      </c>
      <c r="E19" s="206">
        <v>0</v>
      </c>
      <c r="F19" s="126"/>
      <c r="G19" s="34">
        <v>0</v>
      </c>
      <c r="H19" s="206">
        <v>0</v>
      </c>
      <c r="I19" s="126">
        <v>0</v>
      </c>
      <c r="J19" s="34">
        <v>0</v>
      </c>
      <c r="K19" s="206">
        <v>0</v>
      </c>
      <c r="L19" s="126">
        <v>0</v>
      </c>
      <c r="M19" s="34">
        <v>0</v>
      </c>
      <c r="N19" s="206">
        <v>0</v>
      </c>
      <c r="O19" s="126">
        <v>0</v>
      </c>
      <c r="P19" s="34">
        <v>0</v>
      </c>
      <c r="Q19" s="206">
        <v>0</v>
      </c>
      <c r="R19" s="126">
        <v>0</v>
      </c>
      <c r="S19" s="34">
        <v>0</v>
      </c>
      <c r="T19" s="206">
        <v>0</v>
      </c>
      <c r="U19" s="126">
        <v>0</v>
      </c>
      <c r="V19" s="34">
        <v>0</v>
      </c>
      <c r="W19" s="206">
        <v>0</v>
      </c>
      <c r="X19" s="126">
        <v>0</v>
      </c>
      <c r="Y19" s="34">
        <v>0</v>
      </c>
      <c r="Z19" s="206">
        <v>0</v>
      </c>
      <c r="AA19" s="126">
        <v>0</v>
      </c>
      <c r="AB19" s="34">
        <v>0</v>
      </c>
      <c r="AC19" s="206">
        <v>0</v>
      </c>
      <c r="AD19" s="126">
        <v>0</v>
      </c>
      <c r="AE19" s="34">
        <v>0</v>
      </c>
      <c r="AF19" s="206">
        <v>0</v>
      </c>
      <c r="AG19" s="127">
        <f t="shared" si="1"/>
        <v>0</v>
      </c>
      <c r="AH19" s="108">
        <f t="shared" si="1"/>
        <v>0</v>
      </c>
      <c r="AI19" s="224">
        <f t="shared" si="1"/>
        <v>0</v>
      </c>
    </row>
    <row r="20" spans="1:35" x14ac:dyDescent="0.2">
      <c r="A20" s="122" t="s">
        <v>54</v>
      </c>
      <c r="B20" s="111"/>
      <c r="C20" s="126"/>
      <c r="D20" s="34">
        <v>0</v>
      </c>
      <c r="E20" s="206">
        <v>0</v>
      </c>
      <c r="F20" s="126"/>
      <c r="G20" s="34">
        <v>0</v>
      </c>
      <c r="H20" s="206">
        <v>0</v>
      </c>
      <c r="I20" s="126">
        <v>0</v>
      </c>
      <c r="J20" s="34">
        <v>0</v>
      </c>
      <c r="K20" s="206">
        <v>0</v>
      </c>
      <c r="L20" s="126">
        <v>0</v>
      </c>
      <c r="M20" s="34">
        <v>0</v>
      </c>
      <c r="N20" s="206">
        <v>0</v>
      </c>
      <c r="O20" s="126">
        <v>0</v>
      </c>
      <c r="P20" s="34">
        <v>0</v>
      </c>
      <c r="Q20" s="206">
        <v>0</v>
      </c>
      <c r="R20" s="126">
        <v>0</v>
      </c>
      <c r="S20" s="34">
        <v>0</v>
      </c>
      <c r="T20" s="206">
        <v>0</v>
      </c>
      <c r="U20" s="126">
        <v>0</v>
      </c>
      <c r="V20" s="34">
        <v>0</v>
      </c>
      <c r="W20" s="206">
        <v>0</v>
      </c>
      <c r="X20" s="126">
        <v>0</v>
      </c>
      <c r="Y20" s="34">
        <v>0</v>
      </c>
      <c r="Z20" s="206">
        <v>0</v>
      </c>
      <c r="AA20" s="126">
        <v>0</v>
      </c>
      <c r="AB20" s="34">
        <v>0</v>
      </c>
      <c r="AC20" s="206">
        <v>0</v>
      </c>
      <c r="AD20" s="126">
        <v>0</v>
      </c>
      <c r="AE20" s="34">
        <v>0</v>
      </c>
      <c r="AF20" s="206">
        <v>0</v>
      </c>
      <c r="AG20" s="127">
        <f t="shared" si="1"/>
        <v>0</v>
      </c>
      <c r="AH20" s="108">
        <f t="shared" si="1"/>
        <v>0</v>
      </c>
      <c r="AI20" s="224">
        <f t="shared" si="1"/>
        <v>0</v>
      </c>
    </row>
    <row r="21" spans="1:35" x14ac:dyDescent="0.2">
      <c r="A21" s="122" t="s">
        <v>55</v>
      </c>
      <c r="B21" s="111"/>
      <c r="C21" s="126"/>
      <c r="D21" s="34">
        <v>0</v>
      </c>
      <c r="E21" s="206">
        <v>0</v>
      </c>
      <c r="F21" s="126"/>
      <c r="G21" s="34">
        <v>0</v>
      </c>
      <c r="H21" s="206">
        <v>0</v>
      </c>
      <c r="I21" s="126">
        <v>0</v>
      </c>
      <c r="J21" s="34">
        <v>0</v>
      </c>
      <c r="K21" s="206">
        <v>0</v>
      </c>
      <c r="L21" s="126">
        <v>0</v>
      </c>
      <c r="M21" s="34">
        <v>0</v>
      </c>
      <c r="N21" s="206">
        <v>0</v>
      </c>
      <c r="O21" s="126">
        <v>0</v>
      </c>
      <c r="P21" s="34">
        <v>0</v>
      </c>
      <c r="Q21" s="206">
        <v>0</v>
      </c>
      <c r="R21" s="126">
        <v>0</v>
      </c>
      <c r="S21" s="34">
        <v>0</v>
      </c>
      <c r="T21" s="206">
        <v>0</v>
      </c>
      <c r="U21" s="126">
        <v>0</v>
      </c>
      <c r="V21" s="34">
        <v>0</v>
      </c>
      <c r="W21" s="206">
        <v>0</v>
      </c>
      <c r="X21" s="126">
        <v>0</v>
      </c>
      <c r="Y21" s="34">
        <v>0</v>
      </c>
      <c r="Z21" s="206">
        <v>0</v>
      </c>
      <c r="AA21" s="126">
        <v>0</v>
      </c>
      <c r="AB21" s="34">
        <v>0</v>
      </c>
      <c r="AC21" s="206">
        <v>0</v>
      </c>
      <c r="AD21" s="126">
        <v>0</v>
      </c>
      <c r="AE21" s="34">
        <v>0</v>
      </c>
      <c r="AF21" s="206">
        <v>0</v>
      </c>
      <c r="AG21" s="127">
        <f t="shared" si="1"/>
        <v>0</v>
      </c>
      <c r="AH21" s="108">
        <f t="shared" si="1"/>
        <v>0</v>
      </c>
      <c r="AI21" s="224">
        <f t="shared" si="1"/>
        <v>0</v>
      </c>
    </row>
    <row r="22" spans="1:35" x14ac:dyDescent="0.2">
      <c r="A22" s="122" t="s">
        <v>57</v>
      </c>
      <c r="B22" s="111"/>
      <c r="C22" s="126"/>
      <c r="D22" s="34">
        <v>0</v>
      </c>
      <c r="E22" s="206">
        <v>0</v>
      </c>
      <c r="F22" s="126"/>
      <c r="G22" s="34">
        <v>0</v>
      </c>
      <c r="H22" s="206">
        <v>0</v>
      </c>
      <c r="I22" s="126">
        <v>0</v>
      </c>
      <c r="J22" s="34">
        <v>0</v>
      </c>
      <c r="K22" s="206">
        <v>0</v>
      </c>
      <c r="L22" s="126">
        <v>0</v>
      </c>
      <c r="M22" s="34">
        <v>0</v>
      </c>
      <c r="N22" s="206">
        <v>0</v>
      </c>
      <c r="O22" s="126">
        <v>0</v>
      </c>
      <c r="P22" s="34">
        <v>0</v>
      </c>
      <c r="Q22" s="206">
        <v>0</v>
      </c>
      <c r="R22" s="126">
        <v>0</v>
      </c>
      <c r="S22" s="34">
        <v>0</v>
      </c>
      <c r="T22" s="206">
        <v>0</v>
      </c>
      <c r="U22" s="126">
        <v>0</v>
      </c>
      <c r="V22" s="34">
        <v>0</v>
      </c>
      <c r="W22" s="206">
        <v>0</v>
      </c>
      <c r="X22" s="126">
        <v>0</v>
      </c>
      <c r="Y22" s="34">
        <v>0</v>
      </c>
      <c r="Z22" s="206">
        <v>0</v>
      </c>
      <c r="AA22" s="126">
        <v>0</v>
      </c>
      <c r="AB22" s="34">
        <v>0</v>
      </c>
      <c r="AC22" s="206">
        <v>0</v>
      </c>
      <c r="AD22" s="126">
        <v>0</v>
      </c>
      <c r="AE22" s="34">
        <v>0</v>
      </c>
      <c r="AF22" s="206">
        <v>0</v>
      </c>
      <c r="AG22" s="127">
        <f t="shared" si="1"/>
        <v>0</v>
      </c>
      <c r="AH22" s="108">
        <f t="shared" si="1"/>
        <v>0</v>
      </c>
      <c r="AI22" s="224">
        <f t="shared" si="1"/>
        <v>0</v>
      </c>
    </row>
    <row r="23" spans="1:35" x14ac:dyDescent="0.2">
      <c r="A23" s="122" t="s">
        <v>58</v>
      </c>
      <c r="B23" s="111"/>
      <c r="C23" s="126"/>
      <c r="D23" s="34">
        <v>0</v>
      </c>
      <c r="E23" s="206">
        <v>0</v>
      </c>
      <c r="F23" s="126"/>
      <c r="G23" s="34">
        <v>0</v>
      </c>
      <c r="H23" s="206">
        <v>0</v>
      </c>
      <c r="I23" s="126">
        <v>0</v>
      </c>
      <c r="J23" s="34">
        <v>0</v>
      </c>
      <c r="K23" s="206">
        <v>0</v>
      </c>
      <c r="L23" s="126">
        <v>0</v>
      </c>
      <c r="M23" s="34">
        <v>0</v>
      </c>
      <c r="N23" s="206">
        <v>0</v>
      </c>
      <c r="O23" s="126">
        <v>0</v>
      </c>
      <c r="P23" s="34">
        <v>0</v>
      </c>
      <c r="Q23" s="206">
        <v>0</v>
      </c>
      <c r="R23" s="126">
        <v>0</v>
      </c>
      <c r="S23" s="34">
        <v>0</v>
      </c>
      <c r="T23" s="206">
        <v>0</v>
      </c>
      <c r="U23" s="126">
        <v>0</v>
      </c>
      <c r="V23" s="34">
        <v>0</v>
      </c>
      <c r="W23" s="206">
        <v>0</v>
      </c>
      <c r="X23" s="126">
        <v>0</v>
      </c>
      <c r="Y23" s="34">
        <v>0</v>
      </c>
      <c r="Z23" s="206">
        <v>0</v>
      </c>
      <c r="AA23" s="126">
        <v>0</v>
      </c>
      <c r="AB23" s="34">
        <v>0</v>
      </c>
      <c r="AC23" s="206">
        <v>0</v>
      </c>
      <c r="AD23" s="126">
        <v>0</v>
      </c>
      <c r="AE23" s="34">
        <v>0</v>
      </c>
      <c r="AF23" s="206">
        <v>0</v>
      </c>
      <c r="AG23" s="127">
        <f t="shared" si="1"/>
        <v>0</v>
      </c>
      <c r="AH23" s="108">
        <f t="shared" si="1"/>
        <v>0</v>
      </c>
      <c r="AI23" s="224">
        <f t="shared" si="1"/>
        <v>0</v>
      </c>
    </row>
    <row r="24" spans="1:35" ht="12.75" customHeight="1" x14ac:dyDescent="0.2">
      <c r="A24" s="122" t="s">
        <v>59</v>
      </c>
      <c r="B24" s="111"/>
      <c r="C24" s="126"/>
      <c r="D24" s="34">
        <v>0</v>
      </c>
      <c r="E24" s="206">
        <v>0</v>
      </c>
      <c r="F24" s="126"/>
      <c r="G24" s="34">
        <v>0</v>
      </c>
      <c r="H24" s="206">
        <v>0</v>
      </c>
      <c r="I24" s="126">
        <v>0</v>
      </c>
      <c r="J24" s="34">
        <v>0</v>
      </c>
      <c r="K24" s="206">
        <v>0</v>
      </c>
      <c r="L24" s="126">
        <v>0</v>
      </c>
      <c r="M24" s="34">
        <v>0</v>
      </c>
      <c r="N24" s="206">
        <v>0</v>
      </c>
      <c r="O24" s="126">
        <v>0</v>
      </c>
      <c r="P24" s="34">
        <v>0</v>
      </c>
      <c r="Q24" s="206">
        <v>0</v>
      </c>
      <c r="R24" s="126">
        <v>0</v>
      </c>
      <c r="S24" s="34">
        <v>0</v>
      </c>
      <c r="T24" s="206">
        <v>0</v>
      </c>
      <c r="U24" s="126">
        <v>0</v>
      </c>
      <c r="V24" s="34">
        <v>0</v>
      </c>
      <c r="W24" s="206">
        <v>0</v>
      </c>
      <c r="X24" s="126">
        <v>0</v>
      </c>
      <c r="Y24" s="34">
        <v>0</v>
      </c>
      <c r="Z24" s="206">
        <v>0</v>
      </c>
      <c r="AA24" s="126">
        <v>0</v>
      </c>
      <c r="AB24" s="34">
        <v>0</v>
      </c>
      <c r="AC24" s="206">
        <v>0</v>
      </c>
      <c r="AD24" s="126">
        <v>0</v>
      </c>
      <c r="AE24" s="34">
        <v>0</v>
      </c>
      <c r="AF24" s="206">
        <v>0</v>
      </c>
      <c r="AG24" s="127">
        <f t="shared" si="1"/>
        <v>0</v>
      </c>
      <c r="AH24" s="108">
        <f t="shared" si="1"/>
        <v>0</v>
      </c>
      <c r="AI24" s="224">
        <f t="shared" si="1"/>
        <v>0</v>
      </c>
    </row>
    <row r="25" spans="1:35" x14ac:dyDescent="0.2">
      <c r="A25" s="122" t="s">
        <v>60</v>
      </c>
      <c r="B25" s="111"/>
      <c r="C25" s="126"/>
      <c r="D25" s="34">
        <v>0</v>
      </c>
      <c r="E25" s="206">
        <v>0</v>
      </c>
      <c r="F25" s="126"/>
      <c r="G25" s="34">
        <v>0</v>
      </c>
      <c r="H25" s="206">
        <v>0</v>
      </c>
      <c r="I25" s="126">
        <v>0</v>
      </c>
      <c r="J25" s="34">
        <v>0</v>
      </c>
      <c r="K25" s="206">
        <v>0</v>
      </c>
      <c r="L25" s="126">
        <v>0</v>
      </c>
      <c r="M25" s="34">
        <v>0</v>
      </c>
      <c r="N25" s="206">
        <v>0</v>
      </c>
      <c r="O25" s="126">
        <v>0</v>
      </c>
      <c r="P25" s="34">
        <v>0</v>
      </c>
      <c r="Q25" s="206">
        <v>0</v>
      </c>
      <c r="R25" s="126">
        <v>0</v>
      </c>
      <c r="S25" s="34">
        <v>0</v>
      </c>
      <c r="T25" s="206">
        <v>0</v>
      </c>
      <c r="U25" s="126">
        <v>0</v>
      </c>
      <c r="V25" s="34">
        <v>0</v>
      </c>
      <c r="W25" s="206">
        <v>0</v>
      </c>
      <c r="X25" s="126">
        <v>0</v>
      </c>
      <c r="Y25" s="34">
        <v>0</v>
      </c>
      <c r="Z25" s="206">
        <v>0</v>
      </c>
      <c r="AA25" s="126">
        <v>0</v>
      </c>
      <c r="AB25" s="34">
        <v>0</v>
      </c>
      <c r="AC25" s="206">
        <v>0</v>
      </c>
      <c r="AD25" s="126">
        <v>0</v>
      </c>
      <c r="AE25" s="34">
        <v>0</v>
      </c>
      <c r="AF25" s="206">
        <v>0</v>
      </c>
      <c r="AG25" s="127">
        <f t="shared" si="1"/>
        <v>0</v>
      </c>
      <c r="AH25" s="108">
        <f t="shared" si="1"/>
        <v>0</v>
      </c>
      <c r="AI25" s="224">
        <f t="shared" si="1"/>
        <v>0</v>
      </c>
    </row>
    <row r="26" spans="1:35" x14ac:dyDescent="0.2">
      <c r="A26" s="122" t="s">
        <v>61</v>
      </c>
      <c r="B26" s="111"/>
      <c r="C26" s="126"/>
      <c r="D26" s="34">
        <v>0</v>
      </c>
      <c r="E26" s="206">
        <v>0</v>
      </c>
      <c r="F26" s="126"/>
      <c r="G26" s="34">
        <v>0</v>
      </c>
      <c r="H26" s="206">
        <v>0</v>
      </c>
      <c r="I26" s="126">
        <v>0</v>
      </c>
      <c r="J26" s="34">
        <v>0</v>
      </c>
      <c r="K26" s="206">
        <v>0</v>
      </c>
      <c r="L26" s="126">
        <v>0</v>
      </c>
      <c r="M26" s="34">
        <v>0</v>
      </c>
      <c r="N26" s="206">
        <v>0</v>
      </c>
      <c r="O26" s="126">
        <v>0</v>
      </c>
      <c r="P26" s="34">
        <v>0</v>
      </c>
      <c r="Q26" s="206">
        <v>0</v>
      </c>
      <c r="R26" s="126">
        <v>0</v>
      </c>
      <c r="S26" s="34">
        <v>0</v>
      </c>
      <c r="T26" s="206">
        <v>0</v>
      </c>
      <c r="U26" s="126">
        <v>0</v>
      </c>
      <c r="V26" s="34">
        <v>0</v>
      </c>
      <c r="W26" s="206">
        <v>0</v>
      </c>
      <c r="X26" s="126">
        <v>0</v>
      </c>
      <c r="Y26" s="34">
        <v>0</v>
      </c>
      <c r="Z26" s="206">
        <v>0</v>
      </c>
      <c r="AA26" s="126">
        <v>0</v>
      </c>
      <c r="AB26" s="34">
        <v>0</v>
      </c>
      <c r="AC26" s="206">
        <v>0</v>
      </c>
      <c r="AD26" s="126">
        <v>0</v>
      </c>
      <c r="AE26" s="34">
        <v>0</v>
      </c>
      <c r="AF26" s="206">
        <v>0</v>
      </c>
      <c r="AG26" s="127">
        <f t="shared" si="1"/>
        <v>0</v>
      </c>
      <c r="AH26" s="108">
        <f t="shared" si="1"/>
        <v>0</v>
      </c>
      <c r="AI26" s="224">
        <f t="shared" si="1"/>
        <v>0</v>
      </c>
    </row>
    <row r="27" spans="1:35" x14ac:dyDescent="0.2">
      <c r="A27" s="122" t="s">
        <v>62</v>
      </c>
      <c r="B27" s="111"/>
      <c r="C27" s="126"/>
      <c r="D27" s="34">
        <v>0</v>
      </c>
      <c r="E27" s="206">
        <v>0</v>
      </c>
      <c r="F27" s="126"/>
      <c r="G27" s="34">
        <v>0</v>
      </c>
      <c r="H27" s="206">
        <v>0</v>
      </c>
      <c r="I27" s="126">
        <v>0</v>
      </c>
      <c r="J27" s="34">
        <v>0</v>
      </c>
      <c r="K27" s="206">
        <v>0</v>
      </c>
      <c r="L27" s="126">
        <v>0</v>
      </c>
      <c r="M27" s="34">
        <v>0</v>
      </c>
      <c r="N27" s="206">
        <v>0</v>
      </c>
      <c r="O27" s="126">
        <v>0</v>
      </c>
      <c r="P27" s="34">
        <v>0</v>
      </c>
      <c r="Q27" s="206">
        <v>0</v>
      </c>
      <c r="R27" s="126">
        <v>0</v>
      </c>
      <c r="S27" s="34">
        <v>0</v>
      </c>
      <c r="T27" s="206">
        <v>0</v>
      </c>
      <c r="U27" s="126">
        <v>0</v>
      </c>
      <c r="V27" s="34">
        <v>0</v>
      </c>
      <c r="W27" s="206">
        <v>0</v>
      </c>
      <c r="X27" s="126">
        <v>0</v>
      </c>
      <c r="Y27" s="34">
        <v>0</v>
      </c>
      <c r="Z27" s="206">
        <v>0</v>
      </c>
      <c r="AA27" s="126">
        <v>0</v>
      </c>
      <c r="AB27" s="34">
        <v>0</v>
      </c>
      <c r="AC27" s="206">
        <v>0</v>
      </c>
      <c r="AD27" s="126">
        <v>0</v>
      </c>
      <c r="AE27" s="34">
        <v>0</v>
      </c>
      <c r="AF27" s="206">
        <v>0</v>
      </c>
      <c r="AG27" s="127">
        <f t="shared" si="1"/>
        <v>0</v>
      </c>
      <c r="AH27" s="108">
        <f t="shared" si="1"/>
        <v>0</v>
      </c>
      <c r="AI27" s="224">
        <f t="shared" si="1"/>
        <v>0</v>
      </c>
    </row>
    <row r="28" spans="1:35" x14ac:dyDescent="0.2">
      <c r="A28" s="122" t="s">
        <v>63</v>
      </c>
      <c r="B28" s="111"/>
      <c r="C28" s="126"/>
      <c r="D28" s="34">
        <v>0</v>
      </c>
      <c r="E28" s="206">
        <v>0</v>
      </c>
      <c r="F28" s="126"/>
      <c r="G28" s="34">
        <v>0</v>
      </c>
      <c r="H28" s="206">
        <v>0</v>
      </c>
      <c r="I28" s="126">
        <v>0</v>
      </c>
      <c r="J28" s="34">
        <v>0</v>
      </c>
      <c r="K28" s="206">
        <v>0</v>
      </c>
      <c r="L28" s="126">
        <v>0</v>
      </c>
      <c r="M28" s="34">
        <v>0</v>
      </c>
      <c r="N28" s="206">
        <v>0</v>
      </c>
      <c r="O28" s="126">
        <v>0</v>
      </c>
      <c r="P28" s="34">
        <v>0</v>
      </c>
      <c r="Q28" s="206">
        <v>0</v>
      </c>
      <c r="R28" s="126">
        <v>0</v>
      </c>
      <c r="S28" s="34">
        <v>0</v>
      </c>
      <c r="T28" s="206">
        <v>0</v>
      </c>
      <c r="U28" s="126">
        <v>0</v>
      </c>
      <c r="V28" s="34">
        <v>0</v>
      </c>
      <c r="W28" s="206">
        <v>0</v>
      </c>
      <c r="X28" s="126">
        <v>0</v>
      </c>
      <c r="Y28" s="34">
        <v>0</v>
      </c>
      <c r="Z28" s="206">
        <v>0</v>
      </c>
      <c r="AA28" s="126">
        <v>0</v>
      </c>
      <c r="AB28" s="34">
        <v>0</v>
      </c>
      <c r="AC28" s="206">
        <v>0</v>
      </c>
      <c r="AD28" s="126">
        <v>0</v>
      </c>
      <c r="AE28" s="34">
        <v>0</v>
      </c>
      <c r="AF28" s="206">
        <v>0</v>
      </c>
      <c r="AG28" s="127">
        <f t="shared" si="1"/>
        <v>0</v>
      </c>
      <c r="AH28" s="108">
        <f t="shared" si="1"/>
        <v>0</v>
      </c>
      <c r="AI28" s="224">
        <f t="shared" si="1"/>
        <v>0</v>
      </c>
    </row>
    <row r="29" spans="1:35" x14ac:dyDescent="0.2">
      <c r="A29" s="122" t="s">
        <v>67</v>
      </c>
      <c r="B29" s="111"/>
      <c r="C29" s="126"/>
      <c r="D29" s="34">
        <v>0</v>
      </c>
      <c r="E29" s="206">
        <v>0</v>
      </c>
      <c r="F29" s="126"/>
      <c r="G29" s="34">
        <v>0</v>
      </c>
      <c r="H29" s="206">
        <v>0</v>
      </c>
      <c r="I29" s="126">
        <v>0</v>
      </c>
      <c r="J29" s="34">
        <v>0</v>
      </c>
      <c r="K29" s="206">
        <v>0</v>
      </c>
      <c r="L29" s="126">
        <v>0</v>
      </c>
      <c r="M29" s="34">
        <v>0</v>
      </c>
      <c r="N29" s="206">
        <v>0</v>
      </c>
      <c r="O29" s="126">
        <v>0</v>
      </c>
      <c r="P29" s="34">
        <v>0</v>
      </c>
      <c r="Q29" s="206">
        <v>0</v>
      </c>
      <c r="R29" s="126">
        <v>0</v>
      </c>
      <c r="S29" s="34">
        <v>0</v>
      </c>
      <c r="T29" s="206">
        <v>0</v>
      </c>
      <c r="U29" s="126">
        <v>0</v>
      </c>
      <c r="V29" s="34">
        <v>0</v>
      </c>
      <c r="W29" s="206">
        <v>0</v>
      </c>
      <c r="X29" s="126">
        <v>0</v>
      </c>
      <c r="Y29" s="34">
        <v>0</v>
      </c>
      <c r="Z29" s="206">
        <v>0</v>
      </c>
      <c r="AA29" s="126">
        <v>0</v>
      </c>
      <c r="AB29" s="34">
        <v>0</v>
      </c>
      <c r="AC29" s="206">
        <v>0</v>
      </c>
      <c r="AD29" s="126">
        <v>0</v>
      </c>
      <c r="AE29" s="34">
        <v>0</v>
      </c>
      <c r="AF29" s="206">
        <v>0</v>
      </c>
      <c r="AG29" s="127">
        <f t="shared" si="1"/>
        <v>0</v>
      </c>
      <c r="AH29" s="108">
        <f t="shared" si="1"/>
        <v>0</v>
      </c>
      <c r="AI29" s="224">
        <f t="shared" si="1"/>
        <v>0</v>
      </c>
    </row>
    <row r="30" spans="1:35" x14ac:dyDescent="0.2">
      <c r="A30" s="122" t="s">
        <v>70</v>
      </c>
      <c r="B30" s="111"/>
      <c r="C30" s="126"/>
      <c r="D30" s="34">
        <v>0</v>
      </c>
      <c r="E30" s="206">
        <v>0</v>
      </c>
      <c r="F30" s="126"/>
      <c r="G30" s="34">
        <v>0</v>
      </c>
      <c r="H30" s="206">
        <v>0</v>
      </c>
      <c r="I30" s="126">
        <v>0</v>
      </c>
      <c r="J30" s="34">
        <v>0</v>
      </c>
      <c r="K30" s="206">
        <v>0</v>
      </c>
      <c r="L30" s="126">
        <v>0</v>
      </c>
      <c r="M30" s="34">
        <v>0</v>
      </c>
      <c r="N30" s="206">
        <v>0</v>
      </c>
      <c r="O30" s="126">
        <v>0</v>
      </c>
      <c r="P30" s="34">
        <v>0</v>
      </c>
      <c r="Q30" s="206">
        <v>0</v>
      </c>
      <c r="R30" s="126">
        <v>0</v>
      </c>
      <c r="S30" s="34">
        <v>0</v>
      </c>
      <c r="T30" s="206">
        <v>0</v>
      </c>
      <c r="U30" s="126">
        <v>0</v>
      </c>
      <c r="V30" s="34">
        <v>0</v>
      </c>
      <c r="W30" s="206">
        <v>0</v>
      </c>
      <c r="X30" s="126">
        <v>0</v>
      </c>
      <c r="Y30" s="34">
        <v>0</v>
      </c>
      <c r="Z30" s="206">
        <v>0</v>
      </c>
      <c r="AA30" s="126">
        <v>0</v>
      </c>
      <c r="AB30" s="34">
        <v>0</v>
      </c>
      <c r="AC30" s="206">
        <v>0</v>
      </c>
      <c r="AD30" s="126">
        <v>0</v>
      </c>
      <c r="AE30" s="34">
        <v>0</v>
      </c>
      <c r="AF30" s="206">
        <v>0</v>
      </c>
      <c r="AG30" s="127">
        <f t="shared" si="1"/>
        <v>0</v>
      </c>
      <c r="AH30" s="108">
        <f t="shared" si="1"/>
        <v>0</v>
      </c>
      <c r="AI30" s="224">
        <f t="shared" si="1"/>
        <v>0</v>
      </c>
    </row>
    <row r="31" spans="1:35" x14ac:dyDescent="0.2">
      <c r="A31" s="122" t="s">
        <v>71</v>
      </c>
      <c r="B31" s="111"/>
      <c r="C31" s="126"/>
      <c r="D31" s="34">
        <v>0</v>
      </c>
      <c r="E31" s="206">
        <v>0</v>
      </c>
      <c r="F31" s="126"/>
      <c r="G31" s="34">
        <v>0</v>
      </c>
      <c r="H31" s="206">
        <v>0</v>
      </c>
      <c r="I31" s="126">
        <v>0</v>
      </c>
      <c r="J31" s="34">
        <v>0</v>
      </c>
      <c r="K31" s="206">
        <v>0</v>
      </c>
      <c r="L31" s="126">
        <v>0</v>
      </c>
      <c r="M31" s="34">
        <v>0</v>
      </c>
      <c r="N31" s="206">
        <v>0</v>
      </c>
      <c r="O31" s="126">
        <v>0</v>
      </c>
      <c r="P31" s="34">
        <v>0</v>
      </c>
      <c r="Q31" s="206">
        <v>0</v>
      </c>
      <c r="R31" s="126">
        <v>0</v>
      </c>
      <c r="S31" s="34">
        <v>0</v>
      </c>
      <c r="T31" s="206">
        <v>0</v>
      </c>
      <c r="U31" s="126">
        <v>0</v>
      </c>
      <c r="V31" s="34">
        <v>0</v>
      </c>
      <c r="W31" s="206">
        <v>0</v>
      </c>
      <c r="X31" s="126">
        <v>0</v>
      </c>
      <c r="Y31" s="34">
        <v>0</v>
      </c>
      <c r="Z31" s="206">
        <v>0</v>
      </c>
      <c r="AA31" s="126">
        <v>0</v>
      </c>
      <c r="AB31" s="34">
        <v>0</v>
      </c>
      <c r="AC31" s="206">
        <v>0</v>
      </c>
      <c r="AD31" s="126">
        <v>0</v>
      </c>
      <c r="AE31" s="34">
        <v>0</v>
      </c>
      <c r="AF31" s="206">
        <v>0</v>
      </c>
      <c r="AG31" s="127">
        <f t="shared" si="1"/>
        <v>0</v>
      </c>
      <c r="AH31" s="108">
        <f t="shared" si="1"/>
        <v>0</v>
      </c>
      <c r="AI31" s="224">
        <f t="shared" si="1"/>
        <v>0</v>
      </c>
    </row>
    <row r="32" spans="1:35" x14ac:dyDescent="0.2">
      <c r="A32" s="122" t="s">
        <v>72</v>
      </c>
      <c r="B32" s="111"/>
      <c r="C32" s="126"/>
      <c r="D32" s="34">
        <v>0</v>
      </c>
      <c r="E32" s="206">
        <v>0</v>
      </c>
      <c r="F32" s="126"/>
      <c r="G32" s="34">
        <v>0</v>
      </c>
      <c r="H32" s="206">
        <v>0</v>
      </c>
      <c r="I32" s="126">
        <v>0</v>
      </c>
      <c r="J32" s="34">
        <v>0</v>
      </c>
      <c r="K32" s="206">
        <v>0</v>
      </c>
      <c r="L32" s="126">
        <v>0</v>
      </c>
      <c r="M32" s="34">
        <v>0</v>
      </c>
      <c r="N32" s="206">
        <v>0</v>
      </c>
      <c r="O32" s="126">
        <v>0</v>
      </c>
      <c r="P32" s="34">
        <v>0</v>
      </c>
      <c r="Q32" s="206">
        <v>0</v>
      </c>
      <c r="R32" s="126">
        <v>0</v>
      </c>
      <c r="S32" s="34">
        <v>0</v>
      </c>
      <c r="T32" s="206">
        <v>0</v>
      </c>
      <c r="U32" s="126">
        <v>0</v>
      </c>
      <c r="V32" s="34">
        <v>0</v>
      </c>
      <c r="W32" s="206">
        <v>0</v>
      </c>
      <c r="X32" s="126">
        <v>0</v>
      </c>
      <c r="Y32" s="34">
        <v>0</v>
      </c>
      <c r="Z32" s="206">
        <v>0</v>
      </c>
      <c r="AA32" s="126">
        <v>0</v>
      </c>
      <c r="AB32" s="34">
        <v>0</v>
      </c>
      <c r="AC32" s="206">
        <v>0</v>
      </c>
      <c r="AD32" s="126">
        <v>0</v>
      </c>
      <c r="AE32" s="34">
        <v>0</v>
      </c>
      <c r="AF32" s="206">
        <v>0</v>
      </c>
      <c r="AG32" s="127">
        <f t="shared" si="1"/>
        <v>0</v>
      </c>
      <c r="AH32" s="108">
        <f t="shared" si="1"/>
        <v>0</v>
      </c>
      <c r="AI32" s="224">
        <f t="shared" si="1"/>
        <v>0</v>
      </c>
    </row>
    <row r="33" spans="1:42" x14ac:dyDescent="0.2">
      <c r="A33" s="122" t="s">
        <v>73</v>
      </c>
      <c r="B33" s="111"/>
      <c r="C33" s="126"/>
      <c r="D33" s="34">
        <v>0</v>
      </c>
      <c r="E33" s="206">
        <v>0</v>
      </c>
      <c r="F33" s="126"/>
      <c r="G33" s="34">
        <v>0</v>
      </c>
      <c r="H33" s="206">
        <v>0</v>
      </c>
      <c r="I33" s="126">
        <v>0</v>
      </c>
      <c r="J33" s="34">
        <v>0</v>
      </c>
      <c r="K33" s="206">
        <v>0</v>
      </c>
      <c r="L33" s="126">
        <v>0</v>
      </c>
      <c r="M33" s="34">
        <v>0</v>
      </c>
      <c r="N33" s="206">
        <v>0</v>
      </c>
      <c r="O33" s="126">
        <v>0</v>
      </c>
      <c r="P33" s="34">
        <v>0</v>
      </c>
      <c r="Q33" s="206">
        <v>0</v>
      </c>
      <c r="R33" s="126">
        <v>0</v>
      </c>
      <c r="S33" s="34">
        <v>0</v>
      </c>
      <c r="T33" s="206">
        <v>0</v>
      </c>
      <c r="U33" s="126">
        <v>0</v>
      </c>
      <c r="V33" s="34">
        <v>0</v>
      </c>
      <c r="W33" s="206">
        <v>0</v>
      </c>
      <c r="X33" s="126">
        <v>0</v>
      </c>
      <c r="Y33" s="34">
        <v>0</v>
      </c>
      <c r="Z33" s="206">
        <v>0</v>
      </c>
      <c r="AA33" s="126">
        <v>0</v>
      </c>
      <c r="AB33" s="34">
        <v>0</v>
      </c>
      <c r="AC33" s="206">
        <v>0</v>
      </c>
      <c r="AD33" s="126">
        <v>0</v>
      </c>
      <c r="AE33" s="34">
        <v>0</v>
      </c>
      <c r="AF33" s="206">
        <v>0</v>
      </c>
      <c r="AG33" s="127">
        <f t="shared" si="1"/>
        <v>0</v>
      </c>
      <c r="AH33" s="108">
        <f t="shared" si="1"/>
        <v>0</v>
      </c>
      <c r="AI33" s="224">
        <f t="shared" si="1"/>
        <v>0</v>
      </c>
    </row>
    <row r="34" spans="1:42" x14ac:dyDescent="0.2">
      <c r="A34" s="122" t="s">
        <v>74</v>
      </c>
      <c r="B34" s="111"/>
      <c r="C34" s="126">
        <v>0</v>
      </c>
      <c r="D34" s="34">
        <v>0</v>
      </c>
      <c r="E34" s="206">
        <v>0</v>
      </c>
      <c r="F34" s="126"/>
      <c r="G34" s="34">
        <v>0</v>
      </c>
      <c r="H34" s="206">
        <v>0</v>
      </c>
      <c r="I34" s="126">
        <v>0</v>
      </c>
      <c r="J34" s="34">
        <v>0</v>
      </c>
      <c r="K34" s="206">
        <v>0</v>
      </c>
      <c r="L34" s="126">
        <v>0</v>
      </c>
      <c r="M34" s="34">
        <v>0</v>
      </c>
      <c r="N34" s="206">
        <v>0</v>
      </c>
      <c r="O34" s="126">
        <v>0</v>
      </c>
      <c r="P34" s="34">
        <v>0</v>
      </c>
      <c r="Q34" s="206">
        <v>0</v>
      </c>
      <c r="R34" s="126">
        <v>0</v>
      </c>
      <c r="S34" s="34">
        <v>0</v>
      </c>
      <c r="T34" s="206">
        <v>0</v>
      </c>
      <c r="U34" s="126">
        <v>0</v>
      </c>
      <c r="V34" s="34">
        <v>0</v>
      </c>
      <c r="W34" s="206">
        <v>0</v>
      </c>
      <c r="X34" s="126">
        <v>0</v>
      </c>
      <c r="Y34" s="34">
        <v>0</v>
      </c>
      <c r="Z34" s="206">
        <v>0</v>
      </c>
      <c r="AA34" s="126">
        <v>0</v>
      </c>
      <c r="AB34" s="34">
        <v>0</v>
      </c>
      <c r="AC34" s="206">
        <v>0</v>
      </c>
      <c r="AD34" s="126">
        <v>0</v>
      </c>
      <c r="AE34" s="34">
        <v>0</v>
      </c>
      <c r="AF34" s="206">
        <v>0</v>
      </c>
      <c r="AG34" s="127">
        <f t="shared" si="1"/>
        <v>0</v>
      </c>
      <c r="AH34" s="108">
        <f t="shared" si="1"/>
        <v>0</v>
      </c>
      <c r="AI34" s="224">
        <f t="shared" si="1"/>
        <v>0</v>
      </c>
    </row>
    <row r="35" spans="1:42" x14ac:dyDescent="0.2">
      <c r="A35" s="122" t="s">
        <v>75</v>
      </c>
      <c r="B35" s="111"/>
      <c r="C35" s="126">
        <v>0</v>
      </c>
      <c r="D35" s="34">
        <v>0</v>
      </c>
      <c r="E35" s="206">
        <v>0</v>
      </c>
      <c r="F35" s="126"/>
      <c r="G35" s="34">
        <v>0</v>
      </c>
      <c r="H35" s="206">
        <v>0</v>
      </c>
      <c r="I35" s="126">
        <v>0</v>
      </c>
      <c r="J35" s="34">
        <v>0</v>
      </c>
      <c r="K35" s="206">
        <v>0</v>
      </c>
      <c r="L35" s="126">
        <v>0</v>
      </c>
      <c r="M35" s="34">
        <v>0</v>
      </c>
      <c r="N35" s="206">
        <v>0</v>
      </c>
      <c r="O35" s="126">
        <v>0</v>
      </c>
      <c r="P35" s="34">
        <v>0</v>
      </c>
      <c r="Q35" s="206">
        <v>0</v>
      </c>
      <c r="R35" s="126">
        <v>0</v>
      </c>
      <c r="S35" s="34">
        <v>0</v>
      </c>
      <c r="T35" s="206">
        <v>0</v>
      </c>
      <c r="U35" s="126">
        <v>0</v>
      </c>
      <c r="V35" s="34">
        <v>0</v>
      </c>
      <c r="W35" s="206">
        <v>0</v>
      </c>
      <c r="X35" s="126">
        <v>0</v>
      </c>
      <c r="Y35" s="34">
        <v>0</v>
      </c>
      <c r="Z35" s="206">
        <v>0</v>
      </c>
      <c r="AA35" s="126">
        <v>0</v>
      </c>
      <c r="AB35" s="34">
        <v>0</v>
      </c>
      <c r="AC35" s="206">
        <v>0</v>
      </c>
      <c r="AD35" s="126">
        <v>0</v>
      </c>
      <c r="AE35" s="34">
        <v>0</v>
      </c>
      <c r="AF35" s="206">
        <v>0</v>
      </c>
      <c r="AG35" s="127">
        <f t="shared" si="1"/>
        <v>0</v>
      </c>
      <c r="AH35" s="108">
        <f t="shared" si="1"/>
        <v>0</v>
      </c>
      <c r="AI35" s="224">
        <f t="shared" si="1"/>
        <v>0</v>
      </c>
    </row>
    <row r="36" spans="1:42" x14ac:dyDescent="0.2">
      <c r="A36" s="124" t="s">
        <v>76</v>
      </c>
      <c r="B36" s="111"/>
      <c r="C36" s="126">
        <v>0</v>
      </c>
      <c r="D36" s="34">
        <v>0</v>
      </c>
      <c r="E36" s="206">
        <v>0</v>
      </c>
      <c r="F36" s="126"/>
      <c r="G36" s="34">
        <v>0</v>
      </c>
      <c r="H36" s="206">
        <v>0</v>
      </c>
      <c r="I36" s="126">
        <v>0</v>
      </c>
      <c r="J36" s="34">
        <v>0</v>
      </c>
      <c r="K36" s="206">
        <v>0</v>
      </c>
      <c r="L36" s="126">
        <v>0</v>
      </c>
      <c r="M36" s="34">
        <v>0</v>
      </c>
      <c r="N36" s="206">
        <v>0</v>
      </c>
      <c r="O36" s="126">
        <v>0</v>
      </c>
      <c r="P36" s="34">
        <v>0</v>
      </c>
      <c r="Q36" s="206">
        <v>0</v>
      </c>
      <c r="R36" s="126">
        <v>0</v>
      </c>
      <c r="S36" s="34">
        <v>0</v>
      </c>
      <c r="T36" s="206">
        <v>0</v>
      </c>
      <c r="U36" s="126">
        <v>0</v>
      </c>
      <c r="V36" s="34">
        <v>0</v>
      </c>
      <c r="W36" s="206">
        <v>0</v>
      </c>
      <c r="X36" s="126">
        <v>0</v>
      </c>
      <c r="Y36" s="34">
        <v>0</v>
      </c>
      <c r="Z36" s="206">
        <v>0</v>
      </c>
      <c r="AA36" s="126">
        <v>0</v>
      </c>
      <c r="AB36" s="34">
        <v>0</v>
      </c>
      <c r="AC36" s="206">
        <v>0</v>
      </c>
      <c r="AD36" s="126">
        <v>0</v>
      </c>
      <c r="AE36" s="34">
        <v>0</v>
      </c>
      <c r="AF36" s="206">
        <v>0</v>
      </c>
      <c r="AG36" s="127">
        <f t="shared" si="1"/>
        <v>0</v>
      </c>
      <c r="AH36" s="108">
        <f t="shared" si="1"/>
        <v>0</v>
      </c>
      <c r="AI36" s="224">
        <f t="shared" si="1"/>
        <v>0</v>
      </c>
    </row>
    <row r="37" spans="1:42" ht="13.5" thickBot="1" x14ac:dyDescent="0.25">
      <c r="A37" s="101"/>
      <c r="B37" s="112"/>
      <c r="C37" s="128"/>
      <c r="D37" s="35"/>
      <c r="E37" s="207"/>
      <c r="F37" s="128"/>
      <c r="G37" s="35"/>
      <c r="H37" s="207"/>
      <c r="I37" s="128"/>
      <c r="J37" s="35"/>
      <c r="K37" s="207"/>
      <c r="L37" s="128"/>
      <c r="M37" s="35"/>
      <c r="N37" s="207"/>
      <c r="O37" s="128"/>
      <c r="P37" s="35"/>
      <c r="Q37" s="207"/>
      <c r="R37" s="128"/>
      <c r="S37" s="35"/>
      <c r="T37" s="207"/>
      <c r="U37" s="128"/>
      <c r="V37" s="35"/>
      <c r="W37" s="207"/>
      <c r="X37" s="128"/>
      <c r="Y37" s="35"/>
      <c r="Z37" s="207"/>
      <c r="AA37" s="128"/>
      <c r="AB37" s="35"/>
      <c r="AC37" s="207"/>
      <c r="AD37" s="128"/>
      <c r="AE37" s="35"/>
      <c r="AF37" s="207"/>
      <c r="AG37" s="127"/>
      <c r="AH37" s="108"/>
      <c r="AI37" s="224"/>
    </row>
    <row r="38" spans="1:42" ht="13.5" thickBot="1" x14ac:dyDescent="0.25">
      <c r="A38" s="114" t="s">
        <v>7</v>
      </c>
      <c r="B38" s="144"/>
      <c r="C38" s="129">
        <f t="shared" ref="C38:AF38" si="2">SUM(C7:C37)</f>
        <v>0</v>
      </c>
      <c r="D38" s="36">
        <f t="shared" si="2"/>
        <v>0</v>
      </c>
      <c r="E38" s="208">
        <f t="shared" si="2"/>
        <v>0</v>
      </c>
      <c r="F38" s="129"/>
      <c r="G38" s="36">
        <f t="shared" si="2"/>
        <v>0</v>
      </c>
      <c r="H38" s="208">
        <f t="shared" si="2"/>
        <v>0</v>
      </c>
      <c r="I38" s="129">
        <f t="shared" si="2"/>
        <v>0</v>
      </c>
      <c r="J38" s="36">
        <f t="shared" si="2"/>
        <v>0</v>
      </c>
      <c r="K38" s="208">
        <f t="shared" si="2"/>
        <v>0</v>
      </c>
      <c r="L38" s="129">
        <f t="shared" si="2"/>
        <v>0</v>
      </c>
      <c r="M38" s="36">
        <f t="shared" si="2"/>
        <v>0</v>
      </c>
      <c r="N38" s="208">
        <f t="shared" si="2"/>
        <v>0</v>
      </c>
      <c r="O38" s="129">
        <f t="shared" si="2"/>
        <v>0</v>
      </c>
      <c r="P38" s="36">
        <f t="shared" si="2"/>
        <v>0</v>
      </c>
      <c r="Q38" s="208">
        <f t="shared" si="2"/>
        <v>0</v>
      </c>
      <c r="R38" s="129">
        <f t="shared" si="2"/>
        <v>0</v>
      </c>
      <c r="S38" s="36">
        <f t="shared" si="2"/>
        <v>0</v>
      </c>
      <c r="T38" s="208">
        <f t="shared" si="2"/>
        <v>0</v>
      </c>
      <c r="U38" s="129">
        <f t="shared" si="2"/>
        <v>0</v>
      </c>
      <c r="V38" s="36">
        <f t="shared" si="2"/>
        <v>0</v>
      </c>
      <c r="W38" s="208">
        <f t="shared" si="2"/>
        <v>0</v>
      </c>
      <c r="X38" s="129">
        <f t="shared" si="2"/>
        <v>0</v>
      </c>
      <c r="Y38" s="36">
        <f t="shared" si="2"/>
        <v>0</v>
      </c>
      <c r="Z38" s="208">
        <f t="shared" si="2"/>
        <v>0</v>
      </c>
      <c r="AA38" s="129">
        <f t="shared" si="2"/>
        <v>0</v>
      </c>
      <c r="AB38" s="36">
        <f t="shared" si="2"/>
        <v>0</v>
      </c>
      <c r="AC38" s="208">
        <f t="shared" si="2"/>
        <v>0</v>
      </c>
      <c r="AD38" s="129">
        <f t="shared" si="2"/>
        <v>0</v>
      </c>
      <c r="AE38" s="36">
        <f t="shared" si="2"/>
        <v>0</v>
      </c>
      <c r="AF38" s="208">
        <f t="shared" si="2"/>
        <v>0</v>
      </c>
      <c r="AG38" s="63">
        <f t="shared" ref="AG38:AI38" si="3">SUM(C38,F38,I38,L38,O38,R38,U38,X38,AA38,AD38)</f>
        <v>0</v>
      </c>
      <c r="AH38" s="113">
        <f t="shared" si="3"/>
        <v>0</v>
      </c>
      <c r="AI38" s="225">
        <f t="shared" si="3"/>
        <v>0</v>
      </c>
      <c r="AJ38" s="104"/>
    </row>
    <row r="39" spans="1:42" s="2" customFormat="1" ht="14.25" thickTop="1" thickBot="1" x14ac:dyDescent="0.25">
      <c r="A39" s="145" t="s">
        <v>8</v>
      </c>
      <c r="B39" s="146"/>
      <c r="C39" s="130">
        <f t="shared" ref="C39:AI39" si="4">SUMPRODUCT($B$7:$B$37,C7:C37)</f>
        <v>0</v>
      </c>
      <c r="D39" s="60">
        <f t="shared" si="4"/>
        <v>0</v>
      </c>
      <c r="E39" s="209">
        <f t="shared" si="4"/>
        <v>0</v>
      </c>
      <c r="F39" s="130">
        <f t="shared" si="4"/>
        <v>0</v>
      </c>
      <c r="G39" s="60">
        <f t="shared" si="4"/>
        <v>0</v>
      </c>
      <c r="H39" s="209">
        <f t="shared" si="4"/>
        <v>0</v>
      </c>
      <c r="I39" s="130">
        <f t="shared" si="4"/>
        <v>0</v>
      </c>
      <c r="J39" s="60">
        <f t="shared" si="4"/>
        <v>0</v>
      </c>
      <c r="K39" s="209">
        <f t="shared" si="4"/>
        <v>0</v>
      </c>
      <c r="L39" s="130">
        <f t="shared" si="4"/>
        <v>0</v>
      </c>
      <c r="M39" s="60">
        <f t="shared" si="4"/>
        <v>0</v>
      </c>
      <c r="N39" s="209">
        <f t="shared" si="4"/>
        <v>0</v>
      </c>
      <c r="O39" s="130">
        <f t="shared" si="4"/>
        <v>0</v>
      </c>
      <c r="P39" s="60">
        <f t="shared" si="4"/>
        <v>0</v>
      </c>
      <c r="Q39" s="209">
        <f t="shared" si="4"/>
        <v>0</v>
      </c>
      <c r="R39" s="130">
        <f t="shared" si="4"/>
        <v>0</v>
      </c>
      <c r="S39" s="60">
        <f t="shared" si="4"/>
        <v>0</v>
      </c>
      <c r="T39" s="209">
        <f t="shared" si="4"/>
        <v>0</v>
      </c>
      <c r="U39" s="130">
        <f t="shared" si="4"/>
        <v>0</v>
      </c>
      <c r="V39" s="60">
        <f t="shared" si="4"/>
        <v>0</v>
      </c>
      <c r="W39" s="209">
        <f t="shared" si="4"/>
        <v>0</v>
      </c>
      <c r="X39" s="130">
        <f t="shared" si="4"/>
        <v>0</v>
      </c>
      <c r="Y39" s="60">
        <f t="shared" si="4"/>
        <v>0</v>
      </c>
      <c r="Z39" s="209">
        <f t="shared" si="4"/>
        <v>0</v>
      </c>
      <c r="AA39" s="130">
        <f t="shared" si="4"/>
        <v>0</v>
      </c>
      <c r="AB39" s="60">
        <f t="shared" si="4"/>
        <v>0</v>
      </c>
      <c r="AC39" s="209">
        <f t="shared" si="4"/>
        <v>0</v>
      </c>
      <c r="AD39" s="130">
        <f t="shared" si="4"/>
        <v>0</v>
      </c>
      <c r="AE39" s="60">
        <f t="shared" si="4"/>
        <v>0</v>
      </c>
      <c r="AF39" s="209">
        <f t="shared" si="4"/>
        <v>0</v>
      </c>
      <c r="AG39" s="131">
        <f t="shared" si="4"/>
        <v>0</v>
      </c>
      <c r="AH39" s="60">
        <f t="shared" si="4"/>
        <v>0</v>
      </c>
      <c r="AI39" s="226">
        <f t="shared" si="4"/>
        <v>0</v>
      </c>
    </row>
    <row r="40" spans="1:42" s="86" customFormat="1" ht="12.75" customHeight="1" x14ac:dyDescent="0.2">
      <c r="A40" s="29" t="s">
        <v>94</v>
      </c>
      <c r="B40" s="237"/>
      <c r="C40" s="84">
        <f>C39+C39*B40</f>
        <v>0</v>
      </c>
      <c r="D40" s="84"/>
      <c r="E40" s="84"/>
      <c r="F40" s="85">
        <f>F39+F39*B40</f>
        <v>0</v>
      </c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90"/>
      <c r="V40" s="90"/>
      <c r="W40" s="90"/>
      <c r="X40" s="90"/>
      <c r="Y40" s="90"/>
      <c r="Z40" s="90"/>
      <c r="AA40" s="90"/>
      <c r="AB40" s="90"/>
      <c r="AC40" s="90"/>
      <c r="AD40" s="90"/>
      <c r="AE40" s="90"/>
      <c r="AF40" s="90"/>
      <c r="AG40" s="85"/>
      <c r="AH40" s="85"/>
      <c r="AI40" s="85"/>
      <c r="AL40" s="85"/>
      <c r="AM40" s="85"/>
    </row>
    <row r="41" spans="1:42" x14ac:dyDescent="0.2">
      <c r="E41" s="16"/>
      <c r="F41" s="16"/>
      <c r="G41" s="16"/>
      <c r="H41" s="17"/>
      <c r="I41" s="59"/>
      <c r="J41" s="17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/>
      <c r="AK41" s="26"/>
      <c r="AL41" s="26"/>
      <c r="AM41" s="58"/>
      <c r="AN41" s="26"/>
      <c r="AO41" s="26"/>
      <c r="AP41" s="26"/>
    </row>
    <row r="42" spans="1:42" ht="13.5" thickBot="1" x14ac:dyDescent="0.25">
      <c r="B42" s="19"/>
      <c r="C42" s="40"/>
      <c r="D42" s="40"/>
      <c r="E42" s="16"/>
      <c r="F42" s="16"/>
      <c r="G42" s="16"/>
      <c r="H42" s="17"/>
      <c r="I42" s="17"/>
      <c r="J42" s="17"/>
      <c r="K42" s="26"/>
      <c r="L42" s="26"/>
      <c r="M42" s="26"/>
      <c r="N42" s="26"/>
      <c r="O42" s="26"/>
      <c r="P42" s="26"/>
      <c r="Q42" s="26"/>
      <c r="R42" s="26"/>
      <c r="S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/>
      <c r="AK42" s="26"/>
      <c r="AL42" s="26"/>
      <c r="AM42" s="58"/>
      <c r="AN42" s="26"/>
      <c r="AO42" s="26"/>
      <c r="AP42" s="26"/>
    </row>
    <row r="43" spans="1:42" ht="13.5" thickBot="1" x14ac:dyDescent="0.25">
      <c r="C43" s="343" t="s">
        <v>1</v>
      </c>
      <c r="D43" s="344"/>
      <c r="E43" s="344"/>
      <c r="F43" s="344"/>
      <c r="G43" s="344"/>
      <c r="H43" s="345"/>
      <c r="I43" s="26"/>
      <c r="J43" s="91"/>
      <c r="K43"/>
      <c r="L43" s="9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 s="26"/>
      <c r="AH43" s="26"/>
      <c r="AI43" s="26"/>
      <c r="AJ43"/>
      <c r="AK43" s="26"/>
      <c r="AL43" s="26"/>
      <c r="AM43" s="58"/>
      <c r="AN43" s="26"/>
      <c r="AO43" s="26"/>
      <c r="AP43" s="26"/>
    </row>
    <row r="44" spans="1:42" ht="13.5" thickBot="1" x14ac:dyDescent="0.25">
      <c r="A44" s="45" t="s">
        <v>0</v>
      </c>
      <c r="B44" s="48" t="s">
        <v>2</v>
      </c>
      <c r="C44" s="49" t="s">
        <v>81</v>
      </c>
      <c r="D44" s="50" t="s">
        <v>82</v>
      </c>
      <c r="E44" s="49" t="s">
        <v>11</v>
      </c>
      <c r="F44" s="50" t="s">
        <v>12</v>
      </c>
      <c r="G44" s="210" t="s">
        <v>83</v>
      </c>
      <c r="H44" s="205" t="s">
        <v>4</v>
      </c>
      <c r="I44" s="17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 s="17"/>
      <c r="AH44" s="17"/>
      <c r="AI44" s="17"/>
      <c r="AJ44"/>
      <c r="AK44" s="17"/>
      <c r="AL44" s="17"/>
      <c r="AM44" s="17"/>
      <c r="AN44" s="17"/>
      <c r="AO44" s="17"/>
      <c r="AP44" s="17"/>
    </row>
    <row r="45" spans="1:42" x14ac:dyDescent="0.2">
      <c r="A45" s="99" t="str">
        <f t="shared" ref="A45:B74" si="5">A7</f>
        <v>Project Principal</v>
      </c>
      <c r="B45" s="54">
        <f t="shared" si="5"/>
        <v>0</v>
      </c>
      <c r="C45" s="132">
        <f t="shared" ref="C45:C74" si="6">AG7</f>
        <v>0</v>
      </c>
      <c r="D45" s="51">
        <f>B45*C45</f>
        <v>0</v>
      </c>
      <c r="E45" s="55">
        <f t="shared" ref="E45:E74" si="7">AH7</f>
        <v>0</v>
      </c>
      <c r="F45" s="56">
        <f>B45*E45</f>
        <v>0</v>
      </c>
      <c r="G45" s="211">
        <f t="shared" ref="G45:G74" si="8">AI7</f>
        <v>0</v>
      </c>
      <c r="H45" s="212">
        <f t="shared" ref="H45:H72" si="9">SUM(G45*B45)</f>
        <v>0</v>
      </c>
      <c r="I45" s="13"/>
      <c r="J45" s="13"/>
      <c r="K45"/>
      <c r="L45"/>
      <c r="M45"/>
      <c r="N45"/>
      <c r="O45"/>
      <c r="P45"/>
      <c r="Q45"/>
      <c r="R45"/>
      <c r="S45"/>
      <c r="T45" s="26"/>
      <c r="U45"/>
      <c r="V45"/>
      <c r="W45"/>
      <c r="X45"/>
      <c r="Y45"/>
      <c r="Z45"/>
      <c r="AA45"/>
      <c r="AB45"/>
      <c r="AC45"/>
      <c r="AD45"/>
      <c r="AE45"/>
      <c r="AF45"/>
      <c r="AG45" s="13"/>
      <c r="AH45" s="13"/>
      <c r="AI45" s="13"/>
      <c r="AJ45"/>
      <c r="AK45" s="13"/>
      <c r="AL45" s="13"/>
      <c r="AM45" s="13"/>
      <c r="AN45" s="13"/>
      <c r="AO45" s="13"/>
      <c r="AP45" s="13"/>
    </row>
    <row r="46" spans="1:42" x14ac:dyDescent="0.2">
      <c r="A46" s="100" t="str">
        <f t="shared" si="5"/>
        <v>Technical Project Manager</v>
      </c>
      <c r="B46" s="57">
        <f t="shared" si="5"/>
        <v>0</v>
      </c>
      <c r="C46" s="126">
        <f t="shared" si="6"/>
        <v>0</v>
      </c>
      <c r="D46" s="52">
        <f t="shared" ref="D46:D71" si="10">B46*C46</f>
        <v>0</v>
      </c>
      <c r="E46" s="41">
        <f t="shared" si="7"/>
        <v>0</v>
      </c>
      <c r="F46" s="32">
        <f t="shared" ref="F46:F71" si="11">B46*E46</f>
        <v>0</v>
      </c>
      <c r="G46" s="213">
        <f t="shared" si="8"/>
        <v>0</v>
      </c>
      <c r="H46" s="214">
        <f t="shared" si="9"/>
        <v>0</v>
      </c>
      <c r="I46" s="94"/>
      <c r="J46" s="61"/>
      <c r="K46"/>
      <c r="L46"/>
      <c r="M46"/>
      <c r="N46"/>
      <c r="O46"/>
      <c r="P46"/>
      <c r="Q46"/>
      <c r="R46"/>
      <c r="S46"/>
      <c r="T46" s="26"/>
      <c r="U46"/>
      <c r="V46"/>
      <c r="W46"/>
      <c r="X46"/>
      <c r="Y46"/>
      <c r="Z46"/>
      <c r="AA46"/>
      <c r="AB46"/>
      <c r="AC46"/>
      <c r="AD46"/>
      <c r="AE46"/>
      <c r="AF46"/>
      <c r="AG46" s="13"/>
      <c r="AH46" s="13"/>
      <c r="AI46" s="13"/>
      <c r="AJ46"/>
      <c r="AK46" s="13"/>
      <c r="AL46" s="13"/>
      <c r="AM46" s="13"/>
      <c r="AN46" s="13"/>
      <c r="AO46" s="13"/>
      <c r="AP46" s="13"/>
    </row>
    <row r="47" spans="1:42" x14ac:dyDescent="0.2">
      <c r="A47" s="100" t="str">
        <f t="shared" si="5"/>
        <v>SR NEPA Specialist</v>
      </c>
      <c r="B47" s="57">
        <f t="shared" si="5"/>
        <v>0</v>
      </c>
      <c r="C47" s="126">
        <f t="shared" si="6"/>
        <v>0</v>
      </c>
      <c r="D47" s="52">
        <f t="shared" si="10"/>
        <v>0</v>
      </c>
      <c r="E47" s="41">
        <f t="shared" si="7"/>
        <v>0</v>
      </c>
      <c r="F47" s="32">
        <f t="shared" si="11"/>
        <v>0</v>
      </c>
      <c r="G47" s="213">
        <f t="shared" si="8"/>
        <v>0</v>
      </c>
      <c r="H47" s="214">
        <f t="shared" si="9"/>
        <v>0</v>
      </c>
      <c r="I47" s="13"/>
      <c r="J47" s="13"/>
      <c r="K47"/>
      <c r="L47"/>
      <c r="M47"/>
      <c r="N47"/>
      <c r="O47"/>
      <c r="P47"/>
      <c r="Q47"/>
      <c r="R47"/>
      <c r="S47"/>
      <c r="T47" s="26"/>
      <c r="U47"/>
      <c r="V47"/>
      <c r="W47"/>
      <c r="X47"/>
      <c r="Y47"/>
      <c r="Z47"/>
      <c r="AA47"/>
      <c r="AB47"/>
      <c r="AC47"/>
      <c r="AD47"/>
      <c r="AE47"/>
      <c r="AF47"/>
      <c r="AG47" s="13"/>
      <c r="AH47" s="13"/>
      <c r="AI47" s="13"/>
      <c r="AJ47"/>
      <c r="AK47" s="13"/>
      <c r="AL47" s="13"/>
      <c r="AM47" s="13"/>
      <c r="AN47" s="13"/>
      <c r="AO47" s="13"/>
      <c r="AP47" s="13"/>
    </row>
    <row r="48" spans="1:42" x14ac:dyDescent="0.2">
      <c r="A48" s="100" t="str">
        <f t="shared" si="5"/>
        <v>NEPA Specialist</v>
      </c>
      <c r="B48" s="57">
        <f t="shared" si="5"/>
        <v>0</v>
      </c>
      <c r="C48" s="126">
        <f t="shared" si="6"/>
        <v>0</v>
      </c>
      <c r="D48" s="52">
        <f t="shared" si="10"/>
        <v>0</v>
      </c>
      <c r="E48" s="41">
        <f t="shared" si="7"/>
        <v>0</v>
      </c>
      <c r="F48" s="32">
        <f t="shared" si="11"/>
        <v>0</v>
      </c>
      <c r="G48" s="213">
        <f t="shared" si="8"/>
        <v>0</v>
      </c>
      <c r="H48" s="214">
        <f t="shared" si="9"/>
        <v>0</v>
      </c>
      <c r="I48" s="13"/>
      <c r="J48" s="14"/>
      <c r="K48"/>
      <c r="L48"/>
      <c r="M48"/>
      <c r="N48"/>
      <c r="O48"/>
      <c r="P48"/>
      <c r="Q48"/>
      <c r="R48"/>
      <c r="S48"/>
      <c r="T48" s="26"/>
      <c r="U48"/>
      <c r="V48"/>
      <c r="W48"/>
      <c r="X48"/>
      <c r="Y48"/>
      <c r="Z48"/>
      <c r="AA48"/>
      <c r="AB48"/>
      <c r="AC48"/>
      <c r="AD48"/>
      <c r="AE48"/>
      <c r="AF48"/>
      <c r="AG48" s="15"/>
      <c r="AH48" s="15"/>
      <c r="AI48" s="15"/>
      <c r="AJ48"/>
      <c r="AK48" s="15"/>
      <c r="AL48" s="15"/>
      <c r="AM48" s="13"/>
      <c r="AN48" s="14"/>
      <c r="AO48" s="15"/>
      <c r="AP48" s="14"/>
    </row>
    <row r="49" spans="1:42" x14ac:dyDescent="0.2">
      <c r="A49" s="100" t="str">
        <f t="shared" si="5"/>
        <v>SR Planner</v>
      </c>
      <c r="B49" s="57">
        <f t="shared" si="5"/>
        <v>0</v>
      </c>
      <c r="C49" s="126">
        <f t="shared" si="6"/>
        <v>0</v>
      </c>
      <c r="D49" s="52">
        <f t="shared" si="10"/>
        <v>0</v>
      </c>
      <c r="E49" s="41">
        <f t="shared" si="7"/>
        <v>0</v>
      </c>
      <c r="F49" s="32">
        <f t="shared" si="11"/>
        <v>0</v>
      </c>
      <c r="G49" s="213">
        <f t="shared" si="8"/>
        <v>0</v>
      </c>
      <c r="H49" s="214">
        <f t="shared" si="9"/>
        <v>0</v>
      </c>
      <c r="I49" s="13"/>
      <c r="J49" s="14"/>
      <c r="K49"/>
      <c r="L49"/>
      <c r="M49"/>
      <c r="N49"/>
      <c r="O49"/>
      <c r="P49"/>
      <c r="Q49"/>
      <c r="R49"/>
      <c r="S49"/>
      <c r="T49" s="26"/>
      <c r="U49"/>
      <c r="V49"/>
      <c r="W49"/>
      <c r="X49"/>
      <c r="Y49"/>
      <c r="Z49"/>
      <c r="AA49"/>
      <c r="AB49"/>
      <c r="AC49"/>
      <c r="AD49"/>
      <c r="AE49"/>
      <c r="AF49"/>
      <c r="AG49" s="15"/>
      <c r="AH49" s="15"/>
      <c r="AI49" s="15"/>
      <c r="AJ49"/>
      <c r="AK49" s="15"/>
      <c r="AL49" s="15"/>
      <c r="AM49" s="13"/>
      <c r="AN49" s="14"/>
      <c r="AO49" s="15"/>
      <c r="AP49" s="14"/>
    </row>
    <row r="50" spans="1:42" x14ac:dyDescent="0.2">
      <c r="A50" s="100" t="str">
        <f t="shared" si="5"/>
        <v>Planner</v>
      </c>
      <c r="B50" s="57">
        <f t="shared" si="5"/>
        <v>0</v>
      </c>
      <c r="C50" s="126">
        <f t="shared" si="6"/>
        <v>0</v>
      </c>
      <c r="D50" s="52">
        <f t="shared" si="10"/>
        <v>0</v>
      </c>
      <c r="E50" s="41">
        <f t="shared" si="7"/>
        <v>0</v>
      </c>
      <c r="F50" s="32">
        <f t="shared" si="11"/>
        <v>0</v>
      </c>
      <c r="G50" s="213">
        <f t="shared" si="8"/>
        <v>0</v>
      </c>
      <c r="H50" s="214">
        <f t="shared" si="9"/>
        <v>0</v>
      </c>
      <c r="I50" s="13"/>
      <c r="J50" s="14"/>
      <c r="K50"/>
      <c r="L50"/>
      <c r="M50"/>
      <c r="N50"/>
      <c r="O50"/>
      <c r="P50"/>
      <c r="Q50"/>
      <c r="R50"/>
      <c r="S50"/>
      <c r="T50" s="26"/>
      <c r="U50"/>
      <c r="V50"/>
      <c r="W50"/>
      <c r="X50"/>
      <c r="Y50"/>
      <c r="Z50"/>
      <c r="AA50"/>
      <c r="AB50"/>
      <c r="AC50"/>
      <c r="AD50"/>
      <c r="AE50"/>
      <c r="AF50"/>
      <c r="AG50" s="15"/>
      <c r="AH50" s="15"/>
      <c r="AI50" s="15"/>
      <c r="AJ50"/>
      <c r="AK50" s="15"/>
      <c r="AL50" s="15"/>
      <c r="AM50" s="13"/>
      <c r="AN50" s="14"/>
      <c r="AO50" s="15"/>
      <c r="AP50" s="14"/>
    </row>
    <row r="51" spans="1:42" x14ac:dyDescent="0.2">
      <c r="A51" s="100" t="str">
        <f t="shared" si="5"/>
        <v>Principal Investigator (Archeology)</v>
      </c>
      <c r="B51" s="57">
        <f t="shared" si="5"/>
        <v>0</v>
      </c>
      <c r="C51" s="126">
        <f t="shared" si="6"/>
        <v>0</v>
      </c>
      <c r="D51" s="52">
        <f t="shared" si="10"/>
        <v>0</v>
      </c>
      <c r="E51" s="41">
        <f t="shared" si="7"/>
        <v>0</v>
      </c>
      <c r="F51" s="32">
        <f t="shared" si="11"/>
        <v>0</v>
      </c>
      <c r="G51" s="213">
        <f t="shared" si="8"/>
        <v>0</v>
      </c>
      <c r="H51" s="214">
        <f t="shared" si="9"/>
        <v>0</v>
      </c>
      <c r="I51" s="13"/>
      <c r="J51" s="14"/>
      <c r="K51"/>
      <c r="L51"/>
      <c r="M51"/>
      <c r="N51"/>
      <c r="O51"/>
      <c r="P51"/>
      <c r="Q51"/>
      <c r="R51"/>
      <c r="S51"/>
      <c r="T51" s="26"/>
      <c r="U51"/>
      <c r="V51"/>
      <c r="W51"/>
      <c r="X51"/>
      <c r="Y51"/>
      <c r="Z51"/>
      <c r="AA51"/>
      <c r="AB51"/>
      <c r="AC51"/>
      <c r="AD51"/>
      <c r="AE51"/>
      <c r="AF51"/>
      <c r="AG51" s="15"/>
      <c r="AH51" s="15"/>
      <c r="AI51" s="15"/>
      <c r="AJ51"/>
      <c r="AK51" s="15"/>
      <c r="AL51" s="15"/>
      <c r="AM51" s="13"/>
      <c r="AN51" s="14"/>
      <c r="AO51" s="15"/>
      <c r="AP51" s="14"/>
    </row>
    <row r="52" spans="1:42" x14ac:dyDescent="0.2">
      <c r="A52" s="100" t="str">
        <f t="shared" si="5"/>
        <v>Project Director (Cultural Resources)</v>
      </c>
      <c r="B52" s="57">
        <f t="shared" si="5"/>
        <v>0</v>
      </c>
      <c r="C52" s="126">
        <f t="shared" si="6"/>
        <v>0</v>
      </c>
      <c r="D52" s="52">
        <f t="shared" si="10"/>
        <v>0</v>
      </c>
      <c r="E52" s="41">
        <f t="shared" si="7"/>
        <v>0</v>
      </c>
      <c r="F52" s="32">
        <f t="shared" si="11"/>
        <v>0</v>
      </c>
      <c r="G52" s="213">
        <f t="shared" si="8"/>
        <v>0</v>
      </c>
      <c r="H52" s="214">
        <f t="shared" si="9"/>
        <v>0</v>
      </c>
      <c r="I52" s="13"/>
      <c r="J52" s="14"/>
      <c r="K52"/>
      <c r="L52"/>
      <c r="M52"/>
      <c r="N52"/>
      <c r="O52"/>
      <c r="P52"/>
      <c r="Q52"/>
      <c r="R52"/>
      <c r="S52"/>
      <c r="T52" s="26"/>
      <c r="U52"/>
      <c r="V52"/>
      <c r="W52"/>
      <c r="X52"/>
      <c r="Y52"/>
      <c r="Z52"/>
      <c r="AA52"/>
      <c r="AB52"/>
      <c r="AC52"/>
      <c r="AD52"/>
      <c r="AE52"/>
      <c r="AF52"/>
      <c r="AG52" s="15"/>
      <c r="AH52" s="15"/>
      <c r="AI52" s="15"/>
      <c r="AJ52"/>
      <c r="AK52" s="15"/>
      <c r="AL52" s="15"/>
      <c r="AM52" s="13"/>
      <c r="AN52" s="14"/>
      <c r="AO52" s="15"/>
      <c r="AP52" s="14"/>
    </row>
    <row r="53" spans="1:42" x14ac:dyDescent="0.2">
      <c r="A53" s="100" t="str">
        <f t="shared" si="5"/>
        <v>Crew Member/Lab Technician</v>
      </c>
      <c r="B53" s="57">
        <f t="shared" si="5"/>
        <v>0</v>
      </c>
      <c r="C53" s="126">
        <f t="shared" si="6"/>
        <v>0</v>
      </c>
      <c r="D53" s="52">
        <f t="shared" si="10"/>
        <v>0</v>
      </c>
      <c r="E53" s="41">
        <f t="shared" si="7"/>
        <v>0</v>
      </c>
      <c r="F53" s="32">
        <f t="shared" si="11"/>
        <v>0</v>
      </c>
      <c r="G53" s="213">
        <f t="shared" si="8"/>
        <v>0</v>
      </c>
      <c r="H53" s="214">
        <f t="shared" si="9"/>
        <v>0</v>
      </c>
      <c r="I53" s="13"/>
      <c r="J53" s="14"/>
      <c r="K53"/>
      <c r="L53"/>
      <c r="M53"/>
      <c r="N53"/>
      <c r="O53"/>
      <c r="P53"/>
      <c r="Q53"/>
      <c r="R53"/>
      <c r="S53"/>
      <c r="T53" s="26"/>
      <c r="U53"/>
      <c r="V53"/>
      <c r="W53"/>
      <c r="X53"/>
      <c r="Y53"/>
      <c r="Z53"/>
      <c r="AA53"/>
      <c r="AB53"/>
      <c r="AC53"/>
      <c r="AD53"/>
      <c r="AE53"/>
      <c r="AF53"/>
      <c r="AG53" s="15"/>
      <c r="AH53" s="15"/>
      <c r="AI53" s="15"/>
      <c r="AJ53"/>
      <c r="AK53" s="15"/>
      <c r="AL53" s="15"/>
      <c r="AM53" s="13"/>
      <c r="AN53" s="14"/>
      <c r="AO53" s="15"/>
      <c r="AP53" s="14"/>
    </row>
    <row r="54" spans="1:42" x14ac:dyDescent="0.2">
      <c r="A54" s="100" t="str">
        <f t="shared" si="5"/>
        <v>Field Director/Lab Director</v>
      </c>
      <c r="B54" s="57">
        <f t="shared" si="5"/>
        <v>0</v>
      </c>
      <c r="C54" s="126">
        <f t="shared" si="6"/>
        <v>0</v>
      </c>
      <c r="D54" s="52">
        <f t="shared" si="10"/>
        <v>0</v>
      </c>
      <c r="E54" s="41">
        <f t="shared" si="7"/>
        <v>0</v>
      </c>
      <c r="F54" s="32">
        <f t="shared" si="11"/>
        <v>0</v>
      </c>
      <c r="G54" s="213">
        <f t="shared" si="8"/>
        <v>0</v>
      </c>
      <c r="H54" s="214">
        <f t="shared" si="9"/>
        <v>0</v>
      </c>
      <c r="I54" s="13"/>
      <c r="J54" s="14"/>
      <c r="K54"/>
      <c r="L54"/>
      <c r="M54"/>
      <c r="N54"/>
      <c r="O54"/>
      <c r="P54"/>
      <c r="Q54"/>
      <c r="R54"/>
      <c r="S54"/>
      <c r="T54" s="26"/>
      <c r="U54"/>
      <c r="V54"/>
      <c r="W54"/>
      <c r="X54"/>
      <c r="Y54"/>
      <c r="Z54"/>
      <c r="AA54"/>
      <c r="AB54"/>
      <c r="AC54"/>
      <c r="AD54"/>
      <c r="AE54"/>
      <c r="AF54"/>
      <c r="AG54" s="15"/>
      <c r="AH54" s="15"/>
      <c r="AI54" s="15"/>
      <c r="AJ54"/>
      <c r="AK54" s="15"/>
      <c r="AL54" s="15"/>
      <c r="AM54" s="13"/>
      <c r="AN54" s="14"/>
      <c r="AO54" s="15"/>
      <c r="AP54" s="14"/>
    </row>
    <row r="55" spans="1:42" x14ac:dyDescent="0.2">
      <c r="A55" s="100" t="str">
        <f t="shared" si="5"/>
        <v xml:space="preserve">Technical Analyst </v>
      </c>
      <c r="B55" s="57">
        <f t="shared" si="5"/>
        <v>0</v>
      </c>
      <c r="C55" s="126">
        <f t="shared" si="6"/>
        <v>0</v>
      </c>
      <c r="D55" s="52">
        <f t="shared" si="10"/>
        <v>0</v>
      </c>
      <c r="E55" s="41">
        <f t="shared" si="7"/>
        <v>0</v>
      </c>
      <c r="F55" s="32">
        <f t="shared" si="11"/>
        <v>0</v>
      </c>
      <c r="G55" s="213">
        <f t="shared" si="8"/>
        <v>0</v>
      </c>
      <c r="H55" s="214">
        <f t="shared" si="9"/>
        <v>0</v>
      </c>
      <c r="I55" s="13"/>
      <c r="J55" s="14"/>
      <c r="K55"/>
      <c r="L55"/>
      <c r="M55"/>
      <c r="N55"/>
      <c r="O55"/>
      <c r="P55"/>
      <c r="Q55"/>
      <c r="R55"/>
      <c r="S55"/>
      <c r="T55" s="26"/>
      <c r="U55"/>
      <c r="V55"/>
      <c r="W55"/>
      <c r="X55"/>
      <c r="Y55"/>
      <c r="Z55"/>
      <c r="AA55"/>
      <c r="AB55"/>
      <c r="AC55"/>
      <c r="AD55"/>
      <c r="AE55"/>
      <c r="AF55"/>
      <c r="AG55" s="15"/>
      <c r="AH55" s="15"/>
      <c r="AI55" s="15"/>
      <c r="AJ55"/>
      <c r="AK55" s="15"/>
      <c r="AL55" s="15"/>
      <c r="AM55" s="13"/>
      <c r="AN55" s="14"/>
      <c r="AO55" s="15"/>
      <c r="AP55" s="14"/>
    </row>
    <row r="56" spans="1:42" x14ac:dyDescent="0.2">
      <c r="A56" s="100" t="str">
        <f t="shared" si="5"/>
        <v>Architectural Historian</v>
      </c>
      <c r="B56" s="57">
        <f t="shared" si="5"/>
        <v>0</v>
      </c>
      <c r="C56" s="126">
        <f t="shared" si="6"/>
        <v>0</v>
      </c>
      <c r="D56" s="52">
        <f t="shared" si="10"/>
        <v>0</v>
      </c>
      <c r="E56" s="41">
        <f t="shared" si="7"/>
        <v>0</v>
      </c>
      <c r="F56" s="32">
        <f t="shared" si="11"/>
        <v>0</v>
      </c>
      <c r="G56" s="213">
        <f t="shared" si="8"/>
        <v>0</v>
      </c>
      <c r="H56" s="214">
        <f t="shared" si="9"/>
        <v>0</v>
      </c>
      <c r="J56" s="6"/>
      <c r="K56"/>
      <c r="L56"/>
      <c r="M56"/>
      <c r="N56"/>
      <c r="O56"/>
      <c r="P56"/>
      <c r="Q56"/>
      <c r="R56"/>
      <c r="S56"/>
      <c r="T56" s="26"/>
      <c r="U56"/>
      <c r="V56"/>
      <c r="W56"/>
      <c r="X56"/>
      <c r="Y56"/>
      <c r="Z56"/>
      <c r="AA56"/>
      <c r="AB56"/>
      <c r="AC56"/>
      <c r="AD56"/>
      <c r="AE56"/>
      <c r="AF56"/>
      <c r="AG56" s="9"/>
      <c r="AH56" s="9"/>
      <c r="AI56" s="9"/>
      <c r="AJ56"/>
      <c r="AK56" s="9"/>
      <c r="AL56" s="9"/>
      <c r="AN56" s="6"/>
      <c r="AO56" s="9"/>
      <c r="AP56" s="6"/>
    </row>
    <row r="57" spans="1:42" x14ac:dyDescent="0.2">
      <c r="A57" s="100" t="str">
        <f t="shared" si="5"/>
        <v>Historian</v>
      </c>
      <c r="B57" s="57">
        <f t="shared" si="5"/>
        <v>0</v>
      </c>
      <c r="C57" s="126">
        <f t="shared" si="6"/>
        <v>0</v>
      </c>
      <c r="D57" s="52">
        <f t="shared" si="10"/>
        <v>0</v>
      </c>
      <c r="E57" s="41">
        <f t="shared" si="7"/>
        <v>0</v>
      </c>
      <c r="F57" s="32">
        <f t="shared" si="11"/>
        <v>0</v>
      </c>
      <c r="G57" s="213">
        <f t="shared" si="8"/>
        <v>0</v>
      </c>
      <c r="H57" s="214">
        <f t="shared" si="9"/>
        <v>0</v>
      </c>
      <c r="J57" s="6"/>
      <c r="K57"/>
      <c r="L57"/>
      <c r="M57"/>
      <c r="N57"/>
      <c r="O57"/>
      <c r="P57"/>
      <c r="Q57"/>
      <c r="R57"/>
      <c r="S57"/>
      <c r="T57" s="26"/>
      <c r="U57"/>
      <c r="V57"/>
      <c r="W57"/>
      <c r="X57"/>
      <c r="Y57"/>
      <c r="Z57"/>
      <c r="AA57"/>
      <c r="AB57"/>
      <c r="AC57"/>
      <c r="AD57"/>
      <c r="AE57"/>
      <c r="AF57"/>
      <c r="AG57" s="9"/>
      <c r="AH57" s="9"/>
      <c r="AI57" s="9"/>
      <c r="AJ57"/>
      <c r="AK57" s="9"/>
      <c r="AL57" s="9"/>
      <c r="AN57" s="6"/>
      <c r="AO57" s="9"/>
      <c r="AP57" s="6"/>
    </row>
    <row r="58" spans="1:42" x14ac:dyDescent="0.2">
      <c r="A58" s="100" t="str">
        <f t="shared" si="5"/>
        <v>Assistant Historian</v>
      </c>
      <c r="B58" s="57">
        <f t="shared" si="5"/>
        <v>0</v>
      </c>
      <c r="C58" s="126">
        <f t="shared" si="6"/>
        <v>0</v>
      </c>
      <c r="D58" s="52">
        <f t="shared" si="10"/>
        <v>0</v>
      </c>
      <c r="E58" s="41">
        <f t="shared" si="7"/>
        <v>0</v>
      </c>
      <c r="F58" s="32">
        <f t="shared" si="11"/>
        <v>0</v>
      </c>
      <c r="G58" s="213">
        <f t="shared" si="8"/>
        <v>0</v>
      </c>
      <c r="H58" s="214">
        <f t="shared" si="9"/>
        <v>0</v>
      </c>
      <c r="J58" s="6"/>
      <c r="K58"/>
      <c r="L58"/>
      <c r="M58"/>
      <c r="N58"/>
      <c r="O58"/>
      <c r="P58"/>
      <c r="Q58"/>
      <c r="R58"/>
      <c r="S58"/>
      <c r="T58" s="26"/>
      <c r="U58"/>
      <c r="V58"/>
      <c r="W58"/>
      <c r="X58"/>
      <c r="Y58"/>
      <c r="Z58"/>
      <c r="AA58"/>
      <c r="AB58"/>
      <c r="AC58"/>
      <c r="AD58"/>
      <c r="AE58"/>
      <c r="AF58"/>
      <c r="AG58" s="9"/>
      <c r="AH58" s="9"/>
      <c r="AI58" s="9"/>
      <c r="AJ58"/>
      <c r="AK58" s="9"/>
      <c r="AL58" s="9"/>
      <c r="AN58" s="6"/>
      <c r="AO58" s="9"/>
      <c r="AP58" s="6"/>
    </row>
    <row r="59" spans="1:42" x14ac:dyDescent="0.2">
      <c r="A59" s="100" t="str">
        <f t="shared" si="5"/>
        <v>Bio-Technician</v>
      </c>
      <c r="B59" s="57">
        <f t="shared" si="5"/>
        <v>0</v>
      </c>
      <c r="C59" s="126">
        <f t="shared" si="6"/>
        <v>0</v>
      </c>
      <c r="D59" s="52">
        <f t="shared" si="10"/>
        <v>0</v>
      </c>
      <c r="E59" s="41">
        <f t="shared" si="7"/>
        <v>0</v>
      </c>
      <c r="F59" s="32">
        <f t="shared" si="11"/>
        <v>0</v>
      </c>
      <c r="G59" s="213">
        <f t="shared" si="8"/>
        <v>0</v>
      </c>
      <c r="H59" s="214">
        <f t="shared" si="9"/>
        <v>0</v>
      </c>
      <c r="J59" s="6"/>
      <c r="K59"/>
      <c r="L59"/>
      <c r="M59"/>
      <c r="N59"/>
      <c r="O59"/>
      <c r="P59"/>
      <c r="Q59"/>
      <c r="R59"/>
      <c r="S59"/>
      <c r="T59" s="26"/>
      <c r="U59"/>
      <c r="V59"/>
      <c r="W59"/>
      <c r="X59"/>
      <c r="Y59"/>
      <c r="Z59"/>
      <c r="AA59"/>
      <c r="AB59"/>
      <c r="AC59"/>
      <c r="AD59"/>
      <c r="AE59"/>
      <c r="AF59"/>
      <c r="AG59" s="9"/>
      <c r="AH59" s="9"/>
      <c r="AI59" s="9"/>
      <c r="AJ59"/>
      <c r="AK59" s="9"/>
      <c r="AL59" s="9"/>
      <c r="AN59" s="6"/>
      <c r="AO59" s="9"/>
      <c r="AP59" s="6"/>
    </row>
    <row r="60" spans="1:42" x14ac:dyDescent="0.2">
      <c r="A60" s="100" t="str">
        <f t="shared" si="5"/>
        <v>Ecologist</v>
      </c>
      <c r="B60" s="57">
        <f t="shared" si="5"/>
        <v>0</v>
      </c>
      <c r="C60" s="126">
        <f t="shared" si="6"/>
        <v>0</v>
      </c>
      <c r="D60" s="52">
        <f t="shared" si="10"/>
        <v>0</v>
      </c>
      <c r="E60" s="41">
        <f t="shared" si="7"/>
        <v>0</v>
      </c>
      <c r="F60" s="32">
        <f t="shared" si="11"/>
        <v>0</v>
      </c>
      <c r="G60" s="213">
        <f t="shared" si="8"/>
        <v>0</v>
      </c>
      <c r="H60" s="214">
        <f t="shared" si="9"/>
        <v>0</v>
      </c>
      <c r="J60" s="6"/>
      <c r="K60"/>
      <c r="L60"/>
      <c r="M60"/>
      <c r="N60"/>
      <c r="O60"/>
      <c r="P60"/>
      <c r="Q60"/>
      <c r="R60"/>
      <c r="S60"/>
      <c r="T60" s="26"/>
      <c r="U60"/>
      <c r="V60"/>
      <c r="W60"/>
      <c r="X60"/>
      <c r="Y60"/>
      <c r="Z60"/>
      <c r="AA60"/>
      <c r="AB60"/>
      <c r="AC60"/>
      <c r="AD60"/>
      <c r="AE60"/>
      <c r="AF60"/>
      <c r="AG60" s="9"/>
      <c r="AH60" s="9"/>
      <c r="AI60" s="9"/>
      <c r="AJ60"/>
      <c r="AK60" s="9"/>
      <c r="AL60" s="9"/>
      <c r="AN60" s="6"/>
      <c r="AO60" s="9"/>
      <c r="AP60" s="6"/>
    </row>
    <row r="61" spans="1:42" x14ac:dyDescent="0.2">
      <c r="A61" s="100" t="str">
        <f t="shared" si="5"/>
        <v>Fisheries Biologist</v>
      </c>
      <c r="B61" s="57">
        <f t="shared" si="5"/>
        <v>0</v>
      </c>
      <c r="C61" s="126">
        <f t="shared" si="6"/>
        <v>0</v>
      </c>
      <c r="D61" s="52">
        <f t="shared" si="10"/>
        <v>0</v>
      </c>
      <c r="E61" s="41">
        <f t="shared" si="7"/>
        <v>0</v>
      </c>
      <c r="F61" s="32">
        <f t="shared" si="11"/>
        <v>0</v>
      </c>
      <c r="G61" s="213">
        <f t="shared" si="8"/>
        <v>0</v>
      </c>
      <c r="H61" s="214">
        <f t="shared" si="9"/>
        <v>0</v>
      </c>
      <c r="J61" s="6"/>
      <c r="K61"/>
      <c r="L61"/>
      <c r="M61"/>
      <c r="N61"/>
      <c r="O61"/>
      <c r="P61"/>
      <c r="Q61"/>
      <c r="R61"/>
      <c r="S61"/>
      <c r="T61" s="26"/>
      <c r="U61"/>
      <c r="V61"/>
      <c r="W61"/>
      <c r="X61"/>
      <c r="Y61"/>
      <c r="Z61"/>
      <c r="AA61"/>
      <c r="AB61"/>
      <c r="AC61"/>
      <c r="AD61"/>
      <c r="AE61"/>
      <c r="AF61"/>
      <c r="AG61" s="9"/>
      <c r="AH61" s="9"/>
      <c r="AI61" s="9"/>
      <c r="AJ61"/>
      <c r="AK61" s="9"/>
      <c r="AL61" s="9"/>
      <c r="AN61" s="6"/>
      <c r="AO61" s="9"/>
      <c r="AP61" s="6"/>
    </row>
    <row r="62" spans="1:42" x14ac:dyDescent="0.2">
      <c r="A62" s="100" t="str">
        <f t="shared" si="5"/>
        <v>Forester</v>
      </c>
      <c r="B62" s="57">
        <f t="shared" si="5"/>
        <v>0</v>
      </c>
      <c r="C62" s="126">
        <f t="shared" si="6"/>
        <v>0</v>
      </c>
      <c r="D62" s="52">
        <f t="shared" si="10"/>
        <v>0</v>
      </c>
      <c r="E62" s="41">
        <f t="shared" si="7"/>
        <v>0</v>
      </c>
      <c r="F62" s="32">
        <f t="shared" si="11"/>
        <v>0</v>
      </c>
      <c r="G62" s="213">
        <f t="shared" si="8"/>
        <v>0</v>
      </c>
      <c r="H62" s="214">
        <f t="shared" si="9"/>
        <v>0</v>
      </c>
      <c r="J62" s="6"/>
      <c r="K62"/>
      <c r="L62"/>
      <c r="M62"/>
      <c r="N62"/>
      <c r="O62"/>
      <c r="P62"/>
      <c r="Q62"/>
      <c r="R62"/>
      <c r="S62"/>
      <c r="T62" s="26"/>
      <c r="U62"/>
      <c r="V62"/>
      <c r="W62"/>
      <c r="X62"/>
      <c r="Y62"/>
      <c r="Z62"/>
      <c r="AA62"/>
      <c r="AB62"/>
      <c r="AC62"/>
      <c r="AD62"/>
      <c r="AE62"/>
      <c r="AF62"/>
      <c r="AG62" s="5"/>
      <c r="AH62" s="5"/>
      <c r="AI62" s="5"/>
      <c r="AJ62"/>
      <c r="AK62" s="5"/>
      <c r="AL62" s="5"/>
      <c r="AN62" s="6"/>
      <c r="AO62" s="5"/>
      <c r="AP62" s="6"/>
    </row>
    <row r="63" spans="1:42" x14ac:dyDescent="0.2">
      <c r="A63" s="100" t="str">
        <f t="shared" si="5"/>
        <v>Marine Biologist</v>
      </c>
      <c r="B63" s="57">
        <f t="shared" si="5"/>
        <v>0</v>
      </c>
      <c r="C63" s="126">
        <f t="shared" si="6"/>
        <v>0</v>
      </c>
      <c r="D63" s="52">
        <f t="shared" si="10"/>
        <v>0</v>
      </c>
      <c r="E63" s="41">
        <f t="shared" si="7"/>
        <v>0</v>
      </c>
      <c r="F63" s="32">
        <f t="shared" si="11"/>
        <v>0</v>
      </c>
      <c r="G63" s="213">
        <f t="shared" si="8"/>
        <v>0</v>
      </c>
      <c r="H63" s="214">
        <f t="shared" si="9"/>
        <v>0</v>
      </c>
      <c r="J63" s="12"/>
      <c r="K63"/>
      <c r="L63"/>
      <c r="M63"/>
      <c r="N63"/>
      <c r="O63"/>
      <c r="P63"/>
      <c r="Q63"/>
      <c r="R63"/>
      <c r="S63"/>
      <c r="T63" s="26"/>
      <c r="U63"/>
      <c r="V63"/>
      <c r="W63"/>
      <c r="X63"/>
      <c r="Y63"/>
      <c r="Z63"/>
      <c r="AA63"/>
      <c r="AB63"/>
      <c r="AC63"/>
      <c r="AD63"/>
      <c r="AE63"/>
      <c r="AF63"/>
      <c r="AG63" s="10"/>
      <c r="AH63" s="10"/>
      <c r="AI63" s="10"/>
      <c r="AJ63"/>
      <c r="AK63" s="10"/>
      <c r="AL63" s="10"/>
      <c r="AN63" s="12"/>
      <c r="AO63" s="10"/>
      <c r="AP63" s="12"/>
    </row>
    <row r="64" spans="1:42" x14ac:dyDescent="0.2">
      <c r="A64" s="100" t="str">
        <f t="shared" si="5"/>
        <v>Qualified Pesticide Applicator</v>
      </c>
      <c r="B64" s="57">
        <f t="shared" si="5"/>
        <v>0</v>
      </c>
      <c r="C64" s="126">
        <f t="shared" si="6"/>
        <v>0</v>
      </c>
      <c r="D64" s="52">
        <f t="shared" si="10"/>
        <v>0</v>
      </c>
      <c r="E64" s="41">
        <f t="shared" si="7"/>
        <v>0</v>
      </c>
      <c r="F64" s="32">
        <f t="shared" si="11"/>
        <v>0</v>
      </c>
      <c r="G64" s="213">
        <f t="shared" si="8"/>
        <v>0</v>
      </c>
      <c r="H64" s="214">
        <f t="shared" si="9"/>
        <v>0</v>
      </c>
      <c r="J64" s="6"/>
      <c r="K64"/>
      <c r="L64"/>
      <c r="M64"/>
      <c r="N64"/>
      <c r="O64"/>
      <c r="P64"/>
      <c r="Q64"/>
      <c r="R64"/>
      <c r="S64"/>
      <c r="T64" s="26"/>
      <c r="U64"/>
      <c r="V64"/>
      <c r="W64"/>
      <c r="X64"/>
      <c r="Y64"/>
      <c r="Z64"/>
      <c r="AA64"/>
      <c r="AB64"/>
      <c r="AC64"/>
      <c r="AD64"/>
      <c r="AE64"/>
      <c r="AF64"/>
      <c r="AG64" s="9"/>
      <c r="AH64" s="9"/>
      <c r="AI64" s="9"/>
      <c r="AJ64"/>
      <c r="AK64" s="9"/>
      <c r="AL64" s="9"/>
      <c r="AN64" s="6"/>
      <c r="AO64" s="9"/>
      <c r="AP64" s="6"/>
    </row>
    <row r="65" spans="1:42" s="3" customFormat="1" x14ac:dyDescent="0.2">
      <c r="A65" s="100" t="str">
        <f t="shared" si="5"/>
        <v>T&amp;E Species Specialist</v>
      </c>
      <c r="B65" s="57">
        <f t="shared" si="5"/>
        <v>0</v>
      </c>
      <c r="C65" s="126">
        <f t="shared" si="6"/>
        <v>0</v>
      </c>
      <c r="D65" s="52">
        <f t="shared" si="10"/>
        <v>0</v>
      </c>
      <c r="E65" s="41">
        <f t="shared" si="7"/>
        <v>0</v>
      </c>
      <c r="F65" s="32">
        <f t="shared" si="11"/>
        <v>0</v>
      </c>
      <c r="G65" s="213">
        <f t="shared" si="8"/>
        <v>0</v>
      </c>
      <c r="H65" s="214">
        <f t="shared" si="9"/>
        <v>0</v>
      </c>
      <c r="J65" s="6"/>
      <c r="K65"/>
      <c r="L65"/>
      <c r="M65"/>
      <c r="N65"/>
      <c r="O65"/>
      <c r="P65"/>
      <c r="Q65"/>
      <c r="R65"/>
      <c r="S65"/>
      <c r="T65" s="26"/>
      <c r="U65"/>
      <c r="V65"/>
      <c r="W65"/>
      <c r="X65"/>
      <c r="Y65"/>
      <c r="Z65"/>
      <c r="AA65"/>
      <c r="AB65"/>
      <c r="AC65"/>
      <c r="AD65"/>
      <c r="AE65"/>
      <c r="AF65"/>
      <c r="AG65" s="9"/>
      <c r="AH65" s="9"/>
      <c r="AI65" s="9"/>
      <c r="AJ65"/>
      <c r="AK65" s="9"/>
      <c r="AL65" s="9"/>
      <c r="AN65" s="6"/>
      <c r="AO65" s="9"/>
      <c r="AP65" s="6"/>
    </row>
    <row r="66" spans="1:42" s="3" customFormat="1" x14ac:dyDescent="0.2">
      <c r="A66" s="100" t="str">
        <f t="shared" si="5"/>
        <v>Wildlife Biologist/Zoologist</v>
      </c>
      <c r="B66" s="57">
        <f t="shared" si="5"/>
        <v>0</v>
      </c>
      <c r="C66" s="126">
        <f t="shared" si="6"/>
        <v>0</v>
      </c>
      <c r="D66" s="52">
        <f t="shared" si="10"/>
        <v>0</v>
      </c>
      <c r="E66" s="41">
        <f t="shared" si="7"/>
        <v>0</v>
      </c>
      <c r="F66" s="32">
        <f t="shared" si="11"/>
        <v>0</v>
      </c>
      <c r="G66" s="213">
        <f t="shared" si="8"/>
        <v>0</v>
      </c>
      <c r="H66" s="214">
        <f t="shared" si="9"/>
        <v>0</v>
      </c>
      <c r="J66" s="6"/>
      <c r="K66"/>
      <c r="L66"/>
      <c r="M66"/>
      <c r="N66"/>
      <c r="O66"/>
      <c r="P66"/>
      <c r="Q66"/>
      <c r="R66"/>
      <c r="S66"/>
      <c r="T66" s="26"/>
      <c r="U66"/>
      <c r="V66"/>
      <c r="W66"/>
      <c r="X66"/>
      <c r="Y66"/>
      <c r="Z66"/>
      <c r="AA66"/>
      <c r="AB66"/>
      <c r="AC66"/>
      <c r="AD66"/>
      <c r="AE66"/>
      <c r="AF66"/>
      <c r="AG66" s="9"/>
      <c r="AH66" s="9"/>
      <c r="AI66" s="9"/>
      <c r="AJ66"/>
      <c r="AK66" s="9"/>
      <c r="AL66" s="9"/>
      <c r="AN66" s="6"/>
      <c r="AO66" s="9"/>
      <c r="AP66" s="6"/>
    </row>
    <row r="67" spans="1:42" s="3" customFormat="1" x14ac:dyDescent="0.2">
      <c r="A67" s="100" t="str">
        <f t="shared" si="5"/>
        <v>Water Resources/Hydrologist</v>
      </c>
      <c r="B67" s="57">
        <f t="shared" si="5"/>
        <v>0</v>
      </c>
      <c r="C67" s="126">
        <f t="shared" si="6"/>
        <v>0</v>
      </c>
      <c r="D67" s="52">
        <f t="shared" si="10"/>
        <v>0</v>
      </c>
      <c r="E67" s="41">
        <f t="shared" si="7"/>
        <v>0</v>
      </c>
      <c r="F67" s="32">
        <f t="shared" si="11"/>
        <v>0</v>
      </c>
      <c r="G67" s="213">
        <f t="shared" si="8"/>
        <v>0</v>
      </c>
      <c r="H67" s="214">
        <f t="shared" si="9"/>
        <v>0</v>
      </c>
      <c r="J67" s="6"/>
      <c r="K67"/>
      <c r="L67"/>
      <c r="M67"/>
      <c r="N67"/>
      <c r="O67"/>
      <c r="P67"/>
      <c r="Q67"/>
      <c r="R67"/>
      <c r="S67"/>
      <c r="T67" s="26"/>
      <c r="U67"/>
      <c r="V67"/>
      <c r="W67"/>
      <c r="X67"/>
      <c r="Y67"/>
      <c r="Z67"/>
      <c r="AA67"/>
      <c r="AB67"/>
      <c r="AC67"/>
      <c r="AD67"/>
      <c r="AE67"/>
      <c r="AF67"/>
      <c r="AG67" s="9"/>
      <c r="AH67" s="9"/>
      <c r="AI67" s="9"/>
      <c r="AJ67"/>
      <c r="AK67" s="9"/>
      <c r="AL67" s="9"/>
      <c r="AN67" s="6"/>
      <c r="AO67" s="9"/>
      <c r="AP67" s="6"/>
    </row>
    <row r="68" spans="1:42" s="3" customFormat="1" x14ac:dyDescent="0.2">
      <c r="A68" s="100" t="str">
        <f t="shared" si="5"/>
        <v>Civil Engineer</v>
      </c>
      <c r="B68" s="57">
        <f t="shared" si="5"/>
        <v>0</v>
      </c>
      <c r="C68" s="126">
        <f t="shared" si="6"/>
        <v>0</v>
      </c>
      <c r="D68" s="52">
        <f t="shared" si="10"/>
        <v>0</v>
      </c>
      <c r="E68" s="41">
        <f t="shared" si="7"/>
        <v>0</v>
      </c>
      <c r="F68" s="32">
        <f t="shared" si="11"/>
        <v>0</v>
      </c>
      <c r="G68" s="213">
        <f t="shared" si="8"/>
        <v>0</v>
      </c>
      <c r="H68" s="214">
        <f t="shared" si="9"/>
        <v>0</v>
      </c>
      <c r="J68" s="6"/>
      <c r="K68"/>
      <c r="L68"/>
      <c r="M68"/>
      <c r="N68"/>
      <c r="O68"/>
      <c r="P68"/>
      <c r="Q68"/>
      <c r="R68"/>
      <c r="S68"/>
      <c r="T68" s="26"/>
      <c r="U68"/>
      <c r="V68"/>
      <c r="W68"/>
      <c r="X68"/>
      <c r="Y68"/>
      <c r="Z68"/>
      <c r="AA68"/>
      <c r="AB68"/>
      <c r="AC68"/>
      <c r="AD68"/>
      <c r="AE68"/>
      <c r="AF68"/>
      <c r="AG68" s="9"/>
      <c r="AH68" s="9"/>
      <c r="AI68" s="9"/>
      <c r="AJ68"/>
      <c r="AK68" s="9"/>
      <c r="AL68" s="9"/>
      <c r="AN68" s="6"/>
      <c r="AO68" s="9"/>
      <c r="AP68" s="6"/>
    </row>
    <row r="69" spans="1:42" s="3" customFormat="1" x14ac:dyDescent="0.2">
      <c r="A69" s="100" t="str">
        <f t="shared" si="5"/>
        <v>Environmental Engineer</v>
      </c>
      <c r="B69" s="57">
        <f t="shared" si="5"/>
        <v>0</v>
      </c>
      <c r="C69" s="126">
        <f t="shared" si="6"/>
        <v>0</v>
      </c>
      <c r="D69" s="52">
        <f t="shared" si="10"/>
        <v>0</v>
      </c>
      <c r="E69" s="41">
        <f t="shared" si="7"/>
        <v>0</v>
      </c>
      <c r="F69" s="32">
        <f t="shared" si="11"/>
        <v>0</v>
      </c>
      <c r="G69" s="213">
        <f t="shared" si="8"/>
        <v>0</v>
      </c>
      <c r="H69" s="214">
        <f t="shared" si="9"/>
        <v>0</v>
      </c>
      <c r="J69" s="6"/>
      <c r="K69"/>
      <c r="L69"/>
      <c r="M69"/>
      <c r="N69"/>
      <c r="O69"/>
      <c r="P69"/>
      <c r="Q69"/>
      <c r="R69"/>
      <c r="S69"/>
      <c r="T69" s="26"/>
      <c r="U69"/>
      <c r="V69"/>
      <c r="W69"/>
      <c r="X69"/>
      <c r="Y69"/>
      <c r="Z69"/>
      <c r="AA69"/>
      <c r="AB69"/>
      <c r="AC69"/>
      <c r="AD69"/>
      <c r="AE69"/>
      <c r="AF69"/>
      <c r="AG69" s="9"/>
      <c r="AH69" s="9"/>
      <c r="AI69" s="9"/>
      <c r="AJ69"/>
      <c r="AK69" s="9"/>
      <c r="AL69" s="9"/>
      <c r="AN69" s="6"/>
      <c r="AO69" s="9"/>
      <c r="AP69" s="6"/>
    </row>
    <row r="70" spans="1:42" s="3" customFormat="1" x14ac:dyDescent="0.2">
      <c r="A70" s="100" t="str">
        <f t="shared" si="5"/>
        <v>GIS Analyst</v>
      </c>
      <c r="B70" s="57">
        <f t="shared" si="5"/>
        <v>0</v>
      </c>
      <c r="C70" s="126">
        <f t="shared" si="6"/>
        <v>0</v>
      </c>
      <c r="D70" s="52">
        <f t="shared" si="10"/>
        <v>0</v>
      </c>
      <c r="E70" s="41">
        <f t="shared" si="7"/>
        <v>0</v>
      </c>
      <c r="F70" s="32">
        <f t="shared" si="11"/>
        <v>0</v>
      </c>
      <c r="G70" s="213">
        <f t="shared" si="8"/>
        <v>0</v>
      </c>
      <c r="H70" s="214">
        <f t="shared" si="9"/>
        <v>0</v>
      </c>
      <c r="J70" s="6"/>
      <c r="K70"/>
      <c r="L70"/>
      <c r="M70"/>
      <c r="N70"/>
      <c r="O70"/>
      <c r="P70"/>
      <c r="Q70"/>
      <c r="R70"/>
      <c r="S70"/>
      <c r="T70" s="26"/>
      <c r="U70"/>
      <c r="V70"/>
      <c r="W70"/>
      <c r="X70"/>
      <c r="Y70"/>
      <c r="Z70"/>
      <c r="AA70"/>
      <c r="AB70"/>
      <c r="AC70"/>
      <c r="AD70"/>
      <c r="AE70"/>
      <c r="AF70"/>
      <c r="AG70" s="9"/>
      <c r="AH70" s="9"/>
      <c r="AI70" s="9"/>
      <c r="AJ70"/>
      <c r="AK70" s="9"/>
      <c r="AL70" s="9"/>
      <c r="AN70" s="6"/>
      <c r="AO70" s="9"/>
      <c r="AP70" s="6"/>
    </row>
    <row r="71" spans="1:42" s="3" customFormat="1" x14ac:dyDescent="0.2">
      <c r="A71" s="100" t="str">
        <f t="shared" si="5"/>
        <v>GIS Specialist</v>
      </c>
      <c r="B71" s="57">
        <f t="shared" si="5"/>
        <v>0</v>
      </c>
      <c r="C71" s="126">
        <f t="shared" si="6"/>
        <v>0</v>
      </c>
      <c r="D71" s="52">
        <f t="shared" si="10"/>
        <v>0</v>
      </c>
      <c r="E71" s="41">
        <f t="shared" si="7"/>
        <v>0</v>
      </c>
      <c r="F71" s="32">
        <f t="shared" si="11"/>
        <v>0</v>
      </c>
      <c r="G71" s="215">
        <f t="shared" si="8"/>
        <v>0</v>
      </c>
      <c r="H71" s="214">
        <f t="shared" si="9"/>
        <v>0</v>
      </c>
      <c r="J71" s="6"/>
      <c r="K71"/>
      <c r="L71"/>
      <c r="M71"/>
      <c r="N71"/>
      <c r="O71"/>
      <c r="P71"/>
      <c r="Q71"/>
      <c r="R71"/>
      <c r="S71"/>
      <c r="T71" s="26"/>
      <c r="U71"/>
      <c r="V71"/>
      <c r="W71"/>
      <c r="X71"/>
      <c r="Y71"/>
      <c r="Z71"/>
      <c r="AA71"/>
      <c r="AB71"/>
      <c r="AC71"/>
      <c r="AD71"/>
      <c r="AE71"/>
      <c r="AF71"/>
      <c r="AG71" s="9"/>
      <c r="AH71" s="9"/>
      <c r="AI71" s="9"/>
      <c r="AJ71" s="9"/>
      <c r="AK71" s="9"/>
      <c r="AL71" s="9"/>
      <c r="AN71" s="6"/>
      <c r="AO71" s="9"/>
      <c r="AP71" s="6"/>
    </row>
    <row r="72" spans="1:42" s="3" customFormat="1" x14ac:dyDescent="0.2">
      <c r="A72" s="100" t="str">
        <f t="shared" si="5"/>
        <v>GIS Technician</v>
      </c>
      <c r="B72" s="57">
        <f t="shared" si="5"/>
        <v>0</v>
      </c>
      <c r="C72" s="138">
        <f t="shared" si="6"/>
        <v>0</v>
      </c>
      <c r="D72" s="52">
        <f>B72*C72</f>
        <v>0</v>
      </c>
      <c r="E72" s="139">
        <f t="shared" si="7"/>
        <v>0</v>
      </c>
      <c r="F72" s="32">
        <f>B72*E72</f>
        <v>0</v>
      </c>
      <c r="G72" s="215">
        <f t="shared" si="8"/>
        <v>0</v>
      </c>
      <c r="H72" s="214">
        <f t="shared" si="9"/>
        <v>0</v>
      </c>
      <c r="J72" s="6"/>
      <c r="K72"/>
      <c r="L72"/>
      <c r="M72"/>
      <c r="N72"/>
      <c r="O72"/>
      <c r="P72"/>
      <c r="Q72"/>
      <c r="R72"/>
      <c r="S72"/>
      <c r="T72" s="26"/>
      <c r="U72"/>
      <c r="V72"/>
      <c r="W72"/>
      <c r="X72"/>
      <c r="Y72"/>
      <c r="Z72"/>
      <c r="AA72"/>
      <c r="AB72"/>
      <c r="AC72"/>
      <c r="AD72"/>
      <c r="AE72"/>
      <c r="AF72"/>
      <c r="AG72" s="9"/>
      <c r="AH72" s="9"/>
      <c r="AI72" s="9"/>
      <c r="AJ72" s="9"/>
      <c r="AK72" s="9"/>
      <c r="AL72" s="9"/>
      <c r="AN72" s="6"/>
      <c r="AO72" s="9"/>
      <c r="AP72" s="6"/>
    </row>
    <row r="73" spans="1:42" s="3" customFormat="1" x14ac:dyDescent="0.2">
      <c r="A73" s="100" t="str">
        <f t="shared" si="5"/>
        <v>Editor</v>
      </c>
      <c r="B73" s="57">
        <f t="shared" si="5"/>
        <v>0</v>
      </c>
      <c r="C73" s="138">
        <f t="shared" si="6"/>
        <v>0</v>
      </c>
      <c r="D73" s="52">
        <f t="shared" ref="D73:D74" si="12">B73*C73</f>
        <v>0</v>
      </c>
      <c r="E73" s="139">
        <f t="shared" si="7"/>
        <v>0</v>
      </c>
      <c r="F73" s="32">
        <f t="shared" ref="F73:F74" si="13">B73*E73</f>
        <v>0</v>
      </c>
      <c r="G73" s="216">
        <f t="shared" si="8"/>
        <v>0</v>
      </c>
      <c r="H73" s="214">
        <f t="shared" ref="H73:H74" si="14">SUM(G73*B73)</f>
        <v>0</v>
      </c>
      <c r="J73" s="6"/>
      <c r="K73"/>
      <c r="L73"/>
      <c r="M73"/>
      <c r="N73"/>
      <c r="O73"/>
      <c r="P73"/>
      <c r="Q73"/>
      <c r="R73"/>
      <c r="S73"/>
      <c r="T73" s="26"/>
      <c r="U73"/>
      <c r="V73"/>
      <c r="W73"/>
      <c r="X73"/>
      <c r="Y73"/>
      <c r="Z73"/>
      <c r="AA73"/>
      <c r="AB73"/>
      <c r="AC73"/>
      <c r="AD73"/>
      <c r="AE73"/>
      <c r="AF73"/>
      <c r="AG73" s="9"/>
      <c r="AH73" s="9"/>
      <c r="AI73" s="9"/>
      <c r="AJ73" s="9"/>
      <c r="AK73" s="9"/>
      <c r="AL73" s="9"/>
      <c r="AN73" s="6"/>
      <c r="AO73" s="9"/>
      <c r="AP73" s="6"/>
    </row>
    <row r="74" spans="1:42" s="3" customFormat="1" x14ac:dyDescent="0.2">
      <c r="A74" s="100" t="str">
        <f t="shared" si="5"/>
        <v>Graphic Artist/Illustrator</v>
      </c>
      <c r="B74" s="57">
        <f t="shared" si="5"/>
        <v>0</v>
      </c>
      <c r="C74" s="138">
        <f t="shared" si="6"/>
        <v>0</v>
      </c>
      <c r="D74" s="52">
        <f t="shared" si="12"/>
        <v>0</v>
      </c>
      <c r="E74" s="139">
        <f t="shared" si="7"/>
        <v>0</v>
      </c>
      <c r="F74" s="32">
        <f t="shared" si="13"/>
        <v>0</v>
      </c>
      <c r="G74" s="216">
        <f t="shared" si="8"/>
        <v>0</v>
      </c>
      <c r="H74" s="214">
        <f t="shared" si="14"/>
        <v>0</v>
      </c>
      <c r="J74" s="6"/>
      <c r="K74"/>
      <c r="L74"/>
      <c r="M74"/>
      <c r="N74"/>
      <c r="O74"/>
      <c r="P74"/>
      <c r="Q74"/>
      <c r="R74"/>
      <c r="S74"/>
      <c r="T74" s="26"/>
      <c r="U74"/>
      <c r="V74"/>
      <c r="W74"/>
      <c r="X74"/>
      <c r="Y74"/>
      <c r="Z74"/>
      <c r="AA74"/>
      <c r="AB74"/>
      <c r="AC74"/>
      <c r="AD74"/>
      <c r="AE74"/>
      <c r="AF74"/>
      <c r="AG74" s="9"/>
      <c r="AH74" s="9"/>
      <c r="AI74" s="9"/>
      <c r="AJ74" s="9"/>
      <c r="AK74" s="9"/>
      <c r="AL74" s="9"/>
      <c r="AN74" s="6"/>
      <c r="AO74" s="9"/>
      <c r="AP74" s="6"/>
    </row>
    <row r="75" spans="1:42" s="3" customFormat="1" ht="13.5" thickBot="1" x14ac:dyDescent="0.25">
      <c r="A75" s="100"/>
      <c r="B75" s="57"/>
      <c r="C75" s="128"/>
      <c r="D75" s="53"/>
      <c r="E75" s="46"/>
      <c r="F75" s="47"/>
      <c r="G75" s="217"/>
      <c r="H75" s="218"/>
      <c r="J75" s="6"/>
      <c r="K75"/>
      <c r="L75"/>
      <c r="M75"/>
      <c r="N75"/>
      <c r="O75"/>
      <c r="P75"/>
      <c r="Q75"/>
      <c r="R75"/>
      <c r="S75"/>
      <c r="T75" s="26"/>
      <c r="U75"/>
      <c r="V75"/>
      <c r="W75"/>
      <c r="X75"/>
      <c r="Y75"/>
      <c r="Z75"/>
      <c r="AA75"/>
      <c r="AB75"/>
      <c r="AC75"/>
      <c r="AD75"/>
      <c r="AE75"/>
      <c r="AF75"/>
      <c r="AG75" s="9"/>
      <c r="AH75" s="9"/>
      <c r="AI75" s="9"/>
      <c r="AJ75" s="9"/>
      <c r="AK75" s="9"/>
      <c r="AL75" s="9"/>
      <c r="AN75" s="6"/>
      <c r="AO75" s="9"/>
      <c r="AP75" s="6"/>
    </row>
    <row r="76" spans="1:42" ht="13.5" thickBot="1" x14ac:dyDescent="0.25">
      <c r="A76" s="33" t="s">
        <v>1</v>
      </c>
      <c r="B76" s="137"/>
      <c r="C76" s="133">
        <f t="shared" ref="C76:H76" si="15">SUM(C45:C74)</f>
        <v>0</v>
      </c>
      <c r="D76" s="134">
        <f t="shared" si="15"/>
        <v>0</v>
      </c>
      <c r="E76" s="133">
        <f t="shared" si="15"/>
        <v>0</v>
      </c>
      <c r="F76" s="134">
        <f t="shared" si="15"/>
        <v>0</v>
      </c>
      <c r="G76" s="219">
        <f t="shared" si="15"/>
        <v>0</v>
      </c>
      <c r="H76" s="220">
        <f t="shared" si="15"/>
        <v>0</v>
      </c>
      <c r="J76" s="6"/>
      <c r="K76"/>
      <c r="L76"/>
      <c r="M76"/>
      <c r="N76"/>
      <c r="O76"/>
      <c r="P76"/>
      <c r="Q76"/>
      <c r="R76"/>
      <c r="S76"/>
      <c r="T76" s="26"/>
      <c r="U76"/>
      <c r="V76"/>
      <c r="W76"/>
      <c r="X76"/>
      <c r="Y76"/>
      <c r="Z76"/>
      <c r="AA76"/>
      <c r="AB76"/>
      <c r="AC76"/>
      <c r="AD76"/>
      <c r="AE76"/>
      <c r="AF76"/>
      <c r="AG76" s="9"/>
      <c r="AH76" s="9"/>
      <c r="AI76" s="9"/>
      <c r="AJ76" s="9"/>
      <c r="AK76" s="9"/>
      <c r="AL76" s="9"/>
      <c r="AN76" s="6"/>
      <c r="AO76" s="9"/>
      <c r="AP76" s="6"/>
    </row>
    <row r="77" spans="1:42" ht="13.5" thickBot="1" x14ac:dyDescent="0.25">
      <c r="A77" s="33" t="s">
        <v>84</v>
      </c>
      <c r="B77" s="147">
        <f>B40</f>
        <v>0</v>
      </c>
      <c r="C77" s="31"/>
      <c r="D77" s="134">
        <f>D76+(D76*$B$77)</f>
        <v>0</v>
      </c>
      <c r="E77" s="136"/>
      <c r="F77" s="135">
        <f>F76+(F76*$B$77)</f>
        <v>0</v>
      </c>
      <c r="G77" s="221"/>
      <c r="H77" s="222">
        <f>H76+(H76*$B$77)</f>
        <v>0</v>
      </c>
      <c r="J77" s="8"/>
      <c r="K77" s="9"/>
      <c r="L77" s="9"/>
      <c r="M77" s="9"/>
      <c r="N77" s="9"/>
      <c r="O77" s="9"/>
      <c r="P77" s="9"/>
      <c r="Q77" s="9"/>
      <c r="R77" s="9"/>
      <c r="S77" s="9"/>
      <c r="T77" s="26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N77" s="8"/>
      <c r="AO77" s="9"/>
      <c r="AP77" s="8"/>
    </row>
    <row r="78" spans="1:42" x14ac:dyDescent="0.2">
      <c r="A78" s="148"/>
      <c r="E78" s="1"/>
      <c r="F78" s="1"/>
      <c r="I78" s="3"/>
      <c r="J78" s="25"/>
      <c r="AM78" s="3"/>
      <c r="AN78" s="5"/>
      <c r="AP78" s="5"/>
    </row>
    <row r="79" spans="1:42" x14ac:dyDescent="0.2">
      <c r="E79" s="1"/>
      <c r="F79" s="1"/>
      <c r="AM79" s="3"/>
      <c r="AN79" s="9"/>
      <c r="AP79" s="9"/>
    </row>
    <row r="80" spans="1:42" x14ac:dyDescent="0.2">
      <c r="F80" s="20"/>
      <c r="AM80" s="3"/>
      <c r="AN80" s="5"/>
      <c r="AP80" s="5"/>
    </row>
    <row r="81" spans="1:42" x14ac:dyDescent="0.2">
      <c r="A81" s="30"/>
      <c r="AM81" s="3"/>
      <c r="AN81" s="9"/>
      <c r="AP81" s="9"/>
    </row>
    <row r="82" spans="1:42" x14ac:dyDescent="0.2">
      <c r="AM82" s="3"/>
      <c r="AN82" s="5"/>
      <c r="AP82" s="5"/>
    </row>
    <row r="83" spans="1:42" x14ac:dyDescent="0.2">
      <c r="A83" s="28"/>
      <c r="AM83" s="3"/>
      <c r="AN83" s="5"/>
      <c r="AP83" s="5"/>
    </row>
    <row r="84" spans="1:42" x14ac:dyDescent="0.2">
      <c r="AM84" s="3"/>
      <c r="AN84" s="7"/>
      <c r="AP84" s="7"/>
    </row>
    <row r="85" spans="1:42" x14ac:dyDescent="0.2">
      <c r="A85" s="28"/>
      <c r="AM85" s="3"/>
      <c r="AN85" s="5"/>
      <c r="AP85" s="5"/>
    </row>
    <row r="86" spans="1:42" x14ac:dyDescent="0.2">
      <c r="AM86" s="3"/>
      <c r="AN86" s="5"/>
      <c r="AP86" s="5"/>
    </row>
    <row r="87" spans="1:42" x14ac:dyDescent="0.2">
      <c r="AM87" s="3"/>
      <c r="AN87" s="5"/>
      <c r="AP87" s="5"/>
    </row>
    <row r="88" spans="1:42" x14ac:dyDescent="0.2">
      <c r="AN88" s="4"/>
      <c r="AP88" s="4"/>
    </row>
  </sheetData>
  <mergeCells count="14">
    <mergeCell ref="AA5:AC5"/>
    <mergeCell ref="AD5:AF5"/>
    <mergeCell ref="AG5:AI5"/>
    <mergeCell ref="C43:H43"/>
    <mergeCell ref="C3:AI3"/>
    <mergeCell ref="C4:AF4"/>
    <mergeCell ref="C5:E5"/>
    <mergeCell ref="F5:H5"/>
    <mergeCell ref="I5:K5"/>
    <mergeCell ref="L5:N5"/>
    <mergeCell ref="O5:Q5"/>
    <mergeCell ref="R5:T5"/>
    <mergeCell ref="U5:W5"/>
    <mergeCell ref="X5:Z5"/>
  </mergeCells>
  <dataValidations count="2">
    <dataValidation type="list" allowBlank="1" showInputMessage="1" showErrorMessage="1" sqref="B3">
      <formula1>"2010,2011,2012"</formula1>
    </dataValidation>
    <dataValidation type="list" allowBlank="1" showInputMessage="1" showErrorMessage="1" sqref="B2">
      <formula1>"2014,2015,2016,2017,2018"</formula1>
    </dataValidation>
  </dataValidations>
  <printOptions horizontalCentered="1"/>
  <pageMargins left="0.75" right="0.75" top="0.75" bottom="0.75" header="0.5" footer="0.5"/>
  <pageSetup scale="22" orientation="landscape" r:id="rId1"/>
  <headerFooter alignWithMargins="0"/>
  <colBreaks count="1" manualBreakCount="1">
    <brk id="35" max="73" man="1"/>
  </col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T101"/>
  <sheetViews>
    <sheetView zoomScale="90" zoomScaleNormal="90" zoomScaleSheetLayoutView="70" workbookViewId="0">
      <pane xSplit="2" ySplit="6" topLeftCell="C27" activePane="bottomRight" state="frozen"/>
      <selection activeCell="H20" sqref="H20:I21"/>
      <selection pane="topRight" activeCell="H20" sqref="H20:I21"/>
      <selection pane="bottomLeft" activeCell="H20" sqref="H20:I21"/>
      <selection pane="bottomRight" activeCell="A6" sqref="A6"/>
    </sheetView>
  </sheetViews>
  <sheetFormatPr defaultColWidth="8.85546875" defaultRowHeight="12.75" x14ac:dyDescent="0.2"/>
  <cols>
    <col min="1" max="1" width="34" style="27" bestFit="1" customWidth="1"/>
    <col min="2" max="2" width="10.42578125" style="1" bestFit="1" customWidth="1"/>
    <col min="3" max="3" width="14.140625" style="39" bestFit="1" customWidth="1"/>
    <col min="4" max="4" width="15.42578125" style="39" bestFit="1" customWidth="1"/>
    <col min="5" max="5" width="11.7109375" style="11" bestFit="1" customWidth="1"/>
    <col min="6" max="6" width="13.28515625" style="11" bestFit="1" customWidth="1"/>
    <col min="7" max="7" width="10.7109375" style="1" bestFit="1" customWidth="1"/>
    <col min="8" max="8" width="13.28515625" style="1" bestFit="1" customWidth="1"/>
    <col min="9" max="9" width="12.5703125" style="1" hidden="1" customWidth="1"/>
    <col min="10" max="10" width="10.7109375" style="1" hidden="1" customWidth="1"/>
    <col min="11" max="11" width="12.28515625" style="1" hidden="1" customWidth="1"/>
    <col min="12" max="12" width="14.5703125" style="1" hidden="1" customWidth="1"/>
    <col min="13" max="13" width="13.140625" style="1" hidden="1" customWidth="1"/>
    <col min="14" max="14" width="17" style="1" hidden="1" customWidth="1"/>
    <col min="15" max="15" width="17.140625" style="1" hidden="1" customWidth="1"/>
    <col min="16" max="16" width="12.7109375" style="1" hidden="1" customWidth="1"/>
    <col min="17" max="17" width="12.28515625" style="1" hidden="1" customWidth="1"/>
    <col min="18" max="20" width="15" style="1" hidden="1" customWidth="1"/>
    <col min="21" max="21" width="10.5703125" style="1" hidden="1" customWidth="1"/>
    <col min="22" max="22" width="13.140625" style="1" hidden="1" customWidth="1"/>
    <col min="23" max="23" width="12.42578125" style="1" hidden="1" customWidth="1"/>
    <col min="24" max="24" width="12.85546875" style="1" hidden="1" customWidth="1"/>
    <col min="25" max="26" width="12.5703125" style="1" hidden="1" customWidth="1"/>
    <col min="27" max="27" width="13.28515625" style="1" hidden="1" customWidth="1"/>
    <col min="28" max="28" width="12.85546875" style="1" hidden="1" customWidth="1"/>
    <col min="29" max="29" width="12.5703125" style="1" hidden="1" customWidth="1"/>
    <col min="30" max="32" width="15" style="1" hidden="1" customWidth="1"/>
    <col min="33" max="34" width="13.28515625" style="1" bestFit="1" customWidth="1"/>
    <col min="35" max="35" width="13" style="1" bestFit="1" customWidth="1"/>
    <col min="36" max="36" width="10.42578125" style="1" customWidth="1"/>
    <col min="37" max="37" width="13.140625" style="1" customWidth="1"/>
    <col min="38" max="38" width="10.42578125" style="1" customWidth="1"/>
    <col min="39" max="39" width="14.85546875" style="1" bestFit="1" customWidth="1"/>
    <col min="40" max="40" width="12.7109375" style="1" customWidth="1"/>
    <col min="41" max="42" width="10.42578125" style="1" customWidth="1"/>
    <col min="43" max="46" width="8.85546875" style="1" hidden="1" customWidth="1"/>
    <col min="47" max="16384" width="8.85546875" style="1"/>
  </cols>
  <sheetData>
    <row r="1" spans="1:35" x14ac:dyDescent="0.2">
      <c r="A1" s="1"/>
      <c r="C1" s="11"/>
      <c r="D1" s="11"/>
      <c r="E1" s="1"/>
      <c r="F1" s="1"/>
    </row>
    <row r="2" spans="1:35" ht="13.5" thickBot="1" x14ac:dyDescent="0.25">
      <c r="A2" s="43" t="s">
        <v>19</v>
      </c>
      <c r="B2" s="98">
        <v>2018</v>
      </c>
      <c r="C2" s="11"/>
      <c r="D2" s="11"/>
      <c r="E2" s="1"/>
      <c r="F2" s="1"/>
    </row>
    <row r="3" spans="1:35" ht="13.5" thickBot="1" x14ac:dyDescent="0.25">
      <c r="A3" s="43"/>
      <c r="B3" s="44"/>
      <c r="C3" s="343" t="s">
        <v>123</v>
      </c>
      <c r="D3" s="346"/>
      <c r="E3" s="346"/>
      <c r="F3" s="346"/>
      <c r="G3" s="346"/>
      <c r="H3" s="346"/>
      <c r="I3" s="346"/>
      <c r="J3" s="346"/>
      <c r="K3" s="346"/>
      <c r="L3" s="346"/>
      <c r="M3" s="346"/>
      <c r="N3" s="346"/>
      <c r="O3" s="346"/>
      <c r="P3" s="346"/>
      <c r="Q3" s="346"/>
      <c r="R3" s="346"/>
      <c r="S3" s="346"/>
      <c r="T3" s="346"/>
      <c r="U3" s="346"/>
      <c r="V3" s="346"/>
      <c r="W3" s="346"/>
      <c r="X3" s="346"/>
      <c r="Y3" s="346"/>
      <c r="Z3" s="346"/>
      <c r="AA3" s="346"/>
      <c r="AB3" s="346"/>
      <c r="AC3" s="346"/>
      <c r="AD3" s="346"/>
      <c r="AE3" s="346"/>
      <c r="AF3" s="346"/>
      <c r="AG3" s="346"/>
      <c r="AH3" s="346"/>
      <c r="AI3" s="347"/>
    </row>
    <row r="4" spans="1:35" s="2" customFormat="1" ht="13.5" customHeight="1" thickBot="1" x14ac:dyDescent="0.25">
      <c r="A4" s="28"/>
      <c r="C4" s="348"/>
      <c r="D4" s="349"/>
      <c r="E4" s="349"/>
      <c r="F4" s="349"/>
      <c r="G4" s="349"/>
      <c r="H4" s="349"/>
      <c r="I4" s="349"/>
      <c r="J4" s="349"/>
      <c r="K4" s="349"/>
      <c r="L4" s="349"/>
      <c r="M4" s="349"/>
      <c r="N4" s="349"/>
      <c r="O4" s="349"/>
      <c r="P4" s="349"/>
      <c r="Q4" s="349"/>
      <c r="R4" s="349"/>
      <c r="S4" s="349"/>
      <c r="T4" s="349"/>
      <c r="U4" s="349"/>
      <c r="V4" s="349"/>
      <c r="W4" s="349"/>
      <c r="X4" s="349"/>
      <c r="Y4" s="349"/>
      <c r="Z4" s="349"/>
      <c r="AA4" s="349"/>
      <c r="AB4" s="349"/>
      <c r="AC4" s="349"/>
      <c r="AD4" s="349"/>
      <c r="AE4" s="349"/>
      <c r="AF4" s="349"/>
      <c r="AG4" s="88"/>
      <c r="AH4" s="88"/>
      <c r="AI4" s="89"/>
    </row>
    <row r="5" spans="1:35" s="18" customFormat="1" ht="36.75" customHeight="1" thickBot="1" x14ac:dyDescent="0.25">
      <c r="A5" s="106" t="s">
        <v>28</v>
      </c>
      <c r="B5" s="109" t="s">
        <v>13</v>
      </c>
      <c r="C5" s="350" t="s">
        <v>165</v>
      </c>
      <c r="D5" s="351"/>
      <c r="E5" s="351"/>
      <c r="F5" s="337" t="s">
        <v>166</v>
      </c>
      <c r="G5" s="352"/>
      <c r="H5" s="353"/>
      <c r="I5" s="337" t="s">
        <v>167</v>
      </c>
      <c r="J5" s="352"/>
      <c r="K5" s="353"/>
      <c r="L5" s="357" t="s">
        <v>96</v>
      </c>
      <c r="M5" s="358"/>
      <c r="N5" s="359"/>
      <c r="O5" s="354" t="s">
        <v>168</v>
      </c>
      <c r="P5" s="355"/>
      <c r="Q5" s="356"/>
      <c r="R5" s="337" t="s">
        <v>98</v>
      </c>
      <c r="S5" s="338"/>
      <c r="T5" s="339"/>
      <c r="U5" s="337" t="s">
        <v>93</v>
      </c>
      <c r="V5" s="352"/>
      <c r="W5" s="353"/>
      <c r="X5" s="363" t="s">
        <v>101</v>
      </c>
      <c r="Y5" s="364"/>
      <c r="Z5" s="365"/>
      <c r="AA5" s="364" t="s">
        <v>104</v>
      </c>
      <c r="AB5" s="364"/>
      <c r="AC5" s="365"/>
      <c r="AD5" s="357" t="s">
        <v>32</v>
      </c>
      <c r="AE5" s="358"/>
      <c r="AF5" s="359"/>
      <c r="AG5" s="360" t="s">
        <v>20</v>
      </c>
      <c r="AH5" s="361"/>
      <c r="AI5" s="362"/>
    </row>
    <row r="6" spans="1:35" s="18" customFormat="1" ht="17.25" customHeight="1" thickBot="1" x14ac:dyDescent="0.25">
      <c r="A6" s="107"/>
      <c r="B6" s="110" t="s">
        <v>2</v>
      </c>
      <c r="C6" s="140" t="s">
        <v>80</v>
      </c>
      <c r="D6" s="141" t="s">
        <v>13</v>
      </c>
      <c r="E6" s="205" t="s">
        <v>5</v>
      </c>
      <c r="F6" s="140" t="s">
        <v>80</v>
      </c>
      <c r="G6" s="141" t="s">
        <v>13</v>
      </c>
      <c r="H6" s="205" t="s">
        <v>5</v>
      </c>
      <c r="I6" s="140" t="s">
        <v>80</v>
      </c>
      <c r="J6" s="141" t="s">
        <v>13</v>
      </c>
      <c r="K6" s="205" t="s">
        <v>5</v>
      </c>
      <c r="L6" s="140" t="s">
        <v>80</v>
      </c>
      <c r="M6" s="141" t="s">
        <v>13</v>
      </c>
      <c r="N6" s="205" t="s">
        <v>5</v>
      </c>
      <c r="O6" s="140" t="s">
        <v>80</v>
      </c>
      <c r="P6" s="141" t="s">
        <v>13</v>
      </c>
      <c r="Q6" s="205" t="s">
        <v>5</v>
      </c>
      <c r="R6" s="140" t="s">
        <v>80</v>
      </c>
      <c r="S6" s="141" t="s">
        <v>13</v>
      </c>
      <c r="T6" s="205" t="s">
        <v>5</v>
      </c>
      <c r="U6" s="140" t="s">
        <v>80</v>
      </c>
      <c r="V6" s="141" t="s">
        <v>13</v>
      </c>
      <c r="W6" s="205" t="s">
        <v>5</v>
      </c>
      <c r="X6" s="140" t="s">
        <v>80</v>
      </c>
      <c r="Y6" s="141" t="s">
        <v>13</v>
      </c>
      <c r="Z6" s="205" t="s">
        <v>5</v>
      </c>
      <c r="AA6" s="140" t="s">
        <v>80</v>
      </c>
      <c r="AB6" s="141" t="s">
        <v>13</v>
      </c>
      <c r="AC6" s="205" t="s">
        <v>5</v>
      </c>
      <c r="AD6" s="140" t="s">
        <v>80</v>
      </c>
      <c r="AE6" s="141" t="s">
        <v>13</v>
      </c>
      <c r="AF6" s="205" t="s">
        <v>5</v>
      </c>
      <c r="AG6" s="156" t="s">
        <v>80</v>
      </c>
      <c r="AH6" s="143" t="s">
        <v>13</v>
      </c>
      <c r="AI6" s="223" t="s">
        <v>5</v>
      </c>
    </row>
    <row r="7" spans="1:35" x14ac:dyDescent="0.2">
      <c r="A7" s="158" t="s">
        <v>38</v>
      </c>
      <c r="B7" s="102"/>
      <c r="C7" s="126">
        <v>0</v>
      </c>
      <c r="D7" s="34">
        <v>0</v>
      </c>
      <c r="E7" s="206">
        <v>0</v>
      </c>
      <c r="F7" s="126">
        <v>360</v>
      </c>
      <c r="G7" s="34">
        <v>0</v>
      </c>
      <c r="H7" s="206">
        <v>0</v>
      </c>
      <c r="I7" s="126">
        <v>0</v>
      </c>
      <c r="J7" s="34">
        <v>0</v>
      </c>
      <c r="K7" s="206">
        <v>0</v>
      </c>
      <c r="L7" s="126">
        <v>0</v>
      </c>
      <c r="M7" s="34">
        <v>0</v>
      </c>
      <c r="N7" s="206">
        <v>0</v>
      </c>
      <c r="O7" s="126">
        <v>0</v>
      </c>
      <c r="P7" s="34">
        <v>0</v>
      </c>
      <c r="Q7" s="206">
        <v>0</v>
      </c>
      <c r="R7" s="126">
        <v>0</v>
      </c>
      <c r="S7" s="34">
        <v>0</v>
      </c>
      <c r="T7" s="206">
        <v>0</v>
      </c>
      <c r="U7" s="126">
        <v>0</v>
      </c>
      <c r="V7" s="34">
        <v>0</v>
      </c>
      <c r="W7" s="206">
        <v>0</v>
      </c>
      <c r="X7" s="126">
        <v>0</v>
      </c>
      <c r="Y7" s="34">
        <v>0</v>
      </c>
      <c r="Z7" s="206">
        <v>0</v>
      </c>
      <c r="AA7" s="126">
        <v>0</v>
      </c>
      <c r="AB7" s="34">
        <v>0</v>
      </c>
      <c r="AC7" s="206">
        <v>0</v>
      </c>
      <c r="AD7" s="126">
        <v>0</v>
      </c>
      <c r="AE7" s="34">
        <v>0</v>
      </c>
      <c r="AF7" s="206">
        <v>0</v>
      </c>
      <c r="AG7" s="127">
        <f t="shared" ref="AG7:AG44" si="0">SUM(C7,F7,I7,L7,O7,R7,U7,X7,AA7,AD7)</f>
        <v>360</v>
      </c>
      <c r="AH7" s="108">
        <f t="shared" ref="AH7:AH44" si="1">SUM(D7,G7,J7,M7,P7,S7,V7,Y7,AB7,AE7)</f>
        <v>0</v>
      </c>
      <c r="AI7" s="224">
        <f t="shared" ref="AI7:AI44" si="2">SUM(E7,H7,K7,N7,Q7,T7,W7,Z7,AC7,AF7)</f>
        <v>0</v>
      </c>
    </row>
    <row r="8" spans="1:35" x14ac:dyDescent="0.2">
      <c r="A8" s="159" t="s">
        <v>39</v>
      </c>
      <c r="B8" s="103"/>
      <c r="C8" s="126">
        <v>0</v>
      </c>
      <c r="D8" s="34">
        <v>0</v>
      </c>
      <c r="E8" s="206">
        <v>0</v>
      </c>
      <c r="F8" s="126">
        <v>0</v>
      </c>
      <c r="G8" s="34">
        <v>0</v>
      </c>
      <c r="H8" s="206">
        <v>0</v>
      </c>
      <c r="I8" s="126">
        <v>0</v>
      </c>
      <c r="J8" s="34">
        <v>0</v>
      </c>
      <c r="K8" s="206">
        <v>0</v>
      </c>
      <c r="L8" s="126">
        <v>0</v>
      </c>
      <c r="M8" s="34">
        <v>0</v>
      </c>
      <c r="N8" s="206">
        <v>0</v>
      </c>
      <c r="O8" s="126">
        <v>0</v>
      </c>
      <c r="P8" s="34">
        <v>0</v>
      </c>
      <c r="Q8" s="206">
        <v>0</v>
      </c>
      <c r="R8" s="126">
        <v>0</v>
      </c>
      <c r="S8" s="34">
        <v>0</v>
      </c>
      <c r="T8" s="206">
        <v>0</v>
      </c>
      <c r="U8" s="126">
        <v>0</v>
      </c>
      <c r="V8" s="34">
        <v>0</v>
      </c>
      <c r="W8" s="206">
        <v>0</v>
      </c>
      <c r="X8" s="126">
        <v>0</v>
      </c>
      <c r="Y8" s="34">
        <v>0</v>
      </c>
      <c r="Z8" s="206">
        <v>0</v>
      </c>
      <c r="AA8" s="126">
        <v>0</v>
      </c>
      <c r="AB8" s="34">
        <v>0</v>
      </c>
      <c r="AC8" s="206">
        <v>0</v>
      </c>
      <c r="AD8" s="126">
        <v>0</v>
      </c>
      <c r="AE8" s="34">
        <v>0</v>
      </c>
      <c r="AF8" s="206">
        <v>0</v>
      </c>
      <c r="AG8" s="127">
        <f t="shared" si="0"/>
        <v>0</v>
      </c>
      <c r="AH8" s="108">
        <f t="shared" si="1"/>
        <v>0</v>
      </c>
      <c r="AI8" s="224">
        <f t="shared" si="2"/>
        <v>0</v>
      </c>
    </row>
    <row r="9" spans="1:35" x14ac:dyDescent="0.2">
      <c r="A9" s="159" t="s">
        <v>40</v>
      </c>
      <c r="B9" s="103"/>
      <c r="C9" s="126">
        <v>0</v>
      </c>
      <c r="D9" s="34">
        <v>0</v>
      </c>
      <c r="E9" s="206">
        <v>0</v>
      </c>
      <c r="F9" s="126">
        <v>0</v>
      </c>
      <c r="G9" s="34">
        <v>0</v>
      </c>
      <c r="H9" s="206">
        <v>0</v>
      </c>
      <c r="I9" s="126">
        <v>0</v>
      </c>
      <c r="J9" s="34">
        <v>0</v>
      </c>
      <c r="K9" s="206">
        <v>0</v>
      </c>
      <c r="L9" s="126">
        <v>0</v>
      </c>
      <c r="M9" s="34">
        <v>0</v>
      </c>
      <c r="N9" s="206">
        <v>0</v>
      </c>
      <c r="O9" s="126">
        <v>0</v>
      </c>
      <c r="P9" s="34">
        <v>0</v>
      </c>
      <c r="Q9" s="206">
        <v>0</v>
      </c>
      <c r="R9" s="126">
        <v>0</v>
      </c>
      <c r="S9" s="34">
        <v>0</v>
      </c>
      <c r="T9" s="206">
        <v>0</v>
      </c>
      <c r="U9" s="126">
        <v>0</v>
      </c>
      <c r="V9" s="34">
        <v>0</v>
      </c>
      <c r="W9" s="206">
        <v>0</v>
      </c>
      <c r="X9" s="126">
        <v>0</v>
      </c>
      <c r="Y9" s="34">
        <v>0</v>
      </c>
      <c r="Z9" s="206">
        <v>0</v>
      </c>
      <c r="AA9" s="126">
        <v>0</v>
      </c>
      <c r="AB9" s="34">
        <v>0</v>
      </c>
      <c r="AC9" s="206">
        <v>0</v>
      </c>
      <c r="AD9" s="126">
        <v>0</v>
      </c>
      <c r="AE9" s="34">
        <v>0</v>
      </c>
      <c r="AF9" s="206">
        <v>0</v>
      </c>
      <c r="AG9" s="127">
        <f t="shared" si="0"/>
        <v>0</v>
      </c>
      <c r="AH9" s="108">
        <f t="shared" si="1"/>
        <v>0</v>
      </c>
      <c r="AI9" s="224">
        <f t="shared" si="2"/>
        <v>0</v>
      </c>
    </row>
    <row r="10" spans="1:35" x14ac:dyDescent="0.2">
      <c r="A10" s="159" t="s">
        <v>42</v>
      </c>
      <c r="B10" s="103"/>
      <c r="C10" s="126">
        <v>0</v>
      </c>
      <c r="D10" s="34">
        <v>0</v>
      </c>
      <c r="E10" s="206">
        <v>0</v>
      </c>
      <c r="F10" s="126">
        <v>0</v>
      </c>
      <c r="G10" s="34">
        <v>0</v>
      </c>
      <c r="H10" s="206">
        <v>0</v>
      </c>
      <c r="I10" s="126">
        <v>0</v>
      </c>
      <c r="J10" s="34">
        <v>0</v>
      </c>
      <c r="K10" s="206">
        <v>0</v>
      </c>
      <c r="L10" s="126">
        <v>0</v>
      </c>
      <c r="M10" s="34">
        <v>0</v>
      </c>
      <c r="N10" s="206">
        <v>0</v>
      </c>
      <c r="O10" s="126">
        <v>0</v>
      </c>
      <c r="P10" s="34">
        <v>0</v>
      </c>
      <c r="Q10" s="206">
        <v>0</v>
      </c>
      <c r="R10" s="126">
        <v>0</v>
      </c>
      <c r="S10" s="34">
        <v>0</v>
      </c>
      <c r="T10" s="206">
        <v>0</v>
      </c>
      <c r="U10" s="126">
        <v>0</v>
      </c>
      <c r="V10" s="34">
        <v>0</v>
      </c>
      <c r="W10" s="206">
        <v>0</v>
      </c>
      <c r="X10" s="126">
        <v>0</v>
      </c>
      <c r="Y10" s="34">
        <v>0</v>
      </c>
      <c r="Z10" s="206">
        <v>0</v>
      </c>
      <c r="AA10" s="126">
        <v>0</v>
      </c>
      <c r="AB10" s="34">
        <v>0</v>
      </c>
      <c r="AC10" s="206">
        <v>0</v>
      </c>
      <c r="AD10" s="126">
        <v>0</v>
      </c>
      <c r="AE10" s="34">
        <v>0</v>
      </c>
      <c r="AF10" s="206">
        <v>0</v>
      </c>
      <c r="AG10" s="127">
        <f t="shared" si="0"/>
        <v>0</v>
      </c>
      <c r="AH10" s="108">
        <f t="shared" si="1"/>
        <v>0</v>
      </c>
      <c r="AI10" s="224">
        <f t="shared" si="2"/>
        <v>0</v>
      </c>
    </row>
    <row r="11" spans="1:35" x14ac:dyDescent="0.2">
      <c r="A11" s="159" t="s">
        <v>43</v>
      </c>
      <c r="B11" s="103"/>
      <c r="C11" s="126">
        <v>0</v>
      </c>
      <c r="D11" s="34">
        <v>0</v>
      </c>
      <c r="E11" s="206">
        <v>0</v>
      </c>
      <c r="F11" s="126">
        <v>0</v>
      </c>
      <c r="G11" s="34">
        <v>0</v>
      </c>
      <c r="H11" s="206">
        <v>0</v>
      </c>
      <c r="I11" s="126">
        <v>0</v>
      </c>
      <c r="J11" s="34">
        <v>0</v>
      </c>
      <c r="K11" s="206">
        <v>0</v>
      </c>
      <c r="L11" s="126">
        <v>0</v>
      </c>
      <c r="M11" s="34">
        <v>0</v>
      </c>
      <c r="N11" s="206">
        <v>0</v>
      </c>
      <c r="O11" s="126">
        <v>0</v>
      </c>
      <c r="P11" s="34">
        <v>0</v>
      </c>
      <c r="Q11" s="206">
        <v>0</v>
      </c>
      <c r="R11" s="126">
        <v>0</v>
      </c>
      <c r="S11" s="34">
        <v>0</v>
      </c>
      <c r="T11" s="206">
        <v>0</v>
      </c>
      <c r="U11" s="126">
        <v>0</v>
      </c>
      <c r="V11" s="34">
        <v>0</v>
      </c>
      <c r="W11" s="206">
        <v>0</v>
      </c>
      <c r="X11" s="126">
        <v>0</v>
      </c>
      <c r="Y11" s="34">
        <v>0</v>
      </c>
      <c r="Z11" s="206">
        <v>0</v>
      </c>
      <c r="AA11" s="126">
        <v>0</v>
      </c>
      <c r="AB11" s="34">
        <v>0</v>
      </c>
      <c r="AC11" s="206">
        <v>0</v>
      </c>
      <c r="AD11" s="126">
        <v>0</v>
      </c>
      <c r="AE11" s="34">
        <v>0</v>
      </c>
      <c r="AF11" s="206">
        <v>0</v>
      </c>
      <c r="AG11" s="127">
        <f t="shared" si="0"/>
        <v>0</v>
      </c>
      <c r="AH11" s="108">
        <f t="shared" si="1"/>
        <v>0</v>
      </c>
      <c r="AI11" s="224">
        <f t="shared" si="2"/>
        <v>0</v>
      </c>
    </row>
    <row r="12" spans="1:35" x14ac:dyDescent="0.2">
      <c r="A12" s="159" t="s">
        <v>44</v>
      </c>
      <c r="B12" s="103"/>
      <c r="C12" s="126">
        <v>0</v>
      </c>
      <c r="D12" s="34">
        <v>0</v>
      </c>
      <c r="E12" s="206">
        <v>0</v>
      </c>
      <c r="F12" s="126">
        <v>0</v>
      </c>
      <c r="G12" s="34">
        <v>0</v>
      </c>
      <c r="H12" s="206">
        <v>0</v>
      </c>
      <c r="I12" s="126">
        <v>0</v>
      </c>
      <c r="J12" s="34">
        <v>0</v>
      </c>
      <c r="K12" s="206">
        <v>0</v>
      </c>
      <c r="L12" s="126">
        <v>0</v>
      </c>
      <c r="M12" s="34">
        <v>0</v>
      </c>
      <c r="N12" s="206">
        <v>0</v>
      </c>
      <c r="O12" s="126">
        <v>0</v>
      </c>
      <c r="P12" s="34">
        <v>0</v>
      </c>
      <c r="Q12" s="206">
        <v>0</v>
      </c>
      <c r="R12" s="126">
        <v>0</v>
      </c>
      <c r="S12" s="34">
        <v>0</v>
      </c>
      <c r="T12" s="206">
        <v>0</v>
      </c>
      <c r="U12" s="126">
        <v>0</v>
      </c>
      <c r="V12" s="34">
        <v>0</v>
      </c>
      <c r="W12" s="206">
        <v>0</v>
      </c>
      <c r="X12" s="126">
        <v>0</v>
      </c>
      <c r="Y12" s="34">
        <v>0</v>
      </c>
      <c r="Z12" s="206">
        <v>0</v>
      </c>
      <c r="AA12" s="126">
        <v>0</v>
      </c>
      <c r="AB12" s="34">
        <v>0</v>
      </c>
      <c r="AC12" s="206">
        <v>0</v>
      </c>
      <c r="AD12" s="126">
        <v>0</v>
      </c>
      <c r="AE12" s="34">
        <v>0</v>
      </c>
      <c r="AF12" s="206">
        <v>0</v>
      </c>
      <c r="AG12" s="127">
        <f t="shared" si="0"/>
        <v>0</v>
      </c>
      <c r="AH12" s="108">
        <f t="shared" si="1"/>
        <v>0</v>
      </c>
      <c r="AI12" s="224">
        <f t="shared" si="2"/>
        <v>0</v>
      </c>
    </row>
    <row r="13" spans="1:35" x14ac:dyDescent="0.2">
      <c r="A13" s="159" t="s">
        <v>45</v>
      </c>
      <c r="B13" s="103"/>
      <c r="C13" s="126">
        <v>0</v>
      </c>
      <c r="D13" s="34">
        <v>0</v>
      </c>
      <c r="E13" s="206">
        <v>0</v>
      </c>
      <c r="F13" s="126">
        <v>0</v>
      </c>
      <c r="G13" s="34">
        <v>0</v>
      </c>
      <c r="H13" s="206">
        <v>0</v>
      </c>
      <c r="I13" s="126">
        <v>0</v>
      </c>
      <c r="J13" s="34">
        <v>0</v>
      </c>
      <c r="K13" s="206">
        <v>0</v>
      </c>
      <c r="L13" s="126">
        <v>0</v>
      </c>
      <c r="M13" s="34">
        <v>0</v>
      </c>
      <c r="N13" s="206">
        <v>0</v>
      </c>
      <c r="O13" s="126">
        <v>0</v>
      </c>
      <c r="P13" s="34">
        <v>0</v>
      </c>
      <c r="Q13" s="206">
        <v>0</v>
      </c>
      <c r="R13" s="126">
        <v>0</v>
      </c>
      <c r="S13" s="34">
        <v>0</v>
      </c>
      <c r="T13" s="206">
        <v>0</v>
      </c>
      <c r="U13" s="126">
        <v>0</v>
      </c>
      <c r="V13" s="34">
        <v>0</v>
      </c>
      <c r="W13" s="206">
        <v>0</v>
      </c>
      <c r="X13" s="126">
        <v>0</v>
      </c>
      <c r="Y13" s="34">
        <v>0</v>
      </c>
      <c r="Z13" s="206">
        <v>0</v>
      </c>
      <c r="AA13" s="126">
        <v>0</v>
      </c>
      <c r="AB13" s="34">
        <v>0</v>
      </c>
      <c r="AC13" s="206">
        <v>0</v>
      </c>
      <c r="AD13" s="126">
        <v>0</v>
      </c>
      <c r="AE13" s="34">
        <v>0</v>
      </c>
      <c r="AF13" s="206">
        <v>0</v>
      </c>
      <c r="AG13" s="127">
        <f t="shared" si="0"/>
        <v>0</v>
      </c>
      <c r="AH13" s="108">
        <f t="shared" si="1"/>
        <v>0</v>
      </c>
      <c r="AI13" s="224">
        <f t="shared" si="2"/>
        <v>0</v>
      </c>
    </row>
    <row r="14" spans="1:35" x14ac:dyDescent="0.2">
      <c r="A14" s="159" t="s">
        <v>77</v>
      </c>
      <c r="B14" s="103"/>
      <c r="C14" s="126">
        <v>0</v>
      </c>
      <c r="D14" s="34">
        <v>0</v>
      </c>
      <c r="E14" s="206">
        <v>0</v>
      </c>
      <c r="F14" s="126">
        <v>0</v>
      </c>
      <c r="G14" s="34">
        <v>0</v>
      </c>
      <c r="H14" s="206">
        <v>0</v>
      </c>
      <c r="I14" s="126">
        <v>0</v>
      </c>
      <c r="J14" s="34">
        <v>0</v>
      </c>
      <c r="K14" s="206">
        <v>0</v>
      </c>
      <c r="L14" s="126">
        <v>0</v>
      </c>
      <c r="M14" s="34">
        <v>0</v>
      </c>
      <c r="N14" s="206">
        <v>0</v>
      </c>
      <c r="O14" s="126">
        <v>0</v>
      </c>
      <c r="P14" s="34">
        <v>0</v>
      </c>
      <c r="Q14" s="206">
        <v>0</v>
      </c>
      <c r="R14" s="126">
        <v>0</v>
      </c>
      <c r="S14" s="34">
        <v>0</v>
      </c>
      <c r="T14" s="206">
        <v>0</v>
      </c>
      <c r="U14" s="126">
        <v>0</v>
      </c>
      <c r="V14" s="34">
        <v>0</v>
      </c>
      <c r="W14" s="206">
        <v>0</v>
      </c>
      <c r="X14" s="126">
        <v>0</v>
      </c>
      <c r="Y14" s="34">
        <v>0</v>
      </c>
      <c r="Z14" s="206">
        <v>0</v>
      </c>
      <c r="AA14" s="126">
        <v>0</v>
      </c>
      <c r="AB14" s="34">
        <v>0</v>
      </c>
      <c r="AC14" s="206">
        <v>0</v>
      </c>
      <c r="AD14" s="126">
        <v>0</v>
      </c>
      <c r="AE14" s="34">
        <v>0</v>
      </c>
      <c r="AF14" s="206">
        <v>0</v>
      </c>
      <c r="AG14" s="127">
        <f t="shared" si="0"/>
        <v>0</v>
      </c>
      <c r="AH14" s="108">
        <f t="shared" si="1"/>
        <v>0</v>
      </c>
      <c r="AI14" s="224">
        <f t="shared" si="2"/>
        <v>0</v>
      </c>
    </row>
    <row r="15" spans="1:35" x14ac:dyDescent="0.2">
      <c r="A15" s="159" t="s">
        <v>46</v>
      </c>
      <c r="B15" s="103"/>
      <c r="C15" s="126">
        <v>0</v>
      </c>
      <c r="D15" s="34">
        <v>0</v>
      </c>
      <c r="E15" s="206">
        <v>0</v>
      </c>
      <c r="F15" s="126">
        <v>0</v>
      </c>
      <c r="G15" s="34">
        <v>0</v>
      </c>
      <c r="H15" s="206">
        <v>0</v>
      </c>
      <c r="I15" s="126">
        <v>0</v>
      </c>
      <c r="J15" s="34">
        <v>0</v>
      </c>
      <c r="K15" s="206">
        <v>0</v>
      </c>
      <c r="L15" s="126">
        <v>0</v>
      </c>
      <c r="M15" s="34">
        <v>0</v>
      </c>
      <c r="N15" s="206">
        <v>0</v>
      </c>
      <c r="O15" s="126">
        <v>0</v>
      </c>
      <c r="P15" s="34">
        <v>0</v>
      </c>
      <c r="Q15" s="206">
        <v>0</v>
      </c>
      <c r="R15" s="126">
        <v>0</v>
      </c>
      <c r="S15" s="34">
        <v>0</v>
      </c>
      <c r="T15" s="206">
        <v>0</v>
      </c>
      <c r="U15" s="126">
        <v>0</v>
      </c>
      <c r="V15" s="34">
        <v>0</v>
      </c>
      <c r="W15" s="206">
        <v>0</v>
      </c>
      <c r="X15" s="126">
        <v>0</v>
      </c>
      <c r="Y15" s="34">
        <v>0</v>
      </c>
      <c r="Z15" s="206">
        <v>0</v>
      </c>
      <c r="AA15" s="126">
        <v>0</v>
      </c>
      <c r="AB15" s="34">
        <v>0</v>
      </c>
      <c r="AC15" s="206">
        <v>0</v>
      </c>
      <c r="AD15" s="126">
        <v>0</v>
      </c>
      <c r="AE15" s="34">
        <v>0</v>
      </c>
      <c r="AF15" s="206">
        <v>0</v>
      </c>
      <c r="AG15" s="127">
        <f t="shared" si="0"/>
        <v>0</v>
      </c>
      <c r="AH15" s="108">
        <f t="shared" si="1"/>
        <v>0</v>
      </c>
      <c r="AI15" s="224">
        <f t="shared" si="2"/>
        <v>0</v>
      </c>
    </row>
    <row r="16" spans="1:35" x14ac:dyDescent="0.2">
      <c r="A16" s="159" t="s">
        <v>47</v>
      </c>
      <c r="B16" s="103"/>
      <c r="C16" s="126">
        <v>0</v>
      </c>
      <c r="D16" s="34">
        <v>0</v>
      </c>
      <c r="E16" s="206">
        <v>0</v>
      </c>
      <c r="F16" s="126">
        <v>0</v>
      </c>
      <c r="G16" s="34">
        <v>0</v>
      </c>
      <c r="H16" s="206">
        <v>0</v>
      </c>
      <c r="I16" s="126">
        <v>0</v>
      </c>
      <c r="J16" s="34">
        <v>0</v>
      </c>
      <c r="K16" s="206">
        <v>0</v>
      </c>
      <c r="L16" s="126">
        <v>0</v>
      </c>
      <c r="M16" s="34">
        <v>0</v>
      </c>
      <c r="N16" s="206">
        <v>0</v>
      </c>
      <c r="O16" s="126">
        <v>0</v>
      </c>
      <c r="P16" s="34">
        <v>0</v>
      </c>
      <c r="Q16" s="206">
        <v>0</v>
      </c>
      <c r="R16" s="126">
        <v>0</v>
      </c>
      <c r="S16" s="34">
        <v>0</v>
      </c>
      <c r="T16" s="206">
        <v>0</v>
      </c>
      <c r="U16" s="126">
        <v>0</v>
      </c>
      <c r="V16" s="34">
        <v>0</v>
      </c>
      <c r="W16" s="206">
        <v>0</v>
      </c>
      <c r="X16" s="126">
        <v>0</v>
      </c>
      <c r="Y16" s="34">
        <v>0</v>
      </c>
      <c r="Z16" s="206">
        <v>0</v>
      </c>
      <c r="AA16" s="126">
        <v>0</v>
      </c>
      <c r="AB16" s="34">
        <v>0</v>
      </c>
      <c r="AC16" s="206">
        <v>0</v>
      </c>
      <c r="AD16" s="126">
        <v>0</v>
      </c>
      <c r="AE16" s="34">
        <v>0</v>
      </c>
      <c r="AF16" s="206">
        <v>0</v>
      </c>
      <c r="AG16" s="127">
        <f t="shared" si="0"/>
        <v>0</v>
      </c>
      <c r="AH16" s="108">
        <f t="shared" si="1"/>
        <v>0</v>
      </c>
      <c r="AI16" s="224">
        <f t="shared" si="2"/>
        <v>0</v>
      </c>
    </row>
    <row r="17" spans="1:35" x14ac:dyDescent="0.2">
      <c r="A17" s="159" t="s">
        <v>86</v>
      </c>
      <c r="B17" s="103"/>
      <c r="C17" s="126">
        <v>0</v>
      </c>
      <c r="D17" s="34">
        <v>0</v>
      </c>
      <c r="E17" s="206">
        <v>0</v>
      </c>
      <c r="F17" s="126">
        <v>0</v>
      </c>
      <c r="G17" s="34">
        <v>0</v>
      </c>
      <c r="H17" s="206">
        <v>0</v>
      </c>
      <c r="I17" s="126">
        <v>0</v>
      </c>
      <c r="J17" s="34">
        <v>0</v>
      </c>
      <c r="K17" s="206">
        <v>0</v>
      </c>
      <c r="L17" s="126">
        <v>0</v>
      </c>
      <c r="M17" s="34">
        <v>0</v>
      </c>
      <c r="N17" s="206">
        <v>0</v>
      </c>
      <c r="O17" s="126">
        <v>0</v>
      </c>
      <c r="P17" s="34">
        <v>0</v>
      </c>
      <c r="Q17" s="206">
        <v>0</v>
      </c>
      <c r="R17" s="126">
        <v>0</v>
      </c>
      <c r="S17" s="34">
        <v>0</v>
      </c>
      <c r="T17" s="206">
        <v>0</v>
      </c>
      <c r="U17" s="126">
        <v>0</v>
      </c>
      <c r="V17" s="34">
        <v>0</v>
      </c>
      <c r="W17" s="206">
        <v>0</v>
      </c>
      <c r="X17" s="126">
        <v>0</v>
      </c>
      <c r="Y17" s="34">
        <v>0</v>
      </c>
      <c r="Z17" s="206">
        <v>0</v>
      </c>
      <c r="AA17" s="126">
        <v>0</v>
      </c>
      <c r="AB17" s="34">
        <v>0</v>
      </c>
      <c r="AC17" s="206">
        <v>0</v>
      </c>
      <c r="AD17" s="126">
        <v>0</v>
      </c>
      <c r="AE17" s="34">
        <v>0</v>
      </c>
      <c r="AF17" s="206">
        <v>0</v>
      </c>
      <c r="AG17" s="127">
        <f t="shared" si="0"/>
        <v>0</v>
      </c>
      <c r="AH17" s="108">
        <f t="shared" si="1"/>
        <v>0</v>
      </c>
      <c r="AI17" s="224">
        <f t="shared" si="2"/>
        <v>0</v>
      </c>
    </row>
    <row r="18" spans="1:35" x14ac:dyDescent="0.2">
      <c r="A18" s="159" t="s">
        <v>49</v>
      </c>
      <c r="B18" s="103"/>
      <c r="C18" s="126">
        <v>0</v>
      </c>
      <c r="D18" s="34">
        <v>0</v>
      </c>
      <c r="E18" s="206">
        <v>0</v>
      </c>
      <c r="F18" s="126">
        <v>0</v>
      </c>
      <c r="G18" s="34">
        <v>0</v>
      </c>
      <c r="H18" s="206">
        <v>0</v>
      </c>
      <c r="I18" s="126">
        <v>0</v>
      </c>
      <c r="J18" s="34">
        <v>0</v>
      </c>
      <c r="K18" s="206">
        <v>0</v>
      </c>
      <c r="L18" s="126">
        <v>0</v>
      </c>
      <c r="M18" s="34">
        <v>0</v>
      </c>
      <c r="N18" s="206">
        <v>0</v>
      </c>
      <c r="O18" s="126">
        <v>0</v>
      </c>
      <c r="P18" s="34">
        <v>0</v>
      </c>
      <c r="Q18" s="206">
        <v>0</v>
      </c>
      <c r="R18" s="126">
        <v>0</v>
      </c>
      <c r="S18" s="34">
        <v>0</v>
      </c>
      <c r="T18" s="206">
        <v>0</v>
      </c>
      <c r="U18" s="126">
        <v>0</v>
      </c>
      <c r="V18" s="34">
        <v>0</v>
      </c>
      <c r="W18" s="206">
        <v>0</v>
      </c>
      <c r="X18" s="126">
        <v>0</v>
      </c>
      <c r="Y18" s="34">
        <v>0</v>
      </c>
      <c r="Z18" s="206">
        <v>0</v>
      </c>
      <c r="AA18" s="126">
        <v>0</v>
      </c>
      <c r="AB18" s="34">
        <v>0</v>
      </c>
      <c r="AC18" s="206">
        <v>0</v>
      </c>
      <c r="AD18" s="126">
        <v>0</v>
      </c>
      <c r="AE18" s="34">
        <v>0</v>
      </c>
      <c r="AF18" s="206">
        <v>0</v>
      </c>
      <c r="AG18" s="127">
        <f t="shared" si="0"/>
        <v>0</v>
      </c>
      <c r="AH18" s="108">
        <f t="shared" si="1"/>
        <v>0</v>
      </c>
      <c r="AI18" s="224">
        <f t="shared" si="2"/>
        <v>0</v>
      </c>
    </row>
    <row r="19" spans="1:35" x14ac:dyDescent="0.2">
      <c r="A19" s="159" t="s">
        <v>50</v>
      </c>
      <c r="B19" s="103"/>
      <c r="C19" s="126">
        <v>0</v>
      </c>
      <c r="D19" s="34">
        <v>0</v>
      </c>
      <c r="E19" s="206">
        <v>0</v>
      </c>
      <c r="F19" s="126">
        <v>0</v>
      </c>
      <c r="G19" s="34">
        <v>0</v>
      </c>
      <c r="H19" s="206">
        <v>0</v>
      </c>
      <c r="I19" s="126">
        <v>0</v>
      </c>
      <c r="J19" s="34">
        <v>0</v>
      </c>
      <c r="K19" s="206">
        <v>0</v>
      </c>
      <c r="L19" s="126">
        <v>0</v>
      </c>
      <c r="M19" s="34">
        <v>0</v>
      </c>
      <c r="N19" s="206">
        <v>0</v>
      </c>
      <c r="O19" s="126">
        <v>0</v>
      </c>
      <c r="P19" s="34">
        <v>0</v>
      </c>
      <c r="Q19" s="206">
        <v>0</v>
      </c>
      <c r="R19" s="126">
        <v>0</v>
      </c>
      <c r="S19" s="34">
        <v>0</v>
      </c>
      <c r="T19" s="206">
        <v>0</v>
      </c>
      <c r="U19" s="126">
        <v>0</v>
      </c>
      <c r="V19" s="34">
        <v>0</v>
      </c>
      <c r="W19" s="206">
        <v>0</v>
      </c>
      <c r="X19" s="126">
        <v>0</v>
      </c>
      <c r="Y19" s="34">
        <v>0</v>
      </c>
      <c r="Z19" s="206">
        <v>0</v>
      </c>
      <c r="AA19" s="126">
        <v>0</v>
      </c>
      <c r="AB19" s="34">
        <v>0</v>
      </c>
      <c r="AC19" s="206">
        <v>0</v>
      </c>
      <c r="AD19" s="126">
        <v>0</v>
      </c>
      <c r="AE19" s="34">
        <v>0</v>
      </c>
      <c r="AF19" s="206">
        <v>0</v>
      </c>
      <c r="AG19" s="127">
        <f t="shared" si="0"/>
        <v>0</v>
      </c>
      <c r="AH19" s="108">
        <f t="shared" si="1"/>
        <v>0</v>
      </c>
      <c r="AI19" s="224">
        <f t="shared" si="2"/>
        <v>0</v>
      </c>
    </row>
    <row r="20" spans="1:35" x14ac:dyDescent="0.2">
      <c r="A20" s="159" t="s">
        <v>51</v>
      </c>
      <c r="B20" s="103"/>
      <c r="C20" s="126">
        <v>0</v>
      </c>
      <c r="D20" s="34">
        <v>0</v>
      </c>
      <c r="E20" s="206">
        <v>0</v>
      </c>
      <c r="F20" s="126">
        <v>0</v>
      </c>
      <c r="G20" s="34">
        <v>0</v>
      </c>
      <c r="H20" s="206">
        <v>0</v>
      </c>
      <c r="I20" s="126">
        <v>0</v>
      </c>
      <c r="J20" s="34">
        <v>0</v>
      </c>
      <c r="K20" s="206">
        <v>0</v>
      </c>
      <c r="L20" s="126">
        <v>0</v>
      </c>
      <c r="M20" s="34">
        <v>0</v>
      </c>
      <c r="N20" s="206">
        <v>0</v>
      </c>
      <c r="O20" s="126">
        <v>0</v>
      </c>
      <c r="P20" s="34">
        <v>0</v>
      </c>
      <c r="Q20" s="206">
        <v>0</v>
      </c>
      <c r="R20" s="126">
        <v>0</v>
      </c>
      <c r="S20" s="34">
        <v>0</v>
      </c>
      <c r="T20" s="206">
        <v>0</v>
      </c>
      <c r="U20" s="126">
        <v>0</v>
      </c>
      <c r="V20" s="34">
        <v>0</v>
      </c>
      <c r="W20" s="206">
        <v>0</v>
      </c>
      <c r="X20" s="126">
        <v>0</v>
      </c>
      <c r="Y20" s="34">
        <v>0</v>
      </c>
      <c r="Z20" s="206">
        <v>0</v>
      </c>
      <c r="AA20" s="126">
        <v>0</v>
      </c>
      <c r="AB20" s="34">
        <v>0</v>
      </c>
      <c r="AC20" s="206">
        <v>0</v>
      </c>
      <c r="AD20" s="126">
        <v>0</v>
      </c>
      <c r="AE20" s="34">
        <v>0</v>
      </c>
      <c r="AF20" s="206">
        <v>0</v>
      </c>
      <c r="AG20" s="127">
        <f t="shared" si="0"/>
        <v>0</v>
      </c>
      <c r="AH20" s="108">
        <f t="shared" si="1"/>
        <v>0</v>
      </c>
      <c r="AI20" s="224">
        <f t="shared" si="2"/>
        <v>0</v>
      </c>
    </row>
    <row r="21" spans="1:35" x14ac:dyDescent="0.2">
      <c r="A21" s="159" t="s">
        <v>52</v>
      </c>
      <c r="B21" s="103"/>
      <c r="C21" s="126">
        <v>0</v>
      </c>
      <c r="D21" s="34">
        <v>0</v>
      </c>
      <c r="E21" s="206">
        <v>0</v>
      </c>
      <c r="F21" s="126">
        <v>0</v>
      </c>
      <c r="G21" s="34">
        <v>0</v>
      </c>
      <c r="H21" s="206">
        <v>0</v>
      </c>
      <c r="I21" s="126">
        <v>0</v>
      </c>
      <c r="J21" s="34">
        <v>0</v>
      </c>
      <c r="K21" s="206">
        <v>0</v>
      </c>
      <c r="L21" s="126">
        <v>0</v>
      </c>
      <c r="M21" s="34">
        <v>0</v>
      </c>
      <c r="N21" s="206">
        <v>0</v>
      </c>
      <c r="O21" s="126">
        <v>0</v>
      </c>
      <c r="P21" s="34">
        <v>0</v>
      </c>
      <c r="Q21" s="206">
        <v>0</v>
      </c>
      <c r="R21" s="126">
        <v>0</v>
      </c>
      <c r="S21" s="34">
        <v>0</v>
      </c>
      <c r="T21" s="206">
        <v>0</v>
      </c>
      <c r="U21" s="126">
        <v>0</v>
      </c>
      <c r="V21" s="34">
        <v>0</v>
      </c>
      <c r="W21" s="206">
        <v>0</v>
      </c>
      <c r="X21" s="126">
        <v>0</v>
      </c>
      <c r="Y21" s="34">
        <v>0</v>
      </c>
      <c r="Z21" s="206">
        <v>0</v>
      </c>
      <c r="AA21" s="126">
        <v>0</v>
      </c>
      <c r="AB21" s="34">
        <v>0</v>
      </c>
      <c r="AC21" s="206">
        <v>0</v>
      </c>
      <c r="AD21" s="126">
        <v>0</v>
      </c>
      <c r="AE21" s="34">
        <v>0</v>
      </c>
      <c r="AF21" s="206">
        <v>0</v>
      </c>
      <c r="AG21" s="127">
        <f t="shared" si="0"/>
        <v>0</v>
      </c>
      <c r="AH21" s="108">
        <f t="shared" si="1"/>
        <v>0</v>
      </c>
      <c r="AI21" s="224">
        <f t="shared" si="2"/>
        <v>0</v>
      </c>
    </row>
    <row r="22" spans="1:35" x14ac:dyDescent="0.2">
      <c r="A22" s="159" t="s">
        <v>53</v>
      </c>
      <c r="B22" s="103"/>
      <c r="C22" s="126"/>
      <c r="D22" s="34">
        <v>0</v>
      </c>
      <c r="E22" s="206">
        <v>0</v>
      </c>
      <c r="F22" s="126"/>
      <c r="G22" s="34">
        <v>0</v>
      </c>
      <c r="H22" s="206">
        <v>0</v>
      </c>
      <c r="I22" s="126">
        <v>0</v>
      </c>
      <c r="J22" s="34">
        <v>0</v>
      </c>
      <c r="K22" s="206">
        <v>0</v>
      </c>
      <c r="L22" s="126">
        <v>0</v>
      </c>
      <c r="M22" s="34">
        <v>0</v>
      </c>
      <c r="N22" s="206">
        <v>0</v>
      </c>
      <c r="O22" s="126">
        <v>0</v>
      </c>
      <c r="P22" s="34">
        <v>0</v>
      </c>
      <c r="Q22" s="206">
        <v>0</v>
      </c>
      <c r="R22" s="126">
        <v>0</v>
      </c>
      <c r="S22" s="34">
        <v>0</v>
      </c>
      <c r="T22" s="206">
        <v>0</v>
      </c>
      <c r="U22" s="126">
        <v>0</v>
      </c>
      <c r="V22" s="34">
        <v>0</v>
      </c>
      <c r="W22" s="206">
        <v>0</v>
      </c>
      <c r="X22" s="126">
        <v>0</v>
      </c>
      <c r="Y22" s="34">
        <v>0</v>
      </c>
      <c r="Z22" s="206">
        <v>0</v>
      </c>
      <c r="AA22" s="126">
        <v>0</v>
      </c>
      <c r="AB22" s="34">
        <v>0</v>
      </c>
      <c r="AC22" s="206">
        <v>0</v>
      </c>
      <c r="AD22" s="126">
        <v>0</v>
      </c>
      <c r="AE22" s="34">
        <v>0</v>
      </c>
      <c r="AF22" s="206">
        <v>0</v>
      </c>
      <c r="AG22" s="127">
        <f t="shared" si="0"/>
        <v>0</v>
      </c>
      <c r="AH22" s="108">
        <f t="shared" si="1"/>
        <v>0</v>
      </c>
      <c r="AI22" s="224">
        <f t="shared" si="2"/>
        <v>0</v>
      </c>
    </row>
    <row r="23" spans="1:35" x14ac:dyDescent="0.2">
      <c r="A23" s="159" t="s">
        <v>54</v>
      </c>
      <c r="B23" s="103"/>
      <c r="C23" s="126"/>
      <c r="D23" s="34">
        <v>0</v>
      </c>
      <c r="E23" s="206">
        <v>0</v>
      </c>
      <c r="F23" s="126"/>
      <c r="G23" s="34">
        <v>0</v>
      </c>
      <c r="H23" s="206">
        <v>0</v>
      </c>
      <c r="I23" s="126">
        <v>0</v>
      </c>
      <c r="J23" s="34">
        <v>0</v>
      </c>
      <c r="K23" s="206">
        <v>0</v>
      </c>
      <c r="L23" s="126">
        <v>0</v>
      </c>
      <c r="M23" s="34">
        <v>0</v>
      </c>
      <c r="N23" s="206">
        <v>0</v>
      </c>
      <c r="O23" s="126">
        <v>0</v>
      </c>
      <c r="P23" s="34">
        <v>0</v>
      </c>
      <c r="Q23" s="206">
        <v>0</v>
      </c>
      <c r="R23" s="126">
        <v>0</v>
      </c>
      <c r="S23" s="34">
        <v>0</v>
      </c>
      <c r="T23" s="206">
        <v>0</v>
      </c>
      <c r="U23" s="126">
        <v>0</v>
      </c>
      <c r="V23" s="34">
        <v>0</v>
      </c>
      <c r="W23" s="206">
        <v>0</v>
      </c>
      <c r="X23" s="126">
        <v>0</v>
      </c>
      <c r="Y23" s="34">
        <v>0</v>
      </c>
      <c r="Z23" s="206">
        <v>0</v>
      </c>
      <c r="AA23" s="126">
        <v>0</v>
      </c>
      <c r="AB23" s="34">
        <v>0</v>
      </c>
      <c r="AC23" s="206">
        <v>0</v>
      </c>
      <c r="AD23" s="126">
        <v>0</v>
      </c>
      <c r="AE23" s="34">
        <v>0</v>
      </c>
      <c r="AF23" s="206">
        <v>0</v>
      </c>
      <c r="AG23" s="127">
        <f t="shared" si="0"/>
        <v>0</v>
      </c>
      <c r="AH23" s="108">
        <f t="shared" si="1"/>
        <v>0</v>
      </c>
      <c r="AI23" s="224">
        <f t="shared" si="2"/>
        <v>0</v>
      </c>
    </row>
    <row r="24" spans="1:35" ht="12.75" customHeight="1" x14ac:dyDescent="0.2">
      <c r="A24" s="159" t="s">
        <v>55</v>
      </c>
      <c r="B24" s="103"/>
      <c r="C24" s="126"/>
      <c r="D24" s="34">
        <v>0</v>
      </c>
      <c r="E24" s="206">
        <v>0</v>
      </c>
      <c r="F24" s="126"/>
      <c r="G24" s="34">
        <v>0</v>
      </c>
      <c r="H24" s="206">
        <v>0</v>
      </c>
      <c r="I24" s="126">
        <v>0</v>
      </c>
      <c r="J24" s="34">
        <v>0</v>
      </c>
      <c r="K24" s="206">
        <v>0</v>
      </c>
      <c r="L24" s="126">
        <v>0</v>
      </c>
      <c r="M24" s="34">
        <v>0</v>
      </c>
      <c r="N24" s="206">
        <v>0</v>
      </c>
      <c r="O24" s="126">
        <v>0</v>
      </c>
      <c r="P24" s="34">
        <v>0</v>
      </c>
      <c r="Q24" s="206">
        <v>0</v>
      </c>
      <c r="R24" s="126">
        <v>0</v>
      </c>
      <c r="S24" s="34">
        <v>0</v>
      </c>
      <c r="T24" s="206">
        <v>0</v>
      </c>
      <c r="U24" s="126">
        <v>0</v>
      </c>
      <c r="V24" s="34">
        <v>0</v>
      </c>
      <c r="W24" s="206">
        <v>0</v>
      </c>
      <c r="X24" s="126">
        <v>0</v>
      </c>
      <c r="Y24" s="34">
        <v>0</v>
      </c>
      <c r="Z24" s="206">
        <v>0</v>
      </c>
      <c r="AA24" s="126">
        <v>0</v>
      </c>
      <c r="AB24" s="34">
        <v>0</v>
      </c>
      <c r="AC24" s="206">
        <v>0</v>
      </c>
      <c r="AD24" s="126">
        <v>0</v>
      </c>
      <c r="AE24" s="34">
        <v>0</v>
      </c>
      <c r="AF24" s="206">
        <v>0</v>
      </c>
      <c r="AG24" s="127">
        <f t="shared" si="0"/>
        <v>0</v>
      </c>
      <c r="AH24" s="108">
        <f t="shared" si="1"/>
        <v>0</v>
      </c>
      <c r="AI24" s="224">
        <f t="shared" si="2"/>
        <v>0</v>
      </c>
    </row>
    <row r="25" spans="1:35" x14ac:dyDescent="0.2">
      <c r="A25" s="159" t="s">
        <v>56</v>
      </c>
      <c r="B25" s="103"/>
      <c r="C25" s="126"/>
      <c r="D25" s="34">
        <v>0</v>
      </c>
      <c r="E25" s="206">
        <v>0</v>
      </c>
      <c r="F25" s="126"/>
      <c r="G25" s="34">
        <v>0</v>
      </c>
      <c r="H25" s="206">
        <v>0</v>
      </c>
      <c r="I25" s="126">
        <v>0</v>
      </c>
      <c r="J25" s="34">
        <v>0</v>
      </c>
      <c r="K25" s="206">
        <v>0</v>
      </c>
      <c r="L25" s="126">
        <v>0</v>
      </c>
      <c r="M25" s="34">
        <v>0</v>
      </c>
      <c r="N25" s="206">
        <v>0</v>
      </c>
      <c r="O25" s="126">
        <v>0</v>
      </c>
      <c r="P25" s="34">
        <v>0</v>
      </c>
      <c r="Q25" s="206">
        <v>0</v>
      </c>
      <c r="R25" s="126">
        <v>0</v>
      </c>
      <c r="S25" s="34">
        <v>0</v>
      </c>
      <c r="T25" s="206">
        <v>0</v>
      </c>
      <c r="U25" s="126">
        <v>0</v>
      </c>
      <c r="V25" s="34">
        <v>0</v>
      </c>
      <c r="W25" s="206">
        <v>0</v>
      </c>
      <c r="X25" s="126">
        <v>0</v>
      </c>
      <c r="Y25" s="34">
        <v>0</v>
      </c>
      <c r="Z25" s="206">
        <v>0</v>
      </c>
      <c r="AA25" s="126">
        <v>0</v>
      </c>
      <c r="AB25" s="34">
        <v>0</v>
      </c>
      <c r="AC25" s="206">
        <v>0</v>
      </c>
      <c r="AD25" s="126">
        <v>0</v>
      </c>
      <c r="AE25" s="34">
        <v>0</v>
      </c>
      <c r="AF25" s="206">
        <v>0</v>
      </c>
      <c r="AG25" s="127">
        <f t="shared" si="0"/>
        <v>0</v>
      </c>
      <c r="AH25" s="108">
        <f t="shared" si="1"/>
        <v>0</v>
      </c>
      <c r="AI25" s="224">
        <f t="shared" si="2"/>
        <v>0</v>
      </c>
    </row>
    <row r="26" spans="1:35" x14ac:dyDescent="0.2">
      <c r="A26" s="159" t="s">
        <v>57</v>
      </c>
      <c r="B26" s="103"/>
      <c r="C26" s="126"/>
      <c r="D26" s="34">
        <v>0</v>
      </c>
      <c r="E26" s="206">
        <v>0</v>
      </c>
      <c r="F26" s="126"/>
      <c r="G26" s="34">
        <v>0</v>
      </c>
      <c r="H26" s="206">
        <v>0</v>
      </c>
      <c r="I26" s="126">
        <v>0</v>
      </c>
      <c r="J26" s="34">
        <v>0</v>
      </c>
      <c r="K26" s="206">
        <v>0</v>
      </c>
      <c r="L26" s="126">
        <v>0</v>
      </c>
      <c r="M26" s="34">
        <v>0</v>
      </c>
      <c r="N26" s="206">
        <v>0</v>
      </c>
      <c r="O26" s="126">
        <v>0</v>
      </c>
      <c r="P26" s="34">
        <v>0</v>
      </c>
      <c r="Q26" s="206">
        <v>0</v>
      </c>
      <c r="R26" s="126">
        <v>0</v>
      </c>
      <c r="S26" s="34">
        <v>0</v>
      </c>
      <c r="T26" s="206">
        <v>0</v>
      </c>
      <c r="U26" s="126">
        <v>0</v>
      </c>
      <c r="V26" s="34">
        <v>0</v>
      </c>
      <c r="W26" s="206">
        <v>0</v>
      </c>
      <c r="X26" s="126">
        <v>0</v>
      </c>
      <c r="Y26" s="34">
        <v>0</v>
      </c>
      <c r="Z26" s="206">
        <v>0</v>
      </c>
      <c r="AA26" s="126">
        <v>0</v>
      </c>
      <c r="AB26" s="34">
        <v>0</v>
      </c>
      <c r="AC26" s="206">
        <v>0</v>
      </c>
      <c r="AD26" s="126">
        <v>0</v>
      </c>
      <c r="AE26" s="34">
        <v>0</v>
      </c>
      <c r="AF26" s="206">
        <v>0</v>
      </c>
      <c r="AG26" s="127">
        <f t="shared" si="0"/>
        <v>0</v>
      </c>
      <c r="AH26" s="108">
        <f t="shared" si="1"/>
        <v>0</v>
      </c>
      <c r="AI26" s="224">
        <f t="shared" si="2"/>
        <v>0</v>
      </c>
    </row>
    <row r="27" spans="1:35" x14ac:dyDescent="0.2">
      <c r="A27" s="159" t="s">
        <v>58</v>
      </c>
      <c r="B27" s="103"/>
      <c r="C27" s="126"/>
      <c r="D27" s="34">
        <v>0</v>
      </c>
      <c r="E27" s="206">
        <v>0</v>
      </c>
      <c r="F27" s="126"/>
      <c r="G27" s="34">
        <v>0</v>
      </c>
      <c r="H27" s="206">
        <v>0</v>
      </c>
      <c r="I27" s="126">
        <v>0</v>
      </c>
      <c r="J27" s="34">
        <v>0</v>
      </c>
      <c r="K27" s="206">
        <v>0</v>
      </c>
      <c r="L27" s="126">
        <v>0</v>
      </c>
      <c r="M27" s="34">
        <v>0</v>
      </c>
      <c r="N27" s="206">
        <v>0</v>
      </c>
      <c r="O27" s="126">
        <v>0</v>
      </c>
      <c r="P27" s="34">
        <v>0</v>
      </c>
      <c r="Q27" s="206">
        <v>0</v>
      </c>
      <c r="R27" s="126">
        <v>0</v>
      </c>
      <c r="S27" s="34">
        <v>0</v>
      </c>
      <c r="T27" s="206">
        <v>0</v>
      </c>
      <c r="U27" s="126">
        <v>0</v>
      </c>
      <c r="V27" s="34">
        <v>0</v>
      </c>
      <c r="W27" s="206">
        <v>0</v>
      </c>
      <c r="X27" s="126">
        <v>0</v>
      </c>
      <c r="Y27" s="34">
        <v>0</v>
      </c>
      <c r="Z27" s="206">
        <v>0</v>
      </c>
      <c r="AA27" s="126">
        <v>0</v>
      </c>
      <c r="AB27" s="34">
        <v>0</v>
      </c>
      <c r="AC27" s="206">
        <v>0</v>
      </c>
      <c r="AD27" s="126">
        <v>0</v>
      </c>
      <c r="AE27" s="34">
        <v>0</v>
      </c>
      <c r="AF27" s="206">
        <v>0</v>
      </c>
      <c r="AG27" s="127">
        <f t="shared" si="0"/>
        <v>0</v>
      </c>
      <c r="AH27" s="108">
        <f t="shared" si="1"/>
        <v>0</v>
      </c>
      <c r="AI27" s="224">
        <f t="shared" si="2"/>
        <v>0</v>
      </c>
    </row>
    <row r="28" spans="1:35" x14ac:dyDescent="0.2">
      <c r="A28" s="159" t="s">
        <v>59</v>
      </c>
      <c r="B28" s="103"/>
      <c r="C28" s="126"/>
      <c r="D28" s="34">
        <v>0</v>
      </c>
      <c r="E28" s="206">
        <v>0</v>
      </c>
      <c r="F28" s="126"/>
      <c r="G28" s="34">
        <v>0</v>
      </c>
      <c r="H28" s="206">
        <v>0</v>
      </c>
      <c r="I28" s="126">
        <v>0</v>
      </c>
      <c r="J28" s="34">
        <v>0</v>
      </c>
      <c r="K28" s="206">
        <v>0</v>
      </c>
      <c r="L28" s="126">
        <v>0</v>
      </c>
      <c r="M28" s="34">
        <v>0</v>
      </c>
      <c r="N28" s="206">
        <v>0</v>
      </c>
      <c r="O28" s="126">
        <v>0</v>
      </c>
      <c r="P28" s="34">
        <v>0</v>
      </c>
      <c r="Q28" s="206">
        <v>0</v>
      </c>
      <c r="R28" s="126">
        <v>0</v>
      </c>
      <c r="S28" s="34">
        <v>0</v>
      </c>
      <c r="T28" s="206">
        <v>0</v>
      </c>
      <c r="U28" s="126">
        <v>0</v>
      </c>
      <c r="V28" s="34">
        <v>0</v>
      </c>
      <c r="W28" s="206">
        <v>0</v>
      </c>
      <c r="X28" s="126">
        <v>0</v>
      </c>
      <c r="Y28" s="34">
        <v>0</v>
      </c>
      <c r="Z28" s="206">
        <v>0</v>
      </c>
      <c r="AA28" s="126">
        <v>0</v>
      </c>
      <c r="AB28" s="34">
        <v>0</v>
      </c>
      <c r="AC28" s="206">
        <v>0</v>
      </c>
      <c r="AD28" s="126">
        <v>0</v>
      </c>
      <c r="AE28" s="34">
        <v>0</v>
      </c>
      <c r="AF28" s="206">
        <v>0</v>
      </c>
      <c r="AG28" s="127">
        <f>SUM(C28,F28,I28,L28,O28,R28,U28,X28,AA28,AD28)</f>
        <v>0</v>
      </c>
      <c r="AH28" s="108">
        <f t="shared" si="1"/>
        <v>0</v>
      </c>
      <c r="AI28" s="224">
        <f t="shared" si="2"/>
        <v>0</v>
      </c>
    </row>
    <row r="29" spans="1:35" x14ac:dyDescent="0.2">
      <c r="A29" s="159" t="s">
        <v>60</v>
      </c>
      <c r="B29" s="103"/>
      <c r="C29" s="126"/>
      <c r="D29" s="34">
        <v>0</v>
      </c>
      <c r="E29" s="206">
        <v>0</v>
      </c>
      <c r="F29" s="126"/>
      <c r="G29" s="34">
        <v>0</v>
      </c>
      <c r="H29" s="206">
        <v>0</v>
      </c>
      <c r="I29" s="126">
        <v>0</v>
      </c>
      <c r="J29" s="34">
        <v>0</v>
      </c>
      <c r="K29" s="206">
        <v>0</v>
      </c>
      <c r="L29" s="126">
        <v>0</v>
      </c>
      <c r="M29" s="34">
        <v>0</v>
      </c>
      <c r="N29" s="206">
        <v>0</v>
      </c>
      <c r="O29" s="126">
        <v>0</v>
      </c>
      <c r="P29" s="34">
        <v>0</v>
      </c>
      <c r="Q29" s="206">
        <v>0</v>
      </c>
      <c r="R29" s="126">
        <v>0</v>
      </c>
      <c r="S29" s="34">
        <v>0</v>
      </c>
      <c r="T29" s="206">
        <v>0</v>
      </c>
      <c r="U29" s="126">
        <v>0</v>
      </c>
      <c r="V29" s="34">
        <v>0</v>
      </c>
      <c r="W29" s="206">
        <v>0</v>
      </c>
      <c r="X29" s="126">
        <v>0</v>
      </c>
      <c r="Y29" s="34">
        <v>0</v>
      </c>
      <c r="Z29" s="206">
        <v>0</v>
      </c>
      <c r="AA29" s="126">
        <v>0</v>
      </c>
      <c r="AB29" s="34">
        <v>0</v>
      </c>
      <c r="AC29" s="206">
        <v>0</v>
      </c>
      <c r="AD29" s="126">
        <v>0</v>
      </c>
      <c r="AE29" s="34">
        <v>0</v>
      </c>
      <c r="AF29" s="206">
        <v>0</v>
      </c>
      <c r="AG29" s="127">
        <f t="shared" si="0"/>
        <v>0</v>
      </c>
      <c r="AH29" s="108">
        <f t="shared" si="1"/>
        <v>0</v>
      </c>
      <c r="AI29" s="224">
        <f t="shared" si="2"/>
        <v>0</v>
      </c>
    </row>
    <row r="30" spans="1:35" x14ac:dyDescent="0.2">
      <c r="A30" s="159" t="s">
        <v>62</v>
      </c>
      <c r="B30" s="103"/>
      <c r="C30" s="126"/>
      <c r="D30" s="34">
        <v>0</v>
      </c>
      <c r="E30" s="206">
        <v>0</v>
      </c>
      <c r="F30" s="126"/>
      <c r="G30" s="34">
        <v>0</v>
      </c>
      <c r="H30" s="206">
        <v>0</v>
      </c>
      <c r="I30" s="126">
        <v>0</v>
      </c>
      <c r="J30" s="34">
        <v>0</v>
      </c>
      <c r="K30" s="206">
        <v>0</v>
      </c>
      <c r="L30" s="126">
        <v>0</v>
      </c>
      <c r="M30" s="34">
        <v>0</v>
      </c>
      <c r="N30" s="206">
        <v>0</v>
      </c>
      <c r="O30" s="126">
        <v>0</v>
      </c>
      <c r="P30" s="34">
        <v>0</v>
      </c>
      <c r="Q30" s="206">
        <v>0</v>
      </c>
      <c r="R30" s="126">
        <v>0</v>
      </c>
      <c r="S30" s="34">
        <v>0</v>
      </c>
      <c r="T30" s="206">
        <v>0</v>
      </c>
      <c r="U30" s="126">
        <v>0</v>
      </c>
      <c r="V30" s="34">
        <v>0</v>
      </c>
      <c r="W30" s="206">
        <v>0</v>
      </c>
      <c r="X30" s="126">
        <v>0</v>
      </c>
      <c r="Y30" s="34">
        <v>0</v>
      </c>
      <c r="Z30" s="206">
        <v>0</v>
      </c>
      <c r="AA30" s="126">
        <v>0</v>
      </c>
      <c r="AB30" s="34">
        <v>0</v>
      </c>
      <c r="AC30" s="206">
        <v>0</v>
      </c>
      <c r="AD30" s="126">
        <v>0</v>
      </c>
      <c r="AE30" s="34">
        <v>0</v>
      </c>
      <c r="AF30" s="206">
        <v>0</v>
      </c>
      <c r="AG30" s="127">
        <f t="shared" si="0"/>
        <v>0</v>
      </c>
      <c r="AH30" s="108">
        <f t="shared" si="1"/>
        <v>0</v>
      </c>
      <c r="AI30" s="224">
        <f t="shared" si="2"/>
        <v>0</v>
      </c>
    </row>
    <row r="31" spans="1:35" x14ac:dyDescent="0.2">
      <c r="A31" s="159" t="s">
        <v>63</v>
      </c>
      <c r="B31" s="103"/>
      <c r="C31" s="126"/>
      <c r="D31" s="34">
        <v>0</v>
      </c>
      <c r="E31" s="206">
        <v>0</v>
      </c>
      <c r="F31" s="126"/>
      <c r="G31" s="34">
        <v>0</v>
      </c>
      <c r="H31" s="206">
        <v>0</v>
      </c>
      <c r="I31" s="126">
        <v>0</v>
      </c>
      <c r="J31" s="34">
        <v>0</v>
      </c>
      <c r="K31" s="206">
        <v>0</v>
      </c>
      <c r="L31" s="126">
        <v>0</v>
      </c>
      <c r="M31" s="34">
        <v>0</v>
      </c>
      <c r="N31" s="206">
        <v>0</v>
      </c>
      <c r="O31" s="126">
        <v>0</v>
      </c>
      <c r="P31" s="34">
        <v>0</v>
      </c>
      <c r="Q31" s="206">
        <v>0</v>
      </c>
      <c r="R31" s="126">
        <v>0</v>
      </c>
      <c r="S31" s="34">
        <v>0</v>
      </c>
      <c r="T31" s="206">
        <v>0</v>
      </c>
      <c r="U31" s="126">
        <v>0</v>
      </c>
      <c r="V31" s="34">
        <v>0</v>
      </c>
      <c r="W31" s="206">
        <v>0</v>
      </c>
      <c r="X31" s="126">
        <v>0</v>
      </c>
      <c r="Y31" s="34">
        <v>0</v>
      </c>
      <c r="Z31" s="206">
        <v>0</v>
      </c>
      <c r="AA31" s="126">
        <v>0</v>
      </c>
      <c r="AB31" s="34">
        <v>0</v>
      </c>
      <c r="AC31" s="206">
        <v>0</v>
      </c>
      <c r="AD31" s="126">
        <v>0</v>
      </c>
      <c r="AE31" s="34">
        <v>0</v>
      </c>
      <c r="AF31" s="206">
        <v>0</v>
      </c>
      <c r="AG31" s="127">
        <f t="shared" si="0"/>
        <v>0</v>
      </c>
      <c r="AH31" s="108">
        <f t="shared" si="1"/>
        <v>0</v>
      </c>
      <c r="AI31" s="224">
        <f t="shared" si="2"/>
        <v>0</v>
      </c>
    </row>
    <row r="32" spans="1:35" x14ac:dyDescent="0.2">
      <c r="A32" s="159" t="s">
        <v>64</v>
      </c>
      <c r="B32" s="103"/>
      <c r="C32" s="126"/>
      <c r="D32" s="34">
        <v>0</v>
      </c>
      <c r="E32" s="206">
        <v>0</v>
      </c>
      <c r="F32" s="366"/>
      <c r="G32" s="34">
        <v>0</v>
      </c>
      <c r="H32" s="206">
        <v>0</v>
      </c>
      <c r="I32" s="126">
        <v>0</v>
      </c>
      <c r="J32" s="34">
        <v>0</v>
      </c>
      <c r="K32" s="206">
        <v>0</v>
      </c>
      <c r="L32" s="126">
        <v>0</v>
      </c>
      <c r="M32" s="34">
        <v>0</v>
      </c>
      <c r="N32" s="206">
        <v>0</v>
      </c>
      <c r="O32" s="126">
        <v>0</v>
      </c>
      <c r="P32" s="34">
        <v>0</v>
      </c>
      <c r="Q32" s="206">
        <v>0</v>
      </c>
      <c r="R32" s="126">
        <v>0</v>
      </c>
      <c r="S32" s="34">
        <v>0</v>
      </c>
      <c r="T32" s="206">
        <v>0</v>
      </c>
      <c r="U32" s="126">
        <v>0</v>
      </c>
      <c r="V32" s="34">
        <v>0</v>
      </c>
      <c r="W32" s="206">
        <v>0</v>
      </c>
      <c r="X32" s="126">
        <v>0</v>
      </c>
      <c r="Y32" s="34">
        <v>0</v>
      </c>
      <c r="Z32" s="206">
        <v>0</v>
      </c>
      <c r="AA32" s="126">
        <v>0</v>
      </c>
      <c r="AB32" s="34">
        <v>0</v>
      </c>
      <c r="AC32" s="206">
        <v>0</v>
      </c>
      <c r="AD32" s="126">
        <v>0</v>
      </c>
      <c r="AE32" s="34">
        <v>0</v>
      </c>
      <c r="AF32" s="206">
        <v>0</v>
      </c>
      <c r="AG32" s="127">
        <f t="shared" si="0"/>
        <v>0</v>
      </c>
      <c r="AH32" s="108">
        <f t="shared" si="1"/>
        <v>0</v>
      </c>
      <c r="AI32" s="224">
        <f t="shared" si="2"/>
        <v>0</v>
      </c>
    </row>
    <row r="33" spans="1:39" x14ac:dyDescent="0.2">
      <c r="A33" s="159" t="s">
        <v>65</v>
      </c>
      <c r="B33" s="103"/>
      <c r="C33" s="126"/>
      <c r="D33" s="34">
        <v>0</v>
      </c>
      <c r="E33" s="206">
        <v>0</v>
      </c>
      <c r="F33" s="126"/>
      <c r="G33" s="34">
        <v>0</v>
      </c>
      <c r="H33" s="206">
        <v>0</v>
      </c>
      <c r="I33" s="126">
        <v>0</v>
      </c>
      <c r="J33" s="34">
        <v>0</v>
      </c>
      <c r="K33" s="206">
        <v>0</v>
      </c>
      <c r="L33" s="126">
        <v>0</v>
      </c>
      <c r="M33" s="34">
        <v>0</v>
      </c>
      <c r="N33" s="206">
        <v>0</v>
      </c>
      <c r="O33" s="126">
        <v>0</v>
      </c>
      <c r="P33" s="34">
        <v>0</v>
      </c>
      <c r="Q33" s="206">
        <v>0</v>
      </c>
      <c r="R33" s="126">
        <v>0</v>
      </c>
      <c r="S33" s="34">
        <v>0</v>
      </c>
      <c r="T33" s="206">
        <v>0</v>
      </c>
      <c r="U33" s="126">
        <v>0</v>
      </c>
      <c r="V33" s="34">
        <v>0</v>
      </c>
      <c r="W33" s="206">
        <v>0</v>
      </c>
      <c r="X33" s="126">
        <v>0</v>
      </c>
      <c r="Y33" s="34">
        <v>0</v>
      </c>
      <c r="Z33" s="206">
        <v>0</v>
      </c>
      <c r="AA33" s="126">
        <v>0</v>
      </c>
      <c r="AB33" s="34">
        <v>0</v>
      </c>
      <c r="AC33" s="206">
        <v>0</v>
      </c>
      <c r="AD33" s="126">
        <v>0</v>
      </c>
      <c r="AE33" s="34">
        <v>0</v>
      </c>
      <c r="AF33" s="206">
        <v>0</v>
      </c>
      <c r="AG33" s="127">
        <f t="shared" si="0"/>
        <v>0</v>
      </c>
      <c r="AH33" s="108">
        <f t="shared" si="1"/>
        <v>0</v>
      </c>
      <c r="AI33" s="224">
        <f t="shared" si="2"/>
        <v>0</v>
      </c>
    </row>
    <row r="34" spans="1:39" x14ac:dyDescent="0.2">
      <c r="A34" s="159" t="s">
        <v>66</v>
      </c>
      <c r="B34" s="103"/>
      <c r="C34" s="126"/>
      <c r="D34" s="34">
        <v>0</v>
      </c>
      <c r="E34" s="206">
        <v>0</v>
      </c>
      <c r="F34" s="126"/>
      <c r="G34" s="34">
        <v>0</v>
      </c>
      <c r="H34" s="206">
        <v>0</v>
      </c>
      <c r="I34" s="126">
        <v>0</v>
      </c>
      <c r="J34" s="34">
        <v>0</v>
      </c>
      <c r="K34" s="206">
        <v>0</v>
      </c>
      <c r="L34" s="126">
        <v>0</v>
      </c>
      <c r="M34" s="34">
        <v>0</v>
      </c>
      <c r="N34" s="206">
        <v>0</v>
      </c>
      <c r="O34" s="126">
        <v>0</v>
      </c>
      <c r="P34" s="34">
        <v>0</v>
      </c>
      <c r="Q34" s="206">
        <v>0</v>
      </c>
      <c r="R34" s="126">
        <v>0</v>
      </c>
      <c r="S34" s="34">
        <v>0</v>
      </c>
      <c r="T34" s="206">
        <v>0</v>
      </c>
      <c r="U34" s="126">
        <v>0</v>
      </c>
      <c r="V34" s="34">
        <v>0</v>
      </c>
      <c r="W34" s="206">
        <v>0</v>
      </c>
      <c r="X34" s="126">
        <v>0</v>
      </c>
      <c r="Y34" s="34">
        <v>0</v>
      </c>
      <c r="Z34" s="206">
        <v>0</v>
      </c>
      <c r="AA34" s="126">
        <v>0</v>
      </c>
      <c r="AB34" s="34">
        <v>0</v>
      </c>
      <c r="AC34" s="206">
        <v>0</v>
      </c>
      <c r="AD34" s="126">
        <v>0</v>
      </c>
      <c r="AE34" s="34">
        <v>0</v>
      </c>
      <c r="AF34" s="206">
        <v>0</v>
      </c>
      <c r="AG34" s="127">
        <f t="shared" si="0"/>
        <v>0</v>
      </c>
      <c r="AH34" s="108">
        <f t="shared" si="1"/>
        <v>0</v>
      </c>
      <c r="AI34" s="224">
        <f t="shared" si="2"/>
        <v>0</v>
      </c>
    </row>
    <row r="35" spans="1:39" x14ac:dyDescent="0.2">
      <c r="A35" s="159" t="s">
        <v>67</v>
      </c>
      <c r="B35" s="103"/>
      <c r="C35" s="126"/>
      <c r="D35" s="34">
        <v>0</v>
      </c>
      <c r="E35" s="206">
        <v>0</v>
      </c>
      <c r="F35" s="126"/>
      <c r="G35" s="34">
        <v>0</v>
      </c>
      <c r="H35" s="206">
        <v>0</v>
      </c>
      <c r="I35" s="126">
        <v>0</v>
      </c>
      <c r="J35" s="34">
        <v>0</v>
      </c>
      <c r="K35" s="206">
        <v>0</v>
      </c>
      <c r="L35" s="126">
        <v>0</v>
      </c>
      <c r="M35" s="34">
        <v>0</v>
      </c>
      <c r="N35" s="206">
        <v>0</v>
      </c>
      <c r="O35" s="126">
        <v>0</v>
      </c>
      <c r="P35" s="34">
        <v>0</v>
      </c>
      <c r="Q35" s="206">
        <v>0</v>
      </c>
      <c r="R35" s="126">
        <v>0</v>
      </c>
      <c r="S35" s="34">
        <v>0</v>
      </c>
      <c r="T35" s="206">
        <v>0</v>
      </c>
      <c r="U35" s="126">
        <v>0</v>
      </c>
      <c r="V35" s="34">
        <v>0</v>
      </c>
      <c r="W35" s="206">
        <v>0</v>
      </c>
      <c r="X35" s="126">
        <v>0</v>
      </c>
      <c r="Y35" s="34">
        <v>0</v>
      </c>
      <c r="Z35" s="206">
        <v>0</v>
      </c>
      <c r="AA35" s="126">
        <v>0</v>
      </c>
      <c r="AB35" s="34">
        <v>0</v>
      </c>
      <c r="AC35" s="206">
        <v>0</v>
      </c>
      <c r="AD35" s="126">
        <v>0</v>
      </c>
      <c r="AE35" s="34">
        <v>0</v>
      </c>
      <c r="AF35" s="206">
        <v>0</v>
      </c>
      <c r="AG35" s="127">
        <f t="shared" si="0"/>
        <v>0</v>
      </c>
      <c r="AH35" s="108">
        <f t="shared" si="1"/>
        <v>0</v>
      </c>
      <c r="AI35" s="224">
        <f t="shared" si="2"/>
        <v>0</v>
      </c>
    </row>
    <row r="36" spans="1:39" x14ac:dyDescent="0.2">
      <c r="A36" s="159" t="s">
        <v>68</v>
      </c>
      <c r="B36" s="103"/>
      <c r="C36" s="126"/>
      <c r="D36" s="34">
        <v>0</v>
      </c>
      <c r="E36" s="206">
        <v>0</v>
      </c>
      <c r="F36" s="126"/>
      <c r="G36" s="34">
        <v>0</v>
      </c>
      <c r="H36" s="206">
        <v>0</v>
      </c>
      <c r="I36" s="126">
        <v>0</v>
      </c>
      <c r="J36" s="34">
        <v>0</v>
      </c>
      <c r="K36" s="206">
        <v>0</v>
      </c>
      <c r="L36" s="126">
        <v>0</v>
      </c>
      <c r="M36" s="34">
        <v>0</v>
      </c>
      <c r="N36" s="206">
        <v>0</v>
      </c>
      <c r="O36" s="126">
        <v>0</v>
      </c>
      <c r="P36" s="34">
        <v>0</v>
      </c>
      <c r="Q36" s="206">
        <v>0</v>
      </c>
      <c r="R36" s="126">
        <v>0</v>
      </c>
      <c r="S36" s="34">
        <v>0</v>
      </c>
      <c r="T36" s="206">
        <v>0</v>
      </c>
      <c r="U36" s="126">
        <v>0</v>
      </c>
      <c r="V36" s="34">
        <v>0</v>
      </c>
      <c r="W36" s="206">
        <v>0</v>
      </c>
      <c r="X36" s="126">
        <v>0</v>
      </c>
      <c r="Y36" s="34">
        <v>0</v>
      </c>
      <c r="Z36" s="206">
        <v>0</v>
      </c>
      <c r="AA36" s="126">
        <v>0</v>
      </c>
      <c r="AB36" s="34">
        <v>0</v>
      </c>
      <c r="AC36" s="206">
        <v>0</v>
      </c>
      <c r="AD36" s="126">
        <v>0</v>
      </c>
      <c r="AE36" s="34">
        <v>0</v>
      </c>
      <c r="AF36" s="206">
        <v>0</v>
      </c>
      <c r="AG36" s="127">
        <f t="shared" si="0"/>
        <v>0</v>
      </c>
      <c r="AH36" s="108">
        <f t="shared" si="1"/>
        <v>0</v>
      </c>
      <c r="AI36" s="224">
        <f t="shared" si="2"/>
        <v>0</v>
      </c>
    </row>
    <row r="37" spans="1:39" x14ac:dyDescent="0.2">
      <c r="A37" s="159" t="s">
        <v>69</v>
      </c>
      <c r="B37" s="103"/>
      <c r="C37" s="126"/>
      <c r="D37" s="34">
        <v>0</v>
      </c>
      <c r="E37" s="206">
        <v>0</v>
      </c>
      <c r="F37" s="126"/>
      <c r="G37" s="34">
        <v>0</v>
      </c>
      <c r="H37" s="206">
        <v>0</v>
      </c>
      <c r="I37" s="126">
        <v>0</v>
      </c>
      <c r="J37" s="34">
        <v>0</v>
      </c>
      <c r="K37" s="206">
        <v>0</v>
      </c>
      <c r="L37" s="126">
        <v>0</v>
      </c>
      <c r="M37" s="34">
        <v>0</v>
      </c>
      <c r="N37" s="206">
        <v>0</v>
      </c>
      <c r="O37" s="126">
        <v>0</v>
      </c>
      <c r="P37" s="34">
        <v>0</v>
      </c>
      <c r="Q37" s="206">
        <v>0</v>
      </c>
      <c r="R37" s="126">
        <v>0</v>
      </c>
      <c r="S37" s="34">
        <v>0</v>
      </c>
      <c r="T37" s="206">
        <v>0</v>
      </c>
      <c r="U37" s="126">
        <v>0</v>
      </c>
      <c r="V37" s="34">
        <v>0</v>
      </c>
      <c r="W37" s="206">
        <v>0</v>
      </c>
      <c r="X37" s="126">
        <v>0</v>
      </c>
      <c r="Y37" s="34">
        <v>0</v>
      </c>
      <c r="Z37" s="206">
        <v>0</v>
      </c>
      <c r="AA37" s="126">
        <v>0</v>
      </c>
      <c r="AB37" s="34">
        <v>0</v>
      </c>
      <c r="AC37" s="206">
        <v>0</v>
      </c>
      <c r="AD37" s="126">
        <v>0</v>
      </c>
      <c r="AE37" s="34">
        <v>0</v>
      </c>
      <c r="AF37" s="206">
        <v>0</v>
      </c>
      <c r="AG37" s="127">
        <f t="shared" si="0"/>
        <v>0</v>
      </c>
      <c r="AH37" s="108">
        <f t="shared" si="1"/>
        <v>0</v>
      </c>
      <c r="AI37" s="224">
        <f t="shared" si="2"/>
        <v>0</v>
      </c>
    </row>
    <row r="38" spans="1:39" x14ac:dyDescent="0.2">
      <c r="A38" s="159" t="s">
        <v>70</v>
      </c>
      <c r="B38" s="103"/>
      <c r="C38" s="126"/>
      <c r="D38" s="34">
        <v>0</v>
      </c>
      <c r="E38" s="206">
        <v>0</v>
      </c>
      <c r="F38" s="126"/>
      <c r="G38" s="34">
        <v>0</v>
      </c>
      <c r="H38" s="206">
        <v>0</v>
      </c>
      <c r="I38" s="126">
        <v>0</v>
      </c>
      <c r="J38" s="34">
        <v>0</v>
      </c>
      <c r="K38" s="206">
        <v>0</v>
      </c>
      <c r="L38" s="126">
        <v>0</v>
      </c>
      <c r="M38" s="34">
        <v>0</v>
      </c>
      <c r="N38" s="206">
        <v>0</v>
      </c>
      <c r="O38" s="126">
        <v>0</v>
      </c>
      <c r="P38" s="34">
        <v>0</v>
      </c>
      <c r="Q38" s="206">
        <v>0</v>
      </c>
      <c r="R38" s="126">
        <v>0</v>
      </c>
      <c r="S38" s="34">
        <v>0</v>
      </c>
      <c r="T38" s="206">
        <v>0</v>
      </c>
      <c r="U38" s="126">
        <v>0</v>
      </c>
      <c r="V38" s="34">
        <v>0</v>
      </c>
      <c r="W38" s="206">
        <v>0</v>
      </c>
      <c r="X38" s="126">
        <v>0</v>
      </c>
      <c r="Y38" s="34">
        <v>0</v>
      </c>
      <c r="Z38" s="206">
        <v>0</v>
      </c>
      <c r="AA38" s="126">
        <v>0</v>
      </c>
      <c r="AB38" s="34">
        <v>0</v>
      </c>
      <c r="AC38" s="206">
        <v>0</v>
      </c>
      <c r="AD38" s="126">
        <v>0</v>
      </c>
      <c r="AE38" s="34">
        <v>0</v>
      </c>
      <c r="AF38" s="206">
        <v>0</v>
      </c>
      <c r="AG38" s="127">
        <f t="shared" si="0"/>
        <v>0</v>
      </c>
      <c r="AH38" s="108">
        <f t="shared" si="1"/>
        <v>0</v>
      </c>
      <c r="AI38" s="224">
        <f t="shared" si="2"/>
        <v>0</v>
      </c>
    </row>
    <row r="39" spans="1:39" x14ac:dyDescent="0.2">
      <c r="A39" s="157" t="s">
        <v>71</v>
      </c>
      <c r="B39" s="103"/>
      <c r="C39" s="126"/>
      <c r="D39" s="34">
        <v>0</v>
      </c>
      <c r="E39" s="206">
        <v>0</v>
      </c>
      <c r="F39" s="126"/>
      <c r="G39" s="34">
        <v>0</v>
      </c>
      <c r="H39" s="206">
        <v>0</v>
      </c>
      <c r="I39" s="126">
        <v>0</v>
      </c>
      <c r="J39" s="34">
        <v>0</v>
      </c>
      <c r="K39" s="206">
        <v>0</v>
      </c>
      <c r="L39" s="126">
        <v>0</v>
      </c>
      <c r="M39" s="34">
        <v>0</v>
      </c>
      <c r="N39" s="206">
        <v>0</v>
      </c>
      <c r="O39" s="126">
        <v>0</v>
      </c>
      <c r="P39" s="34">
        <v>0</v>
      </c>
      <c r="Q39" s="206">
        <v>0</v>
      </c>
      <c r="R39" s="126">
        <v>0</v>
      </c>
      <c r="S39" s="34">
        <v>0</v>
      </c>
      <c r="T39" s="206">
        <v>0</v>
      </c>
      <c r="U39" s="126">
        <v>0</v>
      </c>
      <c r="V39" s="34">
        <v>0</v>
      </c>
      <c r="W39" s="206">
        <v>0</v>
      </c>
      <c r="X39" s="126">
        <v>0</v>
      </c>
      <c r="Y39" s="34">
        <v>0</v>
      </c>
      <c r="Z39" s="206">
        <v>0</v>
      </c>
      <c r="AA39" s="126">
        <v>0</v>
      </c>
      <c r="AB39" s="34">
        <v>0</v>
      </c>
      <c r="AC39" s="206">
        <v>0</v>
      </c>
      <c r="AD39" s="126">
        <v>0</v>
      </c>
      <c r="AE39" s="34">
        <v>0</v>
      </c>
      <c r="AF39" s="206">
        <v>0</v>
      </c>
      <c r="AG39" s="127">
        <f t="shared" si="0"/>
        <v>0</v>
      </c>
      <c r="AH39" s="108">
        <f t="shared" si="1"/>
        <v>0</v>
      </c>
      <c r="AI39" s="224">
        <f t="shared" si="2"/>
        <v>0</v>
      </c>
    </row>
    <row r="40" spans="1:39" x14ac:dyDescent="0.2">
      <c r="A40" s="157" t="s">
        <v>72</v>
      </c>
      <c r="B40" s="103"/>
      <c r="C40" s="126"/>
      <c r="D40" s="34">
        <v>0</v>
      </c>
      <c r="E40" s="206">
        <v>0</v>
      </c>
      <c r="F40" s="126"/>
      <c r="G40" s="34">
        <v>0</v>
      </c>
      <c r="H40" s="206">
        <v>0</v>
      </c>
      <c r="I40" s="126">
        <v>0</v>
      </c>
      <c r="J40" s="34">
        <v>0</v>
      </c>
      <c r="K40" s="206">
        <v>0</v>
      </c>
      <c r="L40" s="126">
        <v>0</v>
      </c>
      <c r="M40" s="34">
        <v>0</v>
      </c>
      <c r="N40" s="206">
        <v>0</v>
      </c>
      <c r="O40" s="126">
        <v>0</v>
      </c>
      <c r="P40" s="34">
        <v>0</v>
      </c>
      <c r="Q40" s="206">
        <v>0</v>
      </c>
      <c r="R40" s="126">
        <v>0</v>
      </c>
      <c r="S40" s="34">
        <v>0</v>
      </c>
      <c r="T40" s="206">
        <v>0</v>
      </c>
      <c r="U40" s="126">
        <v>0</v>
      </c>
      <c r="V40" s="34">
        <v>0</v>
      </c>
      <c r="W40" s="206">
        <v>0</v>
      </c>
      <c r="X40" s="126">
        <v>0</v>
      </c>
      <c r="Y40" s="34">
        <v>0</v>
      </c>
      <c r="Z40" s="206">
        <v>0</v>
      </c>
      <c r="AA40" s="126">
        <v>0</v>
      </c>
      <c r="AB40" s="34">
        <v>0</v>
      </c>
      <c r="AC40" s="206">
        <v>0</v>
      </c>
      <c r="AD40" s="126">
        <v>0</v>
      </c>
      <c r="AE40" s="34">
        <v>0</v>
      </c>
      <c r="AF40" s="206">
        <v>0</v>
      </c>
      <c r="AG40" s="127">
        <f t="shared" si="0"/>
        <v>0</v>
      </c>
      <c r="AH40" s="108">
        <f t="shared" si="1"/>
        <v>0</v>
      </c>
      <c r="AI40" s="224">
        <f t="shared" si="2"/>
        <v>0</v>
      </c>
    </row>
    <row r="41" spans="1:39" x14ac:dyDescent="0.2">
      <c r="A41" s="157" t="s">
        <v>73</v>
      </c>
      <c r="B41" s="103"/>
      <c r="C41" s="126"/>
      <c r="D41" s="34">
        <v>0</v>
      </c>
      <c r="E41" s="206">
        <v>0</v>
      </c>
      <c r="F41" s="126"/>
      <c r="G41" s="34">
        <v>0</v>
      </c>
      <c r="H41" s="206">
        <v>0</v>
      </c>
      <c r="I41" s="126">
        <v>0</v>
      </c>
      <c r="J41" s="34">
        <v>0</v>
      </c>
      <c r="K41" s="206">
        <v>0</v>
      </c>
      <c r="L41" s="126">
        <v>0</v>
      </c>
      <c r="M41" s="34">
        <v>0</v>
      </c>
      <c r="N41" s="206">
        <v>0</v>
      </c>
      <c r="O41" s="126">
        <v>0</v>
      </c>
      <c r="P41" s="34">
        <v>0</v>
      </c>
      <c r="Q41" s="206">
        <v>0</v>
      </c>
      <c r="R41" s="126">
        <v>0</v>
      </c>
      <c r="S41" s="34">
        <v>0</v>
      </c>
      <c r="T41" s="206">
        <v>0</v>
      </c>
      <c r="U41" s="126">
        <v>0</v>
      </c>
      <c r="V41" s="34">
        <v>0</v>
      </c>
      <c r="W41" s="206">
        <v>0</v>
      </c>
      <c r="X41" s="126">
        <v>0</v>
      </c>
      <c r="Y41" s="34">
        <v>0</v>
      </c>
      <c r="Z41" s="206">
        <v>0</v>
      </c>
      <c r="AA41" s="126">
        <v>0</v>
      </c>
      <c r="AB41" s="34">
        <v>0</v>
      </c>
      <c r="AC41" s="206">
        <v>0</v>
      </c>
      <c r="AD41" s="126">
        <v>0</v>
      </c>
      <c r="AE41" s="34">
        <v>0</v>
      </c>
      <c r="AF41" s="206">
        <v>0</v>
      </c>
      <c r="AG41" s="127">
        <f t="shared" si="0"/>
        <v>0</v>
      </c>
      <c r="AH41" s="108">
        <f t="shared" si="1"/>
        <v>0</v>
      </c>
      <c r="AI41" s="224">
        <f t="shared" si="2"/>
        <v>0</v>
      </c>
    </row>
    <row r="42" spans="1:39" x14ac:dyDescent="0.2">
      <c r="A42" s="157" t="s">
        <v>74</v>
      </c>
      <c r="B42" s="103"/>
      <c r="C42" s="126"/>
      <c r="D42" s="34">
        <v>0</v>
      </c>
      <c r="E42" s="206">
        <v>0</v>
      </c>
      <c r="F42" s="126"/>
      <c r="G42" s="34">
        <v>0</v>
      </c>
      <c r="H42" s="206">
        <v>0</v>
      </c>
      <c r="I42" s="126">
        <v>0</v>
      </c>
      <c r="J42" s="34">
        <v>0</v>
      </c>
      <c r="K42" s="206">
        <v>0</v>
      </c>
      <c r="L42" s="126">
        <v>0</v>
      </c>
      <c r="M42" s="34">
        <v>0</v>
      </c>
      <c r="N42" s="206">
        <v>0</v>
      </c>
      <c r="O42" s="126">
        <v>0</v>
      </c>
      <c r="P42" s="34">
        <v>0</v>
      </c>
      <c r="Q42" s="206">
        <v>0</v>
      </c>
      <c r="R42" s="126">
        <v>0</v>
      </c>
      <c r="S42" s="34">
        <v>0</v>
      </c>
      <c r="T42" s="206">
        <v>0</v>
      </c>
      <c r="U42" s="126">
        <v>0</v>
      </c>
      <c r="V42" s="34">
        <v>0</v>
      </c>
      <c r="W42" s="206">
        <v>0</v>
      </c>
      <c r="X42" s="126">
        <v>0</v>
      </c>
      <c r="Y42" s="34">
        <v>0</v>
      </c>
      <c r="Z42" s="206">
        <v>0</v>
      </c>
      <c r="AA42" s="126">
        <v>0</v>
      </c>
      <c r="AB42" s="34">
        <v>0</v>
      </c>
      <c r="AC42" s="206">
        <v>0</v>
      </c>
      <c r="AD42" s="126">
        <v>0</v>
      </c>
      <c r="AE42" s="34">
        <v>0</v>
      </c>
      <c r="AF42" s="206">
        <v>0</v>
      </c>
      <c r="AG42" s="127">
        <f t="shared" si="0"/>
        <v>0</v>
      </c>
      <c r="AH42" s="108">
        <f t="shared" si="1"/>
        <v>0</v>
      </c>
      <c r="AI42" s="224">
        <f t="shared" si="2"/>
        <v>0</v>
      </c>
    </row>
    <row r="43" spans="1:39" x14ac:dyDescent="0.2">
      <c r="A43" s="157" t="s">
        <v>75</v>
      </c>
      <c r="B43" s="103"/>
      <c r="C43" s="126"/>
      <c r="D43" s="34">
        <v>0</v>
      </c>
      <c r="E43" s="206">
        <v>0</v>
      </c>
      <c r="F43" s="126"/>
      <c r="G43" s="34">
        <v>0</v>
      </c>
      <c r="H43" s="206">
        <v>0</v>
      </c>
      <c r="I43" s="126">
        <v>0</v>
      </c>
      <c r="J43" s="34">
        <v>0</v>
      </c>
      <c r="K43" s="206">
        <v>0</v>
      </c>
      <c r="L43" s="126">
        <v>0</v>
      </c>
      <c r="M43" s="34">
        <v>0</v>
      </c>
      <c r="N43" s="206">
        <v>0</v>
      </c>
      <c r="O43" s="126">
        <v>0</v>
      </c>
      <c r="P43" s="34">
        <v>0</v>
      </c>
      <c r="Q43" s="206">
        <v>0</v>
      </c>
      <c r="R43" s="126">
        <v>0</v>
      </c>
      <c r="S43" s="34">
        <v>0</v>
      </c>
      <c r="T43" s="206">
        <v>0</v>
      </c>
      <c r="U43" s="126">
        <v>0</v>
      </c>
      <c r="V43" s="34">
        <v>0</v>
      </c>
      <c r="W43" s="206">
        <v>0</v>
      </c>
      <c r="X43" s="126">
        <v>0</v>
      </c>
      <c r="Y43" s="34">
        <v>0</v>
      </c>
      <c r="Z43" s="206">
        <v>0</v>
      </c>
      <c r="AA43" s="126">
        <v>0</v>
      </c>
      <c r="AB43" s="34">
        <v>0</v>
      </c>
      <c r="AC43" s="206">
        <v>0</v>
      </c>
      <c r="AD43" s="126">
        <v>0</v>
      </c>
      <c r="AE43" s="34">
        <v>0</v>
      </c>
      <c r="AF43" s="206">
        <v>0</v>
      </c>
      <c r="AG43" s="127">
        <f>SUM(C43,F43,I43,L43,O43,R43,U43,X43,AA43,AD43)</f>
        <v>0</v>
      </c>
      <c r="AH43" s="108">
        <f t="shared" si="1"/>
        <v>0</v>
      </c>
      <c r="AI43" s="224">
        <f t="shared" si="2"/>
        <v>0</v>
      </c>
    </row>
    <row r="44" spans="1:39" x14ac:dyDescent="0.2">
      <c r="A44" s="157" t="s">
        <v>76</v>
      </c>
      <c r="B44" s="103"/>
      <c r="C44" s="126"/>
      <c r="D44" s="34">
        <v>0</v>
      </c>
      <c r="E44" s="206">
        <v>0</v>
      </c>
      <c r="F44" s="126"/>
      <c r="G44" s="34">
        <v>0</v>
      </c>
      <c r="H44" s="206">
        <v>0</v>
      </c>
      <c r="I44" s="126">
        <v>0</v>
      </c>
      <c r="J44" s="34">
        <v>0</v>
      </c>
      <c r="K44" s="206">
        <v>0</v>
      </c>
      <c r="L44" s="126">
        <v>0</v>
      </c>
      <c r="M44" s="34">
        <v>0</v>
      </c>
      <c r="N44" s="206">
        <v>0</v>
      </c>
      <c r="O44" s="126">
        <v>0</v>
      </c>
      <c r="P44" s="34">
        <v>0</v>
      </c>
      <c r="Q44" s="206">
        <v>0</v>
      </c>
      <c r="R44" s="126">
        <v>0</v>
      </c>
      <c r="S44" s="34">
        <v>0</v>
      </c>
      <c r="T44" s="206">
        <v>0</v>
      </c>
      <c r="U44" s="126">
        <v>0</v>
      </c>
      <c r="V44" s="34">
        <v>0</v>
      </c>
      <c r="W44" s="206">
        <v>0</v>
      </c>
      <c r="X44" s="126">
        <v>0</v>
      </c>
      <c r="Y44" s="34">
        <v>0</v>
      </c>
      <c r="Z44" s="206">
        <v>0</v>
      </c>
      <c r="AA44" s="126">
        <v>0</v>
      </c>
      <c r="AB44" s="34">
        <v>0</v>
      </c>
      <c r="AC44" s="206">
        <v>0</v>
      </c>
      <c r="AD44" s="126">
        <v>0</v>
      </c>
      <c r="AE44" s="34">
        <v>0</v>
      </c>
      <c r="AF44" s="206">
        <v>0</v>
      </c>
      <c r="AG44" s="127">
        <f t="shared" si="0"/>
        <v>0</v>
      </c>
      <c r="AH44" s="108">
        <f t="shared" si="1"/>
        <v>0</v>
      </c>
      <c r="AI44" s="224">
        <f t="shared" si="2"/>
        <v>0</v>
      </c>
    </row>
    <row r="45" spans="1:39" ht="13.5" thickBot="1" x14ac:dyDescent="0.25">
      <c r="A45" s="101"/>
      <c r="B45" s="112"/>
      <c r="C45" s="128"/>
      <c r="D45" s="35"/>
      <c r="E45" s="207"/>
      <c r="F45" s="128"/>
      <c r="G45" s="35"/>
      <c r="H45" s="207"/>
      <c r="I45" s="128"/>
      <c r="J45" s="35"/>
      <c r="K45" s="207"/>
      <c r="L45" s="128"/>
      <c r="M45" s="35"/>
      <c r="N45" s="207"/>
      <c r="O45" s="128"/>
      <c r="P45" s="35"/>
      <c r="Q45" s="207"/>
      <c r="R45" s="128"/>
      <c r="S45" s="35"/>
      <c r="T45" s="207"/>
      <c r="U45" s="128"/>
      <c r="V45" s="35"/>
      <c r="W45" s="207"/>
      <c r="X45" s="128"/>
      <c r="Y45" s="35"/>
      <c r="Z45" s="207"/>
      <c r="AA45" s="128"/>
      <c r="AB45" s="35"/>
      <c r="AC45" s="207"/>
      <c r="AD45" s="128"/>
      <c r="AE45" s="35"/>
      <c r="AF45" s="207"/>
      <c r="AG45" s="149"/>
      <c r="AH45" s="150"/>
      <c r="AI45" s="227"/>
    </row>
    <row r="46" spans="1:39" ht="13.5" thickBot="1" x14ac:dyDescent="0.25">
      <c r="A46" s="37" t="s">
        <v>7</v>
      </c>
      <c r="B46" s="38"/>
      <c r="C46" s="129"/>
      <c r="D46" s="36">
        <f t="shared" ref="C46:AI46" si="3">SUM(D7:D45)</f>
        <v>0</v>
      </c>
      <c r="E46" s="208">
        <f t="shared" si="3"/>
        <v>0</v>
      </c>
      <c r="F46" s="129"/>
      <c r="G46" s="36">
        <f t="shared" si="3"/>
        <v>0</v>
      </c>
      <c r="H46" s="208">
        <f t="shared" si="3"/>
        <v>0</v>
      </c>
      <c r="I46" s="129">
        <f t="shared" si="3"/>
        <v>0</v>
      </c>
      <c r="J46" s="36">
        <f t="shared" si="3"/>
        <v>0</v>
      </c>
      <c r="K46" s="208">
        <f t="shared" si="3"/>
        <v>0</v>
      </c>
      <c r="L46" s="129">
        <f t="shared" si="3"/>
        <v>0</v>
      </c>
      <c r="M46" s="36">
        <f t="shared" si="3"/>
        <v>0</v>
      </c>
      <c r="N46" s="208">
        <f t="shared" si="3"/>
        <v>0</v>
      </c>
      <c r="O46" s="129">
        <f t="shared" si="3"/>
        <v>0</v>
      </c>
      <c r="P46" s="36">
        <f t="shared" si="3"/>
        <v>0</v>
      </c>
      <c r="Q46" s="208">
        <f t="shared" si="3"/>
        <v>0</v>
      </c>
      <c r="R46" s="129">
        <f t="shared" si="3"/>
        <v>0</v>
      </c>
      <c r="S46" s="36">
        <f t="shared" si="3"/>
        <v>0</v>
      </c>
      <c r="T46" s="208">
        <f t="shared" si="3"/>
        <v>0</v>
      </c>
      <c r="U46" s="129">
        <f t="shared" si="3"/>
        <v>0</v>
      </c>
      <c r="V46" s="36">
        <f t="shared" si="3"/>
        <v>0</v>
      </c>
      <c r="W46" s="208">
        <f t="shared" si="3"/>
        <v>0</v>
      </c>
      <c r="X46" s="129">
        <v>0</v>
      </c>
      <c r="Y46" s="36">
        <f t="shared" si="3"/>
        <v>0</v>
      </c>
      <c r="Z46" s="208">
        <f t="shared" si="3"/>
        <v>0</v>
      </c>
      <c r="AA46" s="129">
        <f t="shared" si="3"/>
        <v>0</v>
      </c>
      <c r="AB46" s="36">
        <f t="shared" si="3"/>
        <v>0</v>
      </c>
      <c r="AC46" s="208">
        <f t="shared" si="3"/>
        <v>0</v>
      </c>
      <c r="AD46" s="129">
        <f t="shared" si="3"/>
        <v>0</v>
      </c>
      <c r="AE46" s="36">
        <f t="shared" si="3"/>
        <v>0</v>
      </c>
      <c r="AF46" s="208">
        <f t="shared" si="3"/>
        <v>0</v>
      </c>
      <c r="AG46" s="151"/>
      <c r="AH46" s="152">
        <f t="shared" si="3"/>
        <v>0</v>
      </c>
      <c r="AI46" s="228">
        <f t="shared" si="3"/>
        <v>0</v>
      </c>
      <c r="AJ46" s="104"/>
    </row>
    <row r="47" spans="1:39" s="2" customFormat="1" ht="14.25" thickTop="1" thickBot="1" x14ac:dyDescent="0.25">
      <c r="A47" s="29" t="s">
        <v>8</v>
      </c>
      <c r="B47" s="24"/>
      <c r="C47" s="130">
        <f t="shared" ref="C47:AI47" si="4">SUMPRODUCT($B$7:$B$45,C7:C45)</f>
        <v>0</v>
      </c>
      <c r="D47" s="60">
        <f t="shared" si="4"/>
        <v>0</v>
      </c>
      <c r="E47" s="209">
        <f t="shared" si="4"/>
        <v>0</v>
      </c>
      <c r="F47" s="130">
        <f t="shared" si="4"/>
        <v>0</v>
      </c>
      <c r="G47" s="60">
        <f t="shared" si="4"/>
        <v>0</v>
      </c>
      <c r="H47" s="209">
        <f t="shared" si="4"/>
        <v>0</v>
      </c>
      <c r="I47" s="130">
        <f t="shared" si="4"/>
        <v>0</v>
      </c>
      <c r="J47" s="60">
        <f t="shared" si="4"/>
        <v>0</v>
      </c>
      <c r="K47" s="209">
        <f t="shared" si="4"/>
        <v>0</v>
      </c>
      <c r="L47" s="130">
        <f t="shared" si="4"/>
        <v>0</v>
      </c>
      <c r="M47" s="60">
        <f t="shared" si="4"/>
        <v>0</v>
      </c>
      <c r="N47" s="209">
        <f t="shared" si="4"/>
        <v>0</v>
      </c>
      <c r="O47" s="130">
        <f t="shared" si="4"/>
        <v>0</v>
      </c>
      <c r="P47" s="60">
        <f t="shared" si="4"/>
        <v>0</v>
      </c>
      <c r="Q47" s="209">
        <f t="shared" si="4"/>
        <v>0</v>
      </c>
      <c r="R47" s="130">
        <f t="shared" si="4"/>
        <v>0</v>
      </c>
      <c r="S47" s="60">
        <f t="shared" si="4"/>
        <v>0</v>
      </c>
      <c r="T47" s="209">
        <f t="shared" si="4"/>
        <v>0</v>
      </c>
      <c r="U47" s="130">
        <f t="shared" si="4"/>
        <v>0</v>
      </c>
      <c r="V47" s="60">
        <f t="shared" si="4"/>
        <v>0</v>
      </c>
      <c r="W47" s="209">
        <f t="shared" si="4"/>
        <v>0</v>
      </c>
      <c r="X47" s="130">
        <f t="shared" si="4"/>
        <v>0</v>
      </c>
      <c r="Y47" s="60">
        <f t="shared" si="4"/>
        <v>0</v>
      </c>
      <c r="Z47" s="209">
        <f t="shared" si="4"/>
        <v>0</v>
      </c>
      <c r="AA47" s="130">
        <f t="shared" si="4"/>
        <v>0</v>
      </c>
      <c r="AB47" s="60">
        <f t="shared" si="4"/>
        <v>0</v>
      </c>
      <c r="AC47" s="209">
        <f t="shared" si="4"/>
        <v>0</v>
      </c>
      <c r="AD47" s="130">
        <f t="shared" si="4"/>
        <v>0</v>
      </c>
      <c r="AE47" s="60">
        <f t="shared" si="4"/>
        <v>0</v>
      </c>
      <c r="AF47" s="209">
        <f t="shared" si="4"/>
        <v>0</v>
      </c>
      <c r="AG47" s="153">
        <f t="shared" si="4"/>
        <v>0</v>
      </c>
      <c r="AH47" s="154">
        <f t="shared" si="4"/>
        <v>0</v>
      </c>
      <c r="AI47" s="229">
        <f t="shared" si="4"/>
        <v>0</v>
      </c>
    </row>
    <row r="48" spans="1:39" s="86" customFormat="1" ht="12.75" customHeight="1" x14ac:dyDescent="0.2">
      <c r="A48" s="29" t="s">
        <v>94</v>
      </c>
      <c r="B48" s="237"/>
      <c r="C48" s="84"/>
      <c r="D48" s="84"/>
      <c r="E48" s="84"/>
      <c r="F48" s="85"/>
      <c r="G48" s="85"/>
      <c r="H48" s="85"/>
      <c r="I48" s="85">
        <f>I47+I47*B48</f>
        <v>0</v>
      </c>
      <c r="J48" s="85"/>
      <c r="K48" s="85"/>
      <c r="L48" s="85"/>
      <c r="M48" s="85"/>
      <c r="N48" s="85"/>
      <c r="O48" s="85"/>
      <c r="P48" s="85"/>
      <c r="Q48" s="85"/>
      <c r="R48" s="85">
        <f>R47+R47*B48</f>
        <v>0</v>
      </c>
      <c r="S48" s="85"/>
      <c r="T48" s="85"/>
      <c r="U48" s="90"/>
      <c r="V48" s="90"/>
      <c r="W48" s="90"/>
      <c r="X48" s="90">
        <f>X47+X47*$B$48</f>
        <v>0</v>
      </c>
      <c r="Y48" s="90"/>
      <c r="Z48" s="90"/>
      <c r="AA48" s="90">
        <f t="shared" ref="AA48" si="5">AA47+AA47*$B$48</f>
        <v>0</v>
      </c>
      <c r="AB48" s="90"/>
      <c r="AC48" s="90"/>
      <c r="AD48" s="90"/>
      <c r="AE48" s="90"/>
      <c r="AF48" s="90"/>
      <c r="AG48" s="85">
        <f>SUM(I48,R48)</f>
        <v>0</v>
      </c>
      <c r="AH48" s="85"/>
      <c r="AI48" s="85"/>
      <c r="AL48" s="85"/>
      <c r="AM48" s="85"/>
    </row>
    <row r="49" spans="1:42" x14ac:dyDescent="0.2">
      <c r="E49" s="16"/>
      <c r="F49" s="16"/>
      <c r="G49" s="16"/>
      <c r="H49" s="17"/>
      <c r="I49" s="59"/>
      <c r="J49" s="17"/>
      <c r="K49" s="26"/>
      <c r="L49" s="26"/>
      <c r="M49" s="26"/>
      <c r="N49" s="26"/>
      <c r="O49" s="26"/>
      <c r="P49" s="26"/>
      <c r="Q49" s="26"/>
      <c r="R49" s="239">
        <f>R47*1.07</f>
        <v>0</v>
      </c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39">
        <f>AG47*1.07</f>
        <v>0</v>
      </c>
      <c r="AH49" s="26"/>
      <c r="AI49" s="26"/>
      <c r="AJ49"/>
      <c r="AK49" s="26"/>
      <c r="AL49" s="26"/>
      <c r="AM49" s="58"/>
      <c r="AN49" s="26"/>
      <c r="AO49" s="26"/>
      <c r="AP49" s="26"/>
    </row>
    <row r="50" spans="1:42" ht="13.5" thickBot="1" x14ac:dyDescent="0.25">
      <c r="B50" s="19"/>
      <c r="C50" s="40"/>
      <c r="D50" s="40"/>
      <c r="E50" s="16"/>
      <c r="F50" s="16"/>
      <c r="G50" s="16"/>
      <c r="H50" s="17"/>
      <c r="I50" s="17"/>
      <c r="J50" s="17"/>
      <c r="K50" s="26"/>
      <c r="L50" s="26"/>
      <c r="M50" s="26"/>
      <c r="N50" s="26"/>
      <c r="O50" s="26"/>
      <c r="P50" s="26"/>
      <c r="Q50" s="26"/>
      <c r="R50" s="26"/>
      <c r="S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/>
      <c r="AK50" s="26"/>
      <c r="AL50" s="26"/>
      <c r="AM50" s="58"/>
      <c r="AN50" s="26"/>
      <c r="AO50" s="26"/>
      <c r="AP50" s="26"/>
    </row>
    <row r="51" spans="1:42" ht="13.5" thickBot="1" x14ac:dyDescent="0.25">
      <c r="C51" s="343" t="s">
        <v>1</v>
      </c>
      <c r="D51" s="344"/>
      <c r="E51" s="344"/>
      <c r="F51" s="344"/>
      <c r="G51" s="344"/>
      <c r="H51" s="345"/>
      <c r="I51" s="26"/>
      <c r="J51" s="91"/>
      <c r="K51"/>
      <c r="L51" s="93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 s="26"/>
      <c r="AH51" s="26"/>
      <c r="AI51" s="26"/>
      <c r="AJ51"/>
      <c r="AK51" s="26"/>
      <c r="AL51" s="26"/>
      <c r="AM51" s="58"/>
      <c r="AN51" s="26"/>
      <c r="AO51" s="26"/>
      <c r="AP51" s="26"/>
    </row>
    <row r="52" spans="1:42" ht="13.5" thickBot="1" x14ac:dyDescent="0.25">
      <c r="A52" s="45" t="s">
        <v>0</v>
      </c>
      <c r="B52" s="48" t="s">
        <v>2</v>
      </c>
      <c r="C52" s="49" t="s">
        <v>85</v>
      </c>
      <c r="D52" s="50" t="s">
        <v>82</v>
      </c>
      <c r="E52" s="49" t="s">
        <v>11</v>
      </c>
      <c r="F52" s="50" t="s">
        <v>12</v>
      </c>
      <c r="G52" s="210" t="s">
        <v>3</v>
      </c>
      <c r="H52" s="205" t="s">
        <v>4</v>
      </c>
      <c r="I52" s="17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 s="17"/>
      <c r="AH52" s="17"/>
      <c r="AI52" s="17"/>
      <c r="AJ52"/>
      <c r="AK52" s="17"/>
      <c r="AL52" s="17"/>
      <c r="AM52" s="17"/>
      <c r="AN52" s="17"/>
      <c r="AO52" s="17"/>
      <c r="AP52" s="17"/>
    </row>
    <row r="53" spans="1:42" x14ac:dyDescent="0.2">
      <c r="A53" s="99" t="str">
        <f t="shared" ref="A53:B84" si="6">A7</f>
        <v>Technical Project Manager</v>
      </c>
      <c r="B53" s="54">
        <f t="shared" si="6"/>
        <v>0</v>
      </c>
      <c r="C53" s="132"/>
      <c r="D53" s="51">
        <f>B53*C53</f>
        <v>0</v>
      </c>
      <c r="E53" s="55">
        <f t="shared" ref="E53:E79" si="7">AH7</f>
        <v>0</v>
      </c>
      <c r="F53" s="56">
        <f>B53*E53</f>
        <v>0</v>
      </c>
      <c r="G53" s="211">
        <f t="shared" ref="G53:G84" si="8">AI7</f>
        <v>0</v>
      </c>
      <c r="H53" s="212">
        <f>G53*B53</f>
        <v>0</v>
      </c>
      <c r="I53" s="13"/>
      <c r="J53" s="13"/>
      <c r="K53"/>
      <c r="L53"/>
      <c r="M53"/>
      <c r="N53"/>
      <c r="O53"/>
      <c r="P53"/>
      <c r="Q53"/>
      <c r="R53"/>
      <c r="S53"/>
      <c r="T53" s="26"/>
      <c r="U53"/>
      <c r="V53"/>
      <c r="W53"/>
      <c r="X53"/>
      <c r="Y53"/>
      <c r="Z53"/>
      <c r="AA53"/>
      <c r="AB53"/>
      <c r="AC53"/>
      <c r="AD53"/>
      <c r="AE53"/>
      <c r="AF53"/>
      <c r="AG53" s="13"/>
      <c r="AH53" s="13"/>
      <c r="AI53" s="13"/>
      <c r="AJ53"/>
      <c r="AK53" s="13"/>
      <c r="AL53" s="13"/>
      <c r="AM53" s="13"/>
      <c r="AN53" s="13"/>
      <c r="AO53" s="13"/>
      <c r="AP53" s="13"/>
    </row>
    <row r="54" spans="1:42" x14ac:dyDescent="0.2">
      <c r="A54" s="100" t="str">
        <f t="shared" si="6"/>
        <v>SR NEPA Specialist</v>
      </c>
      <c r="B54" s="57">
        <f t="shared" si="6"/>
        <v>0</v>
      </c>
      <c r="C54" s="126"/>
      <c r="D54" s="52">
        <f t="shared" ref="D54:D79" si="9">B54*C54</f>
        <v>0</v>
      </c>
      <c r="E54" s="41">
        <f t="shared" si="7"/>
        <v>0</v>
      </c>
      <c r="F54" s="32">
        <f t="shared" ref="F54:F79" si="10">B54*E54</f>
        <v>0</v>
      </c>
      <c r="G54" s="213">
        <f t="shared" si="8"/>
        <v>0</v>
      </c>
      <c r="H54" s="214">
        <f>G54*B54</f>
        <v>0</v>
      </c>
      <c r="I54" s="94"/>
      <c r="J54" s="61"/>
      <c r="K54"/>
      <c r="L54"/>
      <c r="M54"/>
      <c r="N54"/>
      <c r="O54"/>
      <c r="P54"/>
      <c r="Q54"/>
      <c r="R54"/>
      <c r="S54"/>
      <c r="T54" s="26"/>
      <c r="U54"/>
      <c r="V54"/>
      <c r="W54"/>
      <c r="X54"/>
      <c r="Y54"/>
      <c r="Z54"/>
      <c r="AA54"/>
      <c r="AB54"/>
      <c r="AC54"/>
      <c r="AD54"/>
      <c r="AE54"/>
      <c r="AF54"/>
      <c r="AG54" s="13"/>
      <c r="AH54" s="13"/>
      <c r="AI54" s="13"/>
      <c r="AJ54"/>
      <c r="AK54" s="13"/>
      <c r="AL54" s="13"/>
      <c r="AM54" s="13"/>
      <c r="AN54" s="13"/>
      <c r="AO54" s="13"/>
      <c r="AP54" s="13"/>
    </row>
    <row r="55" spans="1:42" x14ac:dyDescent="0.2">
      <c r="A55" s="100" t="str">
        <f t="shared" si="6"/>
        <v>NEPA Specialist</v>
      </c>
      <c r="B55" s="57">
        <f t="shared" si="6"/>
        <v>0</v>
      </c>
      <c r="C55" s="126"/>
      <c r="D55" s="52">
        <f t="shared" si="9"/>
        <v>0</v>
      </c>
      <c r="E55" s="41">
        <f t="shared" si="7"/>
        <v>0</v>
      </c>
      <c r="F55" s="32">
        <f t="shared" si="10"/>
        <v>0</v>
      </c>
      <c r="G55" s="213">
        <f t="shared" si="8"/>
        <v>0</v>
      </c>
      <c r="H55" s="214">
        <f t="shared" ref="H55:H90" si="11">G55*B55</f>
        <v>0</v>
      </c>
      <c r="I55" s="13"/>
      <c r="J55" s="13"/>
      <c r="K55"/>
      <c r="L55"/>
      <c r="M55"/>
      <c r="N55"/>
      <c r="O55"/>
      <c r="P55"/>
      <c r="Q55"/>
      <c r="R55"/>
      <c r="S55"/>
      <c r="T55" s="26"/>
      <c r="U55"/>
      <c r="V55"/>
      <c r="W55"/>
      <c r="X55"/>
      <c r="Y55"/>
      <c r="Z55"/>
      <c r="AA55"/>
      <c r="AB55"/>
      <c r="AC55"/>
      <c r="AD55"/>
      <c r="AE55"/>
      <c r="AF55"/>
      <c r="AG55" s="13"/>
      <c r="AH55" s="13"/>
      <c r="AI55" s="13"/>
      <c r="AJ55"/>
      <c r="AK55" s="13"/>
      <c r="AL55" s="13"/>
      <c r="AM55" s="13"/>
      <c r="AN55" s="13"/>
      <c r="AO55" s="13"/>
      <c r="AP55" s="13"/>
    </row>
    <row r="56" spans="1:42" x14ac:dyDescent="0.2">
      <c r="A56" s="100" t="str">
        <f t="shared" si="6"/>
        <v>Planner</v>
      </c>
      <c r="B56" s="57">
        <f t="shared" si="6"/>
        <v>0</v>
      </c>
      <c r="C56" s="126"/>
      <c r="D56" s="52">
        <f t="shared" si="9"/>
        <v>0</v>
      </c>
      <c r="E56" s="41">
        <f t="shared" si="7"/>
        <v>0</v>
      </c>
      <c r="F56" s="32">
        <f t="shared" si="10"/>
        <v>0</v>
      </c>
      <c r="G56" s="213">
        <f t="shared" si="8"/>
        <v>0</v>
      </c>
      <c r="H56" s="214">
        <f t="shared" si="11"/>
        <v>0</v>
      </c>
      <c r="I56" s="13"/>
      <c r="J56" s="14"/>
      <c r="K56"/>
      <c r="L56"/>
      <c r="M56"/>
      <c r="N56"/>
      <c r="O56"/>
      <c r="P56"/>
      <c r="Q56"/>
      <c r="R56"/>
      <c r="S56"/>
      <c r="T56" s="26"/>
      <c r="U56"/>
      <c r="V56"/>
      <c r="W56"/>
      <c r="X56"/>
      <c r="Y56"/>
      <c r="Z56"/>
      <c r="AA56"/>
      <c r="AB56"/>
      <c r="AC56"/>
      <c r="AD56"/>
      <c r="AE56"/>
      <c r="AF56"/>
      <c r="AG56" s="15"/>
      <c r="AH56" s="15"/>
      <c r="AI56" s="15"/>
      <c r="AJ56"/>
      <c r="AK56" s="15"/>
      <c r="AL56" s="15"/>
      <c r="AM56" s="13"/>
      <c r="AN56" s="14"/>
      <c r="AO56" s="15"/>
      <c r="AP56" s="14"/>
    </row>
    <row r="57" spans="1:42" x14ac:dyDescent="0.2">
      <c r="A57" s="100" t="str">
        <f t="shared" si="6"/>
        <v>Principal Investigator (Archeology)</v>
      </c>
      <c r="B57" s="57">
        <f t="shared" si="6"/>
        <v>0</v>
      </c>
      <c r="C57" s="126"/>
      <c r="D57" s="52">
        <f t="shared" si="9"/>
        <v>0</v>
      </c>
      <c r="E57" s="41">
        <f t="shared" si="7"/>
        <v>0</v>
      </c>
      <c r="F57" s="32">
        <f t="shared" si="10"/>
        <v>0</v>
      </c>
      <c r="G57" s="213">
        <f t="shared" si="8"/>
        <v>0</v>
      </c>
      <c r="H57" s="214">
        <f t="shared" si="11"/>
        <v>0</v>
      </c>
      <c r="I57" s="13"/>
      <c r="J57" s="14"/>
      <c r="K57"/>
      <c r="L57"/>
      <c r="M57"/>
      <c r="N57"/>
      <c r="O57"/>
      <c r="P57"/>
      <c r="Q57"/>
      <c r="R57"/>
      <c r="S57"/>
      <c r="T57" s="26"/>
      <c r="U57"/>
      <c r="V57"/>
      <c r="W57"/>
      <c r="X57"/>
      <c r="Y57"/>
      <c r="Z57"/>
      <c r="AA57"/>
      <c r="AB57"/>
      <c r="AC57"/>
      <c r="AD57"/>
      <c r="AE57"/>
      <c r="AF57"/>
      <c r="AG57" s="15"/>
      <c r="AH57" s="15"/>
      <c r="AI57" s="15"/>
      <c r="AJ57"/>
      <c r="AK57" s="15"/>
      <c r="AL57" s="15"/>
      <c r="AM57" s="13"/>
      <c r="AN57" s="14"/>
      <c r="AO57" s="15"/>
      <c r="AP57" s="14"/>
    </row>
    <row r="58" spans="1:42" x14ac:dyDescent="0.2">
      <c r="A58" s="100" t="str">
        <f t="shared" si="6"/>
        <v>Project Director (Cultural Resources)</v>
      </c>
      <c r="B58" s="57">
        <f t="shared" si="6"/>
        <v>0</v>
      </c>
      <c r="C58" s="126"/>
      <c r="D58" s="52">
        <f t="shared" si="9"/>
        <v>0</v>
      </c>
      <c r="E58" s="41">
        <f t="shared" si="7"/>
        <v>0</v>
      </c>
      <c r="F58" s="32">
        <f t="shared" si="10"/>
        <v>0</v>
      </c>
      <c r="G58" s="213">
        <f t="shared" si="8"/>
        <v>0</v>
      </c>
      <c r="H58" s="214">
        <f t="shared" si="11"/>
        <v>0</v>
      </c>
      <c r="I58" s="13"/>
      <c r="J58" s="14"/>
      <c r="K58"/>
      <c r="L58"/>
      <c r="M58"/>
      <c r="N58"/>
      <c r="O58"/>
      <c r="P58"/>
      <c r="Q58"/>
      <c r="R58"/>
      <c r="S58"/>
      <c r="T58" s="26"/>
      <c r="U58"/>
      <c r="V58"/>
      <c r="W58"/>
      <c r="X58"/>
      <c r="Y58"/>
      <c r="Z58"/>
      <c r="AA58"/>
      <c r="AB58"/>
      <c r="AC58"/>
      <c r="AD58"/>
      <c r="AE58"/>
      <c r="AF58"/>
      <c r="AG58" s="15"/>
      <c r="AH58" s="15"/>
      <c r="AI58" s="15"/>
      <c r="AJ58"/>
      <c r="AK58" s="15"/>
      <c r="AL58" s="15"/>
      <c r="AM58" s="13"/>
      <c r="AN58" s="14"/>
      <c r="AO58" s="15"/>
      <c r="AP58" s="14"/>
    </row>
    <row r="59" spans="1:42" x14ac:dyDescent="0.2">
      <c r="A59" s="100" t="str">
        <f t="shared" si="6"/>
        <v>Archeological Diver</v>
      </c>
      <c r="B59" s="57">
        <f t="shared" si="6"/>
        <v>0</v>
      </c>
      <c r="C59" s="126"/>
      <c r="D59" s="52">
        <f t="shared" si="9"/>
        <v>0</v>
      </c>
      <c r="E59" s="41">
        <f t="shared" si="7"/>
        <v>0</v>
      </c>
      <c r="F59" s="32">
        <f t="shared" si="10"/>
        <v>0</v>
      </c>
      <c r="G59" s="213">
        <f t="shared" si="8"/>
        <v>0</v>
      </c>
      <c r="H59" s="214">
        <f t="shared" si="11"/>
        <v>0</v>
      </c>
      <c r="I59" s="13"/>
      <c r="J59" s="14"/>
      <c r="K59"/>
      <c r="L59"/>
      <c r="M59"/>
      <c r="N59"/>
      <c r="O59"/>
      <c r="P59"/>
      <c r="Q59"/>
      <c r="R59"/>
      <c r="S59"/>
      <c r="T59" s="26"/>
      <c r="U59"/>
      <c r="V59"/>
      <c r="W59"/>
      <c r="X59"/>
      <c r="Y59"/>
      <c r="Z59"/>
      <c r="AA59"/>
      <c r="AB59"/>
      <c r="AC59"/>
      <c r="AD59"/>
      <c r="AE59"/>
      <c r="AF59"/>
      <c r="AG59" s="15"/>
      <c r="AH59" s="15"/>
      <c r="AI59" s="15"/>
      <c r="AJ59"/>
      <c r="AK59" s="15"/>
      <c r="AL59" s="15"/>
      <c r="AM59" s="13"/>
      <c r="AN59" s="14"/>
      <c r="AO59" s="15"/>
      <c r="AP59" s="14"/>
    </row>
    <row r="60" spans="1:42" x14ac:dyDescent="0.2">
      <c r="A60" s="100" t="str">
        <f t="shared" si="6"/>
        <v>Crew Member/Lab Technician</v>
      </c>
      <c r="B60" s="57">
        <f t="shared" si="6"/>
        <v>0</v>
      </c>
      <c r="C60" s="126"/>
      <c r="D60" s="52">
        <f t="shared" si="9"/>
        <v>0</v>
      </c>
      <c r="E60" s="41">
        <f t="shared" si="7"/>
        <v>0</v>
      </c>
      <c r="F60" s="32">
        <f t="shared" si="10"/>
        <v>0</v>
      </c>
      <c r="G60" s="213">
        <f t="shared" si="8"/>
        <v>0</v>
      </c>
      <c r="H60" s="214">
        <f t="shared" si="11"/>
        <v>0</v>
      </c>
      <c r="I60" s="13"/>
      <c r="J60" s="14"/>
      <c r="K60"/>
      <c r="L60"/>
      <c r="M60"/>
      <c r="N60"/>
      <c r="O60"/>
      <c r="P60"/>
      <c r="Q60"/>
      <c r="R60"/>
      <c r="S60"/>
      <c r="T60" s="26"/>
      <c r="U60"/>
      <c r="V60"/>
      <c r="W60"/>
      <c r="X60"/>
      <c r="Y60"/>
      <c r="Z60"/>
      <c r="AA60"/>
      <c r="AB60"/>
      <c r="AC60"/>
      <c r="AD60"/>
      <c r="AE60"/>
      <c r="AF60"/>
      <c r="AG60" s="15"/>
      <c r="AH60" s="15"/>
      <c r="AI60" s="15"/>
      <c r="AJ60"/>
      <c r="AK60" s="15"/>
      <c r="AL60" s="15"/>
      <c r="AM60" s="13"/>
      <c r="AN60" s="14"/>
      <c r="AO60" s="15"/>
      <c r="AP60" s="14"/>
    </row>
    <row r="61" spans="1:42" x14ac:dyDescent="0.2">
      <c r="A61" s="100" t="str">
        <f t="shared" si="6"/>
        <v>Ethnologist/Physical Anthropologist</v>
      </c>
      <c r="B61" s="57">
        <f t="shared" si="6"/>
        <v>0</v>
      </c>
      <c r="C61" s="126"/>
      <c r="D61" s="52">
        <f t="shared" si="9"/>
        <v>0</v>
      </c>
      <c r="E61" s="41">
        <f t="shared" si="7"/>
        <v>0</v>
      </c>
      <c r="F61" s="32">
        <f t="shared" si="10"/>
        <v>0</v>
      </c>
      <c r="G61" s="213">
        <f t="shared" si="8"/>
        <v>0</v>
      </c>
      <c r="H61" s="214">
        <f t="shared" si="11"/>
        <v>0</v>
      </c>
      <c r="I61" s="13"/>
      <c r="J61" s="14"/>
      <c r="K61"/>
      <c r="L61"/>
      <c r="M61"/>
      <c r="N61"/>
      <c r="O61"/>
      <c r="P61"/>
      <c r="Q61"/>
      <c r="R61"/>
      <c r="S61"/>
      <c r="T61" s="26"/>
      <c r="U61"/>
      <c r="V61"/>
      <c r="W61"/>
      <c r="X61"/>
      <c r="Y61"/>
      <c r="Z61"/>
      <c r="AA61"/>
      <c r="AB61"/>
      <c r="AC61"/>
      <c r="AD61"/>
      <c r="AE61"/>
      <c r="AF61"/>
      <c r="AG61" s="15"/>
      <c r="AH61" s="15"/>
      <c r="AI61" s="15"/>
      <c r="AJ61"/>
      <c r="AK61" s="15"/>
      <c r="AL61" s="15"/>
      <c r="AM61" s="13"/>
      <c r="AN61" s="14"/>
      <c r="AO61" s="15"/>
      <c r="AP61" s="14"/>
    </row>
    <row r="62" spans="1:42" x14ac:dyDescent="0.2">
      <c r="A62" s="100" t="str">
        <f t="shared" si="6"/>
        <v>Field Director/Lab Director</v>
      </c>
      <c r="B62" s="57">
        <f t="shared" si="6"/>
        <v>0</v>
      </c>
      <c r="C62" s="126"/>
      <c r="D62" s="52">
        <f t="shared" si="9"/>
        <v>0</v>
      </c>
      <c r="E62" s="41">
        <f t="shared" si="7"/>
        <v>0</v>
      </c>
      <c r="F62" s="32">
        <f t="shared" si="10"/>
        <v>0</v>
      </c>
      <c r="G62" s="213">
        <f t="shared" si="8"/>
        <v>0</v>
      </c>
      <c r="H62" s="214">
        <f t="shared" si="11"/>
        <v>0</v>
      </c>
      <c r="I62" s="13"/>
      <c r="J62" s="14"/>
      <c r="K62"/>
      <c r="L62"/>
      <c r="M62"/>
      <c r="N62"/>
      <c r="O62"/>
      <c r="P62"/>
      <c r="Q62"/>
      <c r="R62"/>
      <c r="S62"/>
      <c r="T62" s="26"/>
      <c r="U62"/>
      <c r="V62"/>
      <c r="W62"/>
      <c r="X62"/>
      <c r="Y62"/>
      <c r="Z62"/>
      <c r="AA62"/>
      <c r="AB62"/>
      <c r="AC62"/>
      <c r="AD62"/>
      <c r="AE62"/>
      <c r="AF62"/>
      <c r="AG62" s="15"/>
      <c r="AH62" s="15"/>
      <c r="AI62" s="15"/>
      <c r="AJ62"/>
      <c r="AK62" s="15"/>
      <c r="AL62" s="15"/>
      <c r="AM62" s="13"/>
      <c r="AN62" s="14"/>
      <c r="AO62" s="15"/>
      <c r="AP62" s="14"/>
    </row>
    <row r="63" spans="1:42" x14ac:dyDescent="0.2">
      <c r="A63" s="100" t="str">
        <f t="shared" si="6"/>
        <v>Technical Analyst</v>
      </c>
      <c r="B63" s="57">
        <f t="shared" si="6"/>
        <v>0</v>
      </c>
      <c r="C63" s="126"/>
      <c r="D63" s="52">
        <f t="shared" si="9"/>
        <v>0</v>
      </c>
      <c r="E63" s="41">
        <f t="shared" si="7"/>
        <v>0</v>
      </c>
      <c r="F63" s="32">
        <f t="shared" si="10"/>
        <v>0</v>
      </c>
      <c r="G63" s="213">
        <f t="shared" si="8"/>
        <v>0</v>
      </c>
      <c r="H63" s="214">
        <f t="shared" si="11"/>
        <v>0</v>
      </c>
      <c r="I63" s="13"/>
      <c r="J63" s="14"/>
      <c r="K63"/>
      <c r="L63"/>
      <c r="M63"/>
      <c r="N63"/>
      <c r="O63"/>
      <c r="P63"/>
      <c r="Q63"/>
      <c r="R63"/>
      <c r="S63"/>
      <c r="T63" s="26"/>
      <c r="U63"/>
      <c r="V63"/>
      <c r="W63"/>
      <c r="X63"/>
      <c r="Y63"/>
      <c r="Z63"/>
      <c r="AA63"/>
      <c r="AB63"/>
      <c r="AC63"/>
      <c r="AD63"/>
      <c r="AE63"/>
      <c r="AF63"/>
      <c r="AG63" s="15"/>
      <c r="AH63" s="15"/>
      <c r="AI63" s="15"/>
      <c r="AJ63"/>
      <c r="AK63" s="15"/>
      <c r="AL63" s="15"/>
      <c r="AM63" s="13"/>
      <c r="AN63" s="14"/>
      <c r="AO63" s="15"/>
      <c r="AP63" s="14"/>
    </row>
    <row r="64" spans="1:42" x14ac:dyDescent="0.2">
      <c r="A64" s="100" t="str">
        <f t="shared" si="6"/>
        <v>Technical Analyst-Remote Sensing</v>
      </c>
      <c r="B64" s="57">
        <f t="shared" si="6"/>
        <v>0</v>
      </c>
      <c r="C64" s="126"/>
      <c r="D64" s="52">
        <f t="shared" si="9"/>
        <v>0</v>
      </c>
      <c r="E64" s="41">
        <f t="shared" si="7"/>
        <v>0</v>
      </c>
      <c r="F64" s="32">
        <f t="shared" si="10"/>
        <v>0</v>
      </c>
      <c r="G64" s="213">
        <f t="shared" si="8"/>
        <v>0</v>
      </c>
      <c r="H64" s="214">
        <f t="shared" si="11"/>
        <v>0</v>
      </c>
      <c r="J64" s="6"/>
      <c r="K64"/>
      <c r="L64"/>
      <c r="M64"/>
      <c r="N64"/>
      <c r="O64"/>
      <c r="P64"/>
      <c r="Q64"/>
      <c r="R64"/>
      <c r="S64"/>
      <c r="T64" s="26"/>
      <c r="U64"/>
      <c r="V64"/>
      <c r="W64"/>
      <c r="X64"/>
      <c r="Y64"/>
      <c r="Z64"/>
      <c r="AA64"/>
      <c r="AB64"/>
      <c r="AC64"/>
      <c r="AD64"/>
      <c r="AE64"/>
      <c r="AF64"/>
      <c r="AG64" s="9"/>
      <c r="AH64" s="9"/>
      <c r="AI64" s="9"/>
      <c r="AJ64"/>
      <c r="AK64" s="9"/>
      <c r="AL64" s="9"/>
      <c r="AN64" s="6"/>
      <c r="AO64" s="9"/>
      <c r="AP64" s="6"/>
    </row>
    <row r="65" spans="1:42" x14ac:dyDescent="0.2">
      <c r="A65" s="100" t="str">
        <f t="shared" si="6"/>
        <v>Underwater/Marine Archeologist</v>
      </c>
      <c r="B65" s="57">
        <f t="shared" si="6"/>
        <v>0</v>
      </c>
      <c r="C65" s="126"/>
      <c r="D65" s="52">
        <f t="shared" si="9"/>
        <v>0</v>
      </c>
      <c r="E65" s="41">
        <f t="shared" si="7"/>
        <v>0</v>
      </c>
      <c r="F65" s="32">
        <f t="shared" si="10"/>
        <v>0</v>
      </c>
      <c r="G65" s="213">
        <f t="shared" si="8"/>
        <v>0</v>
      </c>
      <c r="H65" s="214">
        <f t="shared" si="11"/>
        <v>0</v>
      </c>
      <c r="J65" s="6"/>
      <c r="K65"/>
      <c r="L65"/>
      <c r="M65"/>
      <c r="N65"/>
      <c r="O65"/>
      <c r="P65"/>
      <c r="Q65"/>
      <c r="R65"/>
      <c r="S65"/>
      <c r="T65" s="26"/>
      <c r="U65"/>
      <c r="V65"/>
      <c r="W65"/>
      <c r="X65"/>
      <c r="Y65"/>
      <c r="Z65"/>
      <c r="AA65"/>
      <c r="AB65"/>
      <c r="AC65"/>
      <c r="AD65"/>
      <c r="AE65"/>
      <c r="AF65"/>
      <c r="AG65" s="9"/>
      <c r="AH65" s="9"/>
      <c r="AI65" s="9"/>
      <c r="AJ65"/>
      <c r="AK65" s="9"/>
      <c r="AL65" s="9"/>
      <c r="AN65" s="6"/>
      <c r="AO65" s="9"/>
      <c r="AP65" s="6"/>
    </row>
    <row r="66" spans="1:42" x14ac:dyDescent="0.2">
      <c r="A66" s="100" t="str">
        <f t="shared" si="6"/>
        <v>Architectural Historian</v>
      </c>
      <c r="B66" s="57">
        <f t="shared" si="6"/>
        <v>0</v>
      </c>
      <c r="C66" s="126"/>
      <c r="D66" s="52">
        <f t="shared" si="9"/>
        <v>0</v>
      </c>
      <c r="E66" s="41">
        <f t="shared" si="7"/>
        <v>0</v>
      </c>
      <c r="F66" s="32">
        <f t="shared" si="10"/>
        <v>0</v>
      </c>
      <c r="G66" s="213">
        <f t="shared" si="8"/>
        <v>0</v>
      </c>
      <c r="H66" s="214">
        <f t="shared" si="11"/>
        <v>0</v>
      </c>
      <c r="J66" s="6"/>
      <c r="K66"/>
      <c r="L66"/>
      <c r="M66"/>
      <c r="N66"/>
      <c r="O66"/>
      <c r="P66"/>
      <c r="Q66"/>
      <c r="R66"/>
      <c r="S66"/>
      <c r="T66" s="26"/>
      <c r="U66"/>
      <c r="V66"/>
      <c r="W66"/>
      <c r="X66"/>
      <c r="Y66"/>
      <c r="Z66"/>
      <c r="AA66"/>
      <c r="AB66"/>
      <c r="AC66"/>
      <c r="AD66"/>
      <c r="AE66"/>
      <c r="AF66"/>
      <c r="AG66" s="9"/>
      <c r="AH66" s="9"/>
      <c r="AI66" s="9"/>
      <c r="AJ66"/>
      <c r="AK66" s="9"/>
      <c r="AL66" s="9"/>
      <c r="AN66" s="6"/>
      <c r="AO66" s="9"/>
      <c r="AP66" s="6"/>
    </row>
    <row r="67" spans="1:42" x14ac:dyDescent="0.2">
      <c r="A67" s="100" t="str">
        <f t="shared" si="6"/>
        <v>Historian</v>
      </c>
      <c r="B67" s="57">
        <f t="shared" si="6"/>
        <v>0</v>
      </c>
      <c r="C67" s="126"/>
      <c r="D67" s="52">
        <f t="shared" si="9"/>
        <v>0</v>
      </c>
      <c r="E67" s="41">
        <f t="shared" si="7"/>
        <v>0</v>
      </c>
      <c r="F67" s="32">
        <f t="shared" si="10"/>
        <v>0</v>
      </c>
      <c r="G67" s="213">
        <f t="shared" si="8"/>
        <v>0</v>
      </c>
      <c r="H67" s="214">
        <f t="shared" si="11"/>
        <v>0</v>
      </c>
      <c r="J67" s="6"/>
      <c r="K67"/>
      <c r="L67"/>
      <c r="M67"/>
      <c r="N67"/>
      <c r="O67"/>
      <c r="P67"/>
      <c r="Q67"/>
      <c r="R67"/>
      <c r="S67"/>
      <c r="T67" s="26"/>
      <c r="U67"/>
      <c r="V67"/>
      <c r="W67"/>
      <c r="X67"/>
      <c r="Y67"/>
      <c r="Z67"/>
      <c r="AA67"/>
      <c r="AB67"/>
      <c r="AC67"/>
      <c r="AD67"/>
      <c r="AE67"/>
      <c r="AF67"/>
      <c r="AG67" s="9"/>
      <c r="AH67" s="9"/>
      <c r="AI67" s="9"/>
      <c r="AJ67"/>
      <c r="AK67" s="9"/>
      <c r="AL67" s="9"/>
      <c r="AN67" s="6"/>
      <c r="AO67" s="9"/>
      <c r="AP67" s="6"/>
    </row>
    <row r="68" spans="1:42" x14ac:dyDescent="0.2">
      <c r="A68" s="100" t="str">
        <f t="shared" si="6"/>
        <v>Historic Architect</v>
      </c>
      <c r="B68" s="57">
        <f t="shared" si="6"/>
        <v>0</v>
      </c>
      <c r="C68" s="126"/>
      <c r="D68" s="52">
        <f t="shared" si="9"/>
        <v>0</v>
      </c>
      <c r="E68" s="41">
        <f t="shared" si="7"/>
        <v>0</v>
      </c>
      <c r="F68" s="32">
        <f t="shared" si="10"/>
        <v>0</v>
      </c>
      <c r="G68" s="213">
        <f t="shared" si="8"/>
        <v>0</v>
      </c>
      <c r="H68" s="214">
        <f t="shared" si="11"/>
        <v>0</v>
      </c>
      <c r="J68" s="6"/>
      <c r="K68"/>
      <c r="L68"/>
      <c r="M68"/>
      <c r="N68"/>
      <c r="O68"/>
      <c r="P68"/>
      <c r="Q68"/>
      <c r="R68"/>
      <c r="S68"/>
      <c r="T68" s="26"/>
      <c r="U68"/>
      <c r="V68"/>
      <c r="W68"/>
      <c r="X68"/>
      <c r="Y68"/>
      <c r="Z68"/>
      <c r="AA68"/>
      <c r="AB68"/>
      <c r="AC68"/>
      <c r="AD68"/>
      <c r="AE68"/>
      <c r="AF68"/>
      <c r="AG68" s="9"/>
      <c r="AH68" s="9"/>
      <c r="AI68" s="9"/>
      <c r="AJ68"/>
      <c r="AK68" s="9"/>
      <c r="AL68" s="9"/>
      <c r="AN68" s="6"/>
      <c r="AO68" s="9"/>
      <c r="AP68" s="6"/>
    </row>
    <row r="69" spans="1:42" x14ac:dyDescent="0.2">
      <c r="A69" s="100" t="str">
        <f t="shared" si="6"/>
        <v>Assistant Historian</v>
      </c>
      <c r="B69" s="57">
        <f t="shared" si="6"/>
        <v>0</v>
      </c>
      <c r="C69" s="126"/>
      <c r="D69" s="52">
        <f t="shared" si="9"/>
        <v>0</v>
      </c>
      <c r="E69" s="41">
        <f t="shared" si="7"/>
        <v>0</v>
      </c>
      <c r="F69" s="32">
        <f t="shared" si="10"/>
        <v>0</v>
      </c>
      <c r="G69" s="213">
        <f t="shared" si="8"/>
        <v>0</v>
      </c>
      <c r="H69" s="214">
        <f t="shared" si="11"/>
        <v>0</v>
      </c>
      <c r="J69" s="6"/>
      <c r="K69"/>
      <c r="L69"/>
      <c r="M69"/>
      <c r="N69"/>
      <c r="O69"/>
      <c r="P69"/>
      <c r="Q69"/>
      <c r="R69"/>
      <c r="S69"/>
      <c r="T69" s="26"/>
      <c r="U69"/>
      <c r="V69"/>
      <c r="W69"/>
      <c r="X69"/>
      <c r="Y69"/>
      <c r="Z69"/>
      <c r="AA69"/>
      <c r="AB69"/>
      <c r="AC69"/>
      <c r="AD69"/>
      <c r="AE69"/>
      <c r="AF69"/>
      <c r="AG69" s="9"/>
      <c r="AH69" s="9"/>
      <c r="AI69" s="9"/>
      <c r="AJ69"/>
      <c r="AK69" s="9"/>
      <c r="AL69" s="9"/>
      <c r="AN69" s="6"/>
      <c r="AO69" s="9"/>
      <c r="AP69" s="6"/>
    </row>
    <row r="70" spans="1:42" x14ac:dyDescent="0.2">
      <c r="A70" s="100" t="str">
        <f t="shared" si="6"/>
        <v>Bio-Technician</v>
      </c>
      <c r="B70" s="57">
        <f t="shared" si="6"/>
        <v>0</v>
      </c>
      <c r="C70" s="126"/>
      <c r="D70" s="52">
        <f t="shared" si="9"/>
        <v>0</v>
      </c>
      <c r="E70" s="41">
        <f t="shared" si="7"/>
        <v>0</v>
      </c>
      <c r="F70" s="32">
        <f t="shared" si="10"/>
        <v>0</v>
      </c>
      <c r="G70" s="213">
        <f t="shared" si="8"/>
        <v>0</v>
      </c>
      <c r="H70" s="214">
        <f t="shared" si="11"/>
        <v>0</v>
      </c>
      <c r="J70" s="6"/>
      <c r="K70"/>
      <c r="L70"/>
      <c r="M70"/>
      <c r="N70"/>
      <c r="O70"/>
      <c r="P70"/>
      <c r="Q70"/>
      <c r="R70"/>
      <c r="S70"/>
      <c r="T70" s="26"/>
      <c r="U70"/>
      <c r="V70"/>
      <c r="W70"/>
      <c r="X70"/>
      <c r="Y70"/>
      <c r="Z70"/>
      <c r="AA70"/>
      <c r="AB70"/>
      <c r="AC70"/>
      <c r="AD70"/>
      <c r="AE70"/>
      <c r="AF70"/>
      <c r="AG70" s="5"/>
      <c r="AH70" s="5"/>
      <c r="AI70" s="5"/>
      <c r="AJ70"/>
      <c r="AK70" s="5"/>
      <c r="AL70" s="5"/>
      <c r="AN70" s="6"/>
      <c r="AO70" s="5"/>
      <c r="AP70" s="6"/>
    </row>
    <row r="71" spans="1:42" x14ac:dyDescent="0.2">
      <c r="A71" s="100" t="str">
        <f t="shared" si="6"/>
        <v>Botanist</v>
      </c>
      <c r="B71" s="57">
        <f t="shared" si="6"/>
        <v>0</v>
      </c>
      <c r="C71" s="126"/>
      <c r="D71" s="52">
        <f t="shared" si="9"/>
        <v>0</v>
      </c>
      <c r="E71" s="41">
        <f t="shared" si="7"/>
        <v>0</v>
      </c>
      <c r="F71" s="32">
        <f t="shared" si="10"/>
        <v>0</v>
      </c>
      <c r="G71" s="213">
        <f t="shared" si="8"/>
        <v>0</v>
      </c>
      <c r="H71" s="214">
        <f t="shared" si="11"/>
        <v>0</v>
      </c>
      <c r="J71" s="12"/>
      <c r="K71"/>
      <c r="L71"/>
      <c r="M71"/>
      <c r="N71"/>
      <c r="O71"/>
      <c r="P71"/>
      <c r="Q71"/>
      <c r="R71"/>
      <c r="S71"/>
      <c r="T71" s="26"/>
      <c r="U71"/>
      <c r="V71"/>
      <c r="W71"/>
      <c r="X71"/>
      <c r="Y71"/>
      <c r="Z71"/>
      <c r="AA71"/>
      <c r="AB71"/>
      <c r="AC71"/>
      <c r="AD71"/>
      <c r="AE71"/>
      <c r="AF71"/>
      <c r="AG71" s="10"/>
      <c r="AH71" s="10"/>
      <c r="AI71" s="10"/>
      <c r="AJ71"/>
      <c r="AK71" s="10"/>
      <c r="AL71" s="10"/>
      <c r="AN71" s="12"/>
      <c r="AO71" s="10"/>
      <c r="AP71" s="12"/>
    </row>
    <row r="72" spans="1:42" x14ac:dyDescent="0.2">
      <c r="A72" s="100" t="str">
        <f t="shared" si="6"/>
        <v>Ecologist</v>
      </c>
      <c r="B72" s="57">
        <f t="shared" si="6"/>
        <v>0</v>
      </c>
      <c r="C72" s="126"/>
      <c r="D72" s="52">
        <f t="shared" si="9"/>
        <v>0</v>
      </c>
      <c r="E72" s="41">
        <f t="shared" si="7"/>
        <v>0</v>
      </c>
      <c r="F72" s="32">
        <f t="shared" si="10"/>
        <v>0</v>
      </c>
      <c r="G72" s="213">
        <f t="shared" si="8"/>
        <v>0</v>
      </c>
      <c r="H72" s="214">
        <f t="shared" si="11"/>
        <v>0</v>
      </c>
      <c r="J72" s="6"/>
      <c r="K72"/>
      <c r="L72"/>
      <c r="M72"/>
      <c r="N72"/>
      <c r="O72"/>
      <c r="P72"/>
      <c r="Q72"/>
      <c r="R72"/>
      <c r="S72"/>
      <c r="T72" s="26"/>
      <c r="U72"/>
      <c r="V72"/>
      <c r="W72"/>
      <c r="X72"/>
      <c r="Y72"/>
      <c r="Z72"/>
      <c r="AA72"/>
      <c r="AB72"/>
      <c r="AC72"/>
      <c r="AD72"/>
      <c r="AE72"/>
      <c r="AF72"/>
      <c r="AG72" s="9"/>
      <c r="AH72" s="9"/>
      <c r="AI72" s="9"/>
      <c r="AJ72"/>
      <c r="AK72" s="9"/>
      <c r="AL72" s="9"/>
      <c r="AN72" s="6"/>
      <c r="AO72" s="9"/>
      <c r="AP72" s="6"/>
    </row>
    <row r="73" spans="1:42" s="3" customFormat="1" x14ac:dyDescent="0.2">
      <c r="A73" s="100" t="str">
        <f t="shared" si="6"/>
        <v>Fisheries Biologist</v>
      </c>
      <c r="B73" s="57">
        <f t="shared" si="6"/>
        <v>0</v>
      </c>
      <c r="C73" s="126"/>
      <c r="D73" s="52">
        <f t="shared" si="9"/>
        <v>0</v>
      </c>
      <c r="E73" s="41">
        <f t="shared" si="7"/>
        <v>0</v>
      </c>
      <c r="F73" s="32">
        <f t="shared" si="10"/>
        <v>0</v>
      </c>
      <c r="G73" s="213">
        <f t="shared" si="8"/>
        <v>0</v>
      </c>
      <c r="H73" s="214">
        <f t="shared" si="11"/>
        <v>0</v>
      </c>
      <c r="J73" s="6"/>
      <c r="K73"/>
      <c r="L73"/>
      <c r="M73"/>
      <c r="N73"/>
      <c r="O73"/>
      <c r="P73"/>
      <c r="Q73"/>
      <c r="R73"/>
      <c r="S73"/>
      <c r="T73" s="26"/>
      <c r="U73"/>
      <c r="V73"/>
      <c r="W73"/>
      <c r="X73"/>
      <c r="Y73"/>
      <c r="Z73"/>
      <c r="AA73"/>
      <c r="AB73"/>
      <c r="AC73"/>
      <c r="AD73"/>
      <c r="AE73"/>
      <c r="AF73"/>
      <c r="AG73" s="9"/>
      <c r="AH73" s="9"/>
      <c r="AI73" s="9"/>
      <c r="AJ73"/>
      <c r="AK73" s="9"/>
      <c r="AL73" s="9"/>
      <c r="AN73" s="6"/>
      <c r="AO73" s="9"/>
      <c r="AP73" s="6"/>
    </row>
    <row r="74" spans="1:42" s="3" customFormat="1" x14ac:dyDescent="0.2">
      <c r="A74" s="100" t="str">
        <f t="shared" si="6"/>
        <v>Forester</v>
      </c>
      <c r="B74" s="57">
        <f t="shared" si="6"/>
        <v>0</v>
      </c>
      <c r="C74" s="126"/>
      <c r="D74" s="52">
        <f t="shared" si="9"/>
        <v>0</v>
      </c>
      <c r="E74" s="41">
        <f t="shared" si="7"/>
        <v>0</v>
      </c>
      <c r="F74" s="32">
        <f t="shared" si="10"/>
        <v>0</v>
      </c>
      <c r="G74" s="213">
        <f t="shared" si="8"/>
        <v>0</v>
      </c>
      <c r="H74" s="214">
        <f t="shared" si="11"/>
        <v>0</v>
      </c>
      <c r="J74" s="6"/>
      <c r="K74"/>
      <c r="L74"/>
      <c r="M74"/>
      <c r="N74"/>
      <c r="O74"/>
      <c r="P74"/>
      <c r="Q74"/>
      <c r="R74"/>
      <c r="S74"/>
      <c r="T74" s="26"/>
      <c r="U74"/>
      <c r="V74"/>
      <c r="W74"/>
      <c r="X74"/>
      <c r="Y74"/>
      <c r="Z74"/>
      <c r="AA74"/>
      <c r="AB74"/>
      <c r="AC74"/>
      <c r="AD74"/>
      <c r="AE74"/>
      <c r="AF74"/>
      <c r="AG74" s="9"/>
      <c r="AH74" s="9"/>
      <c r="AI74" s="9"/>
      <c r="AJ74"/>
      <c r="AK74" s="9"/>
      <c r="AL74" s="9"/>
      <c r="AN74" s="6"/>
      <c r="AO74" s="9"/>
      <c r="AP74" s="6"/>
    </row>
    <row r="75" spans="1:42" s="3" customFormat="1" x14ac:dyDescent="0.2">
      <c r="A75" s="100" t="str">
        <f t="shared" si="6"/>
        <v>Marine Biologist</v>
      </c>
      <c r="B75" s="57">
        <f t="shared" si="6"/>
        <v>0</v>
      </c>
      <c r="C75" s="126"/>
      <c r="D75" s="52">
        <f t="shared" si="9"/>
        <v>0</v>
      </c>
      <c r="E75" s="41">
        <f t="shared" si="7"/>
        <v>0</v>
      </c>
      <c r="F75" s="32">
        <f t="shared" si="10"/>
        <v>0</v>
      </c>
      <c r="G75" s="213">
        <f t="shared" si="8"/>
        <v>0</v>
      </c>
      <c r="H75" s="214">
        <f t="shared" si="11"/>
        <v>0</v>
      </c>
      <c r="J75" s="6"/>
      <c r="K75"/>
      <c r="L75"/>
      <c r="M75"/>
      <c r="N75"/>
      <c r="O75"/>
      <c r="P75"/>
      <c r="Q75"/>
      <c r="R75"/>
      <c r="S75"/>
      <c r="T75" s="26"/>
      <c r="U75"/>
      <c r="V75"/>
      <c r="W75"/>
      <c r="X75"/>
      <c r="Y75"/>
      <c r="Z75"/>
      <c r="AA75"/>
      <c r="AB75"/>
      <c r="AC75"/>
      <c r="AD75"/>
      <c r="AE75"/>
      <c r="AF75"/>
      <c r="AG75" s="9"/>
      <c r="AH75" s="9"/>
      <c r="AI75" s="9"/>
      <c r="AJ75"/>
      <c r="AK75" s="9"/>
      <c r="AL75" s="9"/>
      <c r="AN75" s="6"/>
      <c r="AO75" s="9"/>
      <c r="AP75" s="6"/>
    </row>
    <row r="76" spans="1:42" s="3" customFormat="1" x14ac:dyDescent="0.2">
      <c r="A76" s="100" t="str">
        <f t="shared" si="6"/>
        <v>T&amp;E Species Specialist</v>
      </c>
      <c r="B76" s="57">
        <f t="shared" si="6"/>
        <v>0</v>
      </c>
      <c r="C76" s="126"/>
      <c r="D76" s="52">
        <f t="shared" si="9"/>
        <v>0</v>
      </c>
      <c r="E76" s="41">
        <f t="shared" si="7"/>
        <v>0</v>
      </c>
      <c r="F76" s="32">
        <f t="shared" si="10"/>
        <v>0</v>
      </c>
      <c r="G76" s="213">
        <f t="shared" si="8"/>
        <v>0</v>
      </c>
      <c r="H76" s="214">
        <f t="shared" si="11"/>
        <v>0</v>
      </c>
      <c r="J76" s="6"/>
      <c r="K76"/>
      <c r="L76"/>
      <c r="M76"/>
      <c r="N76"/>
      <c r="O76"/>
      <c r="P76"/>
      <c r="Q76"/>
      <c r="R76"/>
      <c r="S76"/>
      <c r="T76" s="26"/>
      <c r="U76"/>
      <c r="V76"/>
      <c r="W76"/>
      <c r="X76"/>
      <c r="Y76"/>
      <c r="Z76"/>
      <c r="AA76"/>
      <c r="AB76"/>
      <c r="AC76"/>
      <c r="AD76"/>
      <c r="AE76"/>
      <c r="AF76"/>
      <c r="AG76" s="9"/>
      <c r="AH76" s="9"/>
      <c r="AI76" s="9"/>
      <c r="AJ76"/>
      <c r="AK76" s="9"/>
      <c r="AL76" s="9"/>
      <c r="AN76" s="6"/>
      <c r="AO76" s="9"/>
      <c r="AP76" s="6"/>
    </row>
    <row r="77" spans="1:42" s="3" customFormat="1" x14ac:dyDescent="0.2">
      <c r="A77" s="100" t="str">
        <f t="shared" si="6"/>
        <v>Wildlife Biologist/Zoologist</v>
      </c>
      <c r="B77" s="57">
        <f t="shared" si="6"/>
        <v>0</v>
      </c>
      <c r="C77" s="126"/>
      <c r="D77" s="52">
        <f t="shared" si="9"/>
        <v>0</v>
      </c>
      <c r="E77" s="41">
        <f t="shared" si="7"/>
        <v>0</v>
      </c>
      <c r="F77" s="32">
        <f t="shared" si="10"/>
        <v>0</v>
      </c>
      <c r="G77" s="213">
        <f t="shared" si="8"/>
        <v>0</v>
      </c>
      <c r="H77" s="214">
        <f t="shared" si="11"/>
        <v>0</v>
      </c>
      <c r="J77" s="6"/>
      <c r="K77"/>
      <c r="L77"/>
      <c r="M77"/>
      <c r="N77"/>
      <c r="O77"/>
      <c r="P77"/>
      <c r="Q77"/>
      <c r="R77"/>
      <c r="S77"/>
      <c r="T77" s="26"/>
      <c r="U77"/>
      <c r="V77"/>
      <c r="W77"/>
      <c r="X77"/>
      <c r="Y77"/>
      <c r="Z77"/>
      <c r="AA77"/>
      <c r="AB77"/>
      <c r="AC77"/>
      <c r="AD77"/>
      <c r="AE77"/>
      <c r="AF77"/>
      <c r="AG77" s="9"/>
      <c r="AH77" s="9"/>
      <c r="AI77" s="9"/>
      <c r="AJ77"/>
      <c r="AK77" s="9"/>
      <c r="AL77" s="9"/>
      <c r="AN77" s="6"/>
      <c r="AO77" s="9"/>
      <c r="AP77" s="6"/>
    </row>
    <row r="78" spans="1:42" s="3" customFormat="1" x14ac:dyDescent="0.2">
      <c r="A78" s="100" t="str">
        <f t="shared" si="6"/>
        <v>Certified Soil Scientist</v>
      </c>
      <c r="B78" s="57">
        <f t="shared" si="6"/>
        <v>0</v>
      </c>
      <c r="C78" s="126"/>
      <c r="D78" s="52">
        <f t="shared" si="9"/>
        <v>0</v>
      </c>
      <c r="E78" s="41">
        <f t="shared" si="7"/>
        <v>0</v>
      </c>
      <c r="F78" s="32">
        <f t="shared" si="10"/>
        <v>0</v>
      </c>
      <c r="G78" s="213">
        <f t="shared" si="8"/>
        <v>0</v>
      </c>
      <c r="H78" s="214">
        <f t="shared" si="11"/>
        <v>0</v>
      </c>
      <c r="J78" s="6"/>
      <c r="K78"/>
      <c r="L78"/>
      <c r="M78"/>
      <c r="N78"/>
      <c r="O78"/>
      <c r="P78"/>
      <c r="Q78"/>
      <c r="R78"/>
      <c r="S78"/>
      <c r="T78" s="26"/>
      <c r="U78"/>
      <c r="V78"/>
      <c r="W78"/>
      <c r="X78"/>
      <c r="Y78"/>
      <c r="Z78"/>
      <c r="AA78"/>
      <c r="AB78"/>
      <c r="AC78"/>
      <c r="AD78"/>
      <c r="AE78"/>
      <c r="AF78"/>
      <c r="AG78" s="9"/>
      <c r="AH78" s="9"/>
      <c r="AI78" s="9"/>
      <c r="AJ78"/>
      <c r="AK78" s="9"/>
      <c r="AL78" s="9"/>
      <c r="AN78" s="6"/>
      <c r="AO78" s="9"/>
      <c r="AP78" s="6"/>
    </row>
    <row r="79" spans="1:42" s="3" customFormat="1" x14ac:dyDescent="0.2">
      <c r="A79" s="100" t="str">
        <f t="shared" si="6"/>
        <v>Geologist</v>
      </c>
      <c r="B79" s="57">
        <f t="shared" si="6"/>
        <v>0</v>
      </c>
      <c r="C79" s="126"/>
      <c r="D79" s="52">
        <f t="shared" si="9"/>
        <v>0</v>
      </c>
      <c r="E79" s="41">
        <f t="shared" si="7"/>
        <v>0</v>
      </c>
      <c r="F79" s="32">
        <f t="shared" si="10"/>
        <v>0</v>
      </c>
      <c r="G79" s="215">
        <f t="shared" si="8"/>
        <v>0</v>
      </c>
      <c r="H79" s="214">
        <f t="shared" si="11"/>
        <v>0</v>
      </c>
      <c r="J79" s="6"/>
      <c r="K79"/>
      <c r="L79"/>
      <c r="M79"/>
      <c r="N79"/>
      <c r="O79"/>
      <c r="P79"/>
      <c r="Q79"/>
      <c r="R79"/>
      <c r="S79"/>
      <c r="T79" s="26"/>
      <c r="U79"/>
      <c r="V79"/>
      <c r="W79"/>
      <c r="X79"/>
      <c r="Y79"/>
      <c r="Z79"/>
      <c r="AA79"/>
      <c r="AB79"/>
      <c r="AC79"/>
      <c r="AD79"/>
      <c r="AE79"/>
      <c r="AF79"/>
      <c r="AG79" s="9"/>
      <c r="AH79" s="9"/>
      <c r="AI79" s="9"/>
      <c r="AJ79" s="9"/>
      <c r="AK79" s="9"/>
      <c r="AL79" s="9"/>
      <c r="AN79" s="6"/>
      <c r="AO79" s="9"/>
      <c r="AP79" s="6"/>
    </row>
    <row r="80" spans="1:42" s="3" customFormat="1" x14ac:dyDescent="0.2">
      <c r="A80" s="100" t="str">
        <f t="shared" si="6"/>
        <v>Geomorphologist</v>
      </c>
      <c r="B80" s="57">
        <f t="shared" si="6"/>
        <v>0</v>
      </c>
      <c r="C80" s="126"/>
      <c r="D80" s="52">
        <f>B80*C80</f>
        <v>0</v>
      </c>
      <c r="E80" s="41">
        <f t="shared" ref="E80:E90" si="12">AH34</f>
        <v>0</v>
      </c>
      <c r="F80" s="32">
        <f>B80*E80</f>
        <v>0</v>
      </c>
      <c r="G80" s="215">
        <f t="shared" si="8"/>
        <v>0</v>
      </c>
      <c r="H80" s="214">
        <f t="shared" si="11"/>
        <v>0</v>
      </c>
      <c r="J80" s="6"/>
      <c r="K80"/>
      <c r="L80"/>
      <c r="M80"/>
      <c r="N80"/>
      <c r="O80"/>
      <c r="P80"/>
      <c r="Q80"/>
      <c r="R80"/>
      <c r="S80"/>
      <c r="T80" s="26"/>
      <c r="U80"/>
      <c r="V80"/>
      <c r="W80"/>
      <c r="X80"/>
      <c r="Y80"/>
      <c r="Z80"/>
      <c r="AA80"/>
      <c r="AB80"/>
      <c r="AC80"/>
      <c r="AD80"/>
      <c r="AE80"/>
      <c r="AF80"/>
      <c r="AG80" s="9"/>
      <c r="AH80" s="9"/>
      <c r="AI80" s="9"/>
      <c r="AJ80" s="9"/>
      <c r="AK80" s="9"/>
      <c r="AL80" s="9"/>
      <c r="AN80" s="6"/>
      <c r="AO80" s="9"/>
      <c r="AP80" s="6"/>
    </row>
    <row r="81" spans="1:42" s="3" customFormat="1" x14ac:dyDescent="0.2">
      <c r="A81" s="100" t="str">
        <f t="shared" si="6"/>
        <v>Water Resources/Hydrologist</v>
      </c>
      <c r="B81" s="57">
        <f t="shared" si="6"/>
        <v>0</v>
      </c>
      <c r="C81" s="126"/>
      <c r="D81" s="52">
        <f t="shared" ref="D81:D84" si="13">B81*C81</f>
        <v>0</v>
      </c>
      <c r="E81" s="41">
        <f t="shared" si="12"/>
        <v>0</v>
      </c>
      <c r="F81" s="32">
        <f t="shared" ref="F81:F84" si="14">B81*E81</f>
        <v>0</v>
      </c>
      <c r="G81" s="216">
        <f t="shared" si="8"/>
        <v>0</v>
      </c>
      <c r="H81" s="214">
        <f t="shared" si="11"/>
        <v>0</v>
      </c>
      <c r="J81" s="6"/>
      <c r="K81"/>
      <c r="L81"/>
      <c r="M81"/>
      <c r="N81"/>
      <c r="O81"/>
      <c r="P81"/>
      <c r="Q81"/>
      <c r="R81"/>
      <c r="S81"/>
      <c r="T81" s="26"/>
      <c r="U81"/>
      <c r="V81"/>
      <c r="W81"/>
      <c r="X81"/>
      <c r="Y81"/>
      <c r="Z81"/>
      <c r="AA81"/>
      <c r="AB81"/>
      <c r="AC81"/>
      <c r="AD81"/>
      <c r="AE81"/>
      <c r="AF81"/>
      <c r="AG81" s="9"/>
      <c r="AH81" s="9"/>
      <c r="AI81" s="9"/>
      <c r="AJ81" s="9"/>
      <c r="AK81" s="9"/>
      <c r="AL81" s="9"/>
      <c r="AN81" s="6"/>
      <c r="AO81" s="9"/>
      <c r="AP81" s="6"/>
    </row>
    <row r="82" spans="1:42" s="3" customFormat="1" x14ac:dyDescent="0.2">
      <c r="A82" s="100" t="str">
        <f t="shared" si="6"/>
        <v>Landscape Architect</v>
      </c>
      <c r="B82" s="57">
        <f t="shared" si="6"/>
        <v>0</v>
      </c>
      <c r="C82" s="126"/>
      <c r="D82" s="52">
        <f t="shared" si="13"/>
        <v>0</v>
      </c>
      <c r="E82" s="41">
        <f t="shared" si="12"/>
        <v>0</v>
      </c>
      <c r="F82" s="32">
        <f t="shared" si="14"/>
        <v>0</v>
      </c>
      <c r="G82" s="216">
        <f t="shared" si="8"/>
        <v>0</v>
      </c>
      <c r="H82" s="214">
        <f t="shared" si="11"/>
        <v>0</v>
      </c>
      <c r="J82" s="6"/>
      <c r="K82"/>
      <c r="L82"/>
      <c r="M82"/>
      <c r="N82"/>
      <c r="O82"/>
      <c r="P82"/>
      <c r="Q82"/>
      <c r="R82"/>
      <c r="S82"/>
      <c r="T82" s="26"/>
      <c r="U82"/>
      <c r="V82"/>
      <c r="W82"/>
      <c r="X82"/>
      <c r="Y82"/>
      <c r="Z82"/>
      <c r="AA82"/>
      <c r="AB82"/>
      <c r="AC82"/>
      <c r="AD82"/>
      <c r="AE82"/>
      <c r="AF82"/>
      <c r="AG82" s="9"/>
      <c r="AH82" s="9"/>
      <c r="AI82" s="9"/>
      <c r="AJ82" s="9"/>
      <c r="AK82" s="9"/>
      <c r="AL82" s="9"/>
      <c r="AN82" s="6"/>
      <c r="AO82" s="9"/>
      <c r="AP82" s="6"/>
    </row>
    <row r="83" spans="1:42" s="3" customFormat="1" x14ac:dyDescent="0.2">
      <c r="A83" s="100" t="str">
        <f t="shared" si="6"/>
        <v>Registered Architect</v>
      </c>
      <c r="B83" s="57">
        <f t="shared" si="6"/>
        <v>0</v>
      </c>
      <c r="C83" s="126"/>
      <c r="D83" s="52">
        <f t="shared" si="13"/>
        <v>0</v>
      </c>
      <c r="E83" s="41">
        <f t="shared" si="12"/>
        <v>0</v>
      </c>
      <c r="F83" s="32">
        <f t="shared" si="14"/>
        <v>0</v>
      </c>
      <c r="G83" s="216">
        <f t="shared" si="8"/>
        <v>0</v>
      </c>
      <c r="H83" s="214">
        <f t="shared" si="11"/>
        <v>0</v>
      </c>
      <c r="J83" s="6"/>
      <c r="K83"/>
      <c r="L83"/>
      <c r="M83"/>
      <c r="N83"/>
      <c r="O83"/>
      <c r="P83"/>
      <c r="Q83"/>
      <c r="R83"/>
      <c r="S83"/>
      <c r="T83" s="26"/>
      <c r="U83"/>
      <c r="V83"/>
      <c r="W83"/>
      <c r="X83"/>
      <c r="Y83"/>
      <c r="Z83"/>
      <c r="AA83"/>
      <c r="AB83"/>
      <c r="AC83"/>
      <c r="AD83"/>
      <c r="AE83"/>
      <c r="AF83"/>
      <c r="AG83" s="9"/>
      <c r="AH83" s="9"/>
      <c r="AI83" s="9"/>
      <c r="AJ83" s="9"/>
      <c r="AK83" s="9"/>
      <c r="AL83" s="9"/>
      <c r="AN83" s="6"/>
      <c r="AO83" s="9"/>
      <c r="AP83" s="6"/>
    </row>
    <row r="84" spans="1:42" s="3" customFormat="1" x14ac:dyDescent="0.2">
      <c r="A84" s="100" t="str">
        <f t="shared" si="6"/>
        <v>Civil Engineer</v>
      </c>
      <c r="B84" s="57">
        <f t="shared" si="6"/>
        <v>0</v>
      </c>
      <c r="C84" s="126"/>
      <c r="D84" s="52">
        <f t="shared" si="13"/>
        <v>0</v>
      </c>
      <c r="E84" s="41">
        <f t="shared" si="12"/>
        <v>0</v>
      </c>
      <c r="F84" s="32">
        <f t="shared" si="14"/>
        <v>0</v>
      </c>
      <c r="G84" s="216">
        <f t="shared" si="8"/>
        <v>0</v>
      </c>
      <c r="H84" s="214">
        <f t="shared" si="11"/>
        <v>0</v>
      </c>
      <c r="J84" s="6"/>
      <c r="K84"/>
      <c r="L84"/>
      <c r="M84"/>
      <c r="N84"/>
      <c r="O84"/>
      <c r="P84"/>
      <c r="Q84"/>
      <c r="R84"/>
      <c r="S84"/>
      <c r="T84" s="26"/>
      <c r="U84"/>
      <c r="V84"/>
      <c r="W84"/>
      <c r="X84"/>
      <c r="Y84"/>
      <c r="Z84"/>
      <c r="AA84"/>
      <c r="AB84"/>
      <c r="AC84"/>
      <c r="AD84"/>
      <c r="AE84"/>
      <c r="AF84"/>
      <c r="AG84" s="9"/>
      <c r="AH84" s="9"/>
      <c r="AI84" s="9"/>
      <c r="AJ84" s="9"/>
      <c r="AK84" s="9"/>
      <c r="AL84" s="9"/>
      <c r="AN84" s="6"/>
      <c r="AO84" s="9"/>
      <c r="AP84" s="6"/>
    </row>
    <row r="85" spans="1:42" s="3" customFormat="1" x14ac:dyDescent="0.2">
      <c r="A85" s="100" t="str">
        <f t="shared" ref="A85:B90" si="15">A39</f>
        <v>Environmental Engineer</v>
      </c>
      <c r="B85" s="57">
        <f t="shared" si="15"/>
        <v>0</v>
      </c>
      <c r="C85" s="126"/>
      <c r="D85" s="52">
        <f t="shared" ref="D85:D90" si="16">B85*C85</f>
        <v>0</v>
      </c>
      <c r="E85" s="41">
        <f t="shared" si="12"/>
        <v>0</v>
      </c>
      <c r="F85" s="32">
        <f t="shared" ref="F85:F90" si="17">B85*E85</f>
        <v>0</v>
      </c>
      <c r="G85" s="216">
        <f t="shared" ref="G85:G90" si="18">AI39</f>
        <v>0</v>
      </c>
      <c r="H85" s="214">
        <f t="shared" si="11"/>
        <v>0</v>
      </c>
      <c r="J85" s="6"/>
      <c r="K85"/>
      <c r="L85"/>
      <c r="M85"/>
      <c r="N85"/>
      <c r="O85"/>
      <c r="P85"/>
      <c r="Q85"/>
      <c r="R85"/>
      <c r="S85"/>
      <c r="T85" s="26"/>
      <c r="U85"/>
      <c r="V85"/>
      <c r="W85"/>
      <c r="X85"/>
      <c r="Y85"/>
      <c r="Z85"/>
      <c r="AA85"/>
      <c r="AB85"/>
      <c r="AC85"/>
      <c r="AD85"/>
      <c r="AE85"/>
      <c r="AF85"/>
      <c r="AG85" s="9"/>
      <c r="AH85" s="9"/>
      <c r="AI85" s="9"/>
      <c r="AJ85" s="9"/>
      <c r="AK85" s="9"/>
      <c r="AL85" s="9"/>
      <c r="AN85" s="6"/>
      <c r="AO85" s="9"/>
      <c r="AP85" s="6"/>
    </row>
    <row r="86" spans="1:42" x14ac:dyDescent="0.2">
      <c r="A86" s="100" t="str">
        <f t="shared" si="15"/>
        <v>GIS Analyst</v>
      </c>
      <c r="B86" s="57">
        <f t="shared" si="15"/>
        <v>0</v>
      </c>
      <c r="C86" s="126"/>
      <c r="D86" s="52">
        <f t="shared" si="16"/>
        <v>0</v>
      </c>
      <c r="E86" s="41">
        <f t="shared" si="12"/>
        <v>0</v>
      </c>
      <c r="F86" s="32">
        <f t="shared" si="17"/>
        <v>0</v>
      </c>
      <c r="G86" s="216">
        <f t="shared" si="18"/>
        <v>0</v>
      </c>
      <c r="H86" s="214">
        <f t="shared" si="11"/>
        <v>0</v>
      </c>
      <c r="J86" s="6"/>
      <c r="K86"/>
      <c r="L86"/>
      <c r="M86"/>
      <c r="N86"/>
      <c r="O86"/>
      <c r="P86"/>
      <c r="Q86"/>
      <c r="R86"/>
      <c r="S86"/>
      <c r="T86" s="26"/>
      <c r="U86"/>
      <c r="V86"/>
      <c r="W86"/>
      <c r="X86"/>
      <c r="Y86"/>
      <c r="Z86"/>
      <c r="AA86"/>
      <c r="AB86"/>
      <c r="AC86"/>
      <c r="AD86"/>
      <c r="AE86"/>
      <c r="AF86"/>
      <c r="AG86" s="9"/>
      <c r="AH86" s="9"/>
      <c r="AI86" s="9"/>
      <c r="AJ86" s="9"/>
      <c r="AK86" s="9"/>
      <c r="AL86" s="9"/>
      <c r="AN86" s="6"/>
      <c r="AO86" s="9"/>
      <c r="AP86" s="6"/>
    </row>
    <row r="87" spans="1:42" x14ac:dyDescent="0.2">
      <c r="A87" s="100" t="str">
        <f t="shared" si="15"/>
        <v>GIS Specialist</v>
      </c>
      <c r="B87" s="57">
        <f t="shared" si="15"/>
        <v>0</v>
      </c>
      <c r="C87" s="126"/>
      <c r="D87" s="52">
        <f t="shared" si="16"/>
        <v>0</v>
      </c>
      <c r="E87" s="41">
        <f t="shared" si="12"/>
        <v>0</v>
      </c>
      <c r="F87" s="32">
        <f t="shared" si="17"/>
        <v>0</v>
      </c>
      <c r="G87" s="216">
        <f t="shared" si="18"/>
        <v>0</v>
      </c>
      <c r="H87" s="214">
        <f t="shared" si="11"/>
        <v>0</v>
      </c>
      <c r="J87" s="8"/>
      <c r="K87"/>
      <c r="L87"/>
      <c r="M87"/>
      <c r="N87"/>
      <c r="O87"/>
      <c r="P87"/>
      <c r="Q87"/>
      <c r="R87"/>
      <c r="S87"/>
      <c r="T87" s="26"/>
      <c r="U87"/>
      <c r="V87"/>
      <c r="W87"/>
      <c r="X87"/>
      <c r="Y87"/>
      <c r="Z87"/>
      <c r="AA87"/>
      <c r="AB87"/>
      <c r="AC87"/>
      <c r="AD87"/>
      <c r="AE87"/>
      <c r="AF87"/>
      <c r="AG87" s="5"/>
      <c r="AH87" s="5"/>
      <c r="AI87" s="5"/>
      <c r="AJ87" s="5"/>
      <c r="AK87" s="5"/>
      <c r="AL87" s="5"/>
      <c r="AN87" s="8"/>
      <c r="AO87" s="5"/>
      <c r="AP87" s="8"/>
    </row>
    <row r="88" spans="1:42" x14ac:dyDescent="0.2">
      <c r="A88" s="100" t="str">
        <f t="shared" si="15"/>
        <v>GIS Technician</v>
      </c>
      <c r="B88" s="57">
        <f t="shared" si="15"/>
        <v>0</v>
      </c>
      <c r="C88" s="126"/>
      <c r="D88" s="52">
        <f t="shared" si="16"/>
        <v>0</v>
      </c>
      <c r="E88" s="41">
        <f t="shared" si="12"/>
        <v>0</v>
      </c>
      <c r="F88" s="32">
        <f t="shared" si="17"/>
        <v>0</v>
      </c>
      <c r="G88" s="216">
        <f t="shared" si="18"/>
        <v>0</v>
      </c>
      <c r="H88" s="214">
        <f t="shared" si="11"/>
        <v>0</v>
      </c>
      <c r="J88" s="8"/>
      <c r="K88" s="9"/>
      <c r="L88" s="9"/>
      <c r="M88" s="9"/>
      <c r="N88" s="9"/>
      <c r="O88" s="9"/>
      <c r="P88" s="9"/>
      <c r="Q88" s="9"/>
      <c r="R88" s="9"/>
      <c r="S88" s="9"/>
      <c r="T88" s="26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N88" s="8"/>
      <c r="AO88" s="9"/>
      <c r="AP88" s="8"/>
    </row>
    <row r="89" spans="1:42" x14ac:dyDescent="0.2">
      <c r="A89" s="100" t="str">
        <f t="shared" si="15"/>
        <v>Editor</v>
      </c>
      <c r="B89" s="57">
        <f t="shared" si="15"/>
        <v>0</v>
      </c>
      <c r="C89" s="126"/>
      <c r="D89" s="52">
        <f t="shared" si="16"/>
        <v>0</v>
      </c>
      <c r="E89" s="41">
        <f t="shared" si="12"/>
        <v>0</v>
      </c>
      <c r="F89" s="32">
        <f t="shared" si="17"/>
        <v>0</v>
      </c>
      <c r="G89" s="216">
        <f t="shared" si="18"/>
        <v>0</v>
      </c>
      <c r="H89" s="214">
        <f t="shared" si="11"/>
        <v>0</v>
      </c>
      <c r="I89" s="3"/>
      <c r="J89" s="25"/>
      <c r="AM89" s="3"/>
      <c r="AN89" s="5"/>
      <c r="AP89" s="5"/>
    </row>
    <row r="90" spans="1:42" x14ac:dyDescent="0.2">
      <c r="A90" s="100" t="str">
        <f t="shared" si="15"/>
        <v>Graphic Artist/Illustrator</v>
      </c>
      <c r="B90" s="57">
        <f t="shared" si="15"/>
        <v>0</v>
      </c>
      <c r="C90" s="126"/>
      <c r="D90" s="52">
        <f t="shared" si="16"/>
        <v>0</v>
      </c>
      <c r="E90" s="41">
        <f t="shared" si="12"/>
        <v>0</v>
      </c>
      <c r="F90" s="32">
        <f t="shared" si="17"/>
        <v>0</v>
      </c>
      <c r="G90" s="216">
        <f t="shared" si="18"/>
        <v>0</v>
      </c>
      <c r="H90" s="214">
        <f t="shared" si="11"/>
        <v>0</v>
      </c>
      <c r="AM90" s="3"/>
      <c r="AN90" s="9"/>
      <c r="AP90" s="9"/>
    </row>
    <row r="91" spans="1:42" ht="13.5" thickBot="1" x14ac:dyDescent="0.25">
      <c r="A91" s="160"/>
      <c r="B91" s="57"/>
      <c r="C91" s="126"/>
      <c r="D91" s="52"/>
      <c r="E91" s="41"/>
      <c r="F91" s="32"/>
      <c r="G91" s="216"/>
      <c r="H91" s="214"/>
      <c r="AM91" s="3"/>
      <c r="AN91" s="5"/>
      <c r="AP91" s="5"/>
    </row>
    <row r="92" spans="1:42" ht="13.5" thickBot="1" x14ac:dyDescent="0.25">
      <c r="A92" s="161" t="s">
        <v>1</v>
      </c>
      <c r="B92" s="137"/>
      <c r="C92" s="155"/>
      <c r="D92" s="135">
        <f t="shared" ref="C92:H92" si="19">SUM(D53:D90)</f>
        <v>0</v>
      </c>
      <c r="E92" s="155">
        <f t="shared" si="19"/>
        <v>0</v>
      </c>
      <c r="F92" s="135">
        <f t="shared" si="19"/>
        <v>0</v>
      </c>
      <c r="G92" s="230">
        <f t="shared" si="19"/>
        <v>0</v>
      </c>
      <c r="H92" s="222">
        <f t="shared" si="19"/>
        <v>0</v>
      </c>
      <c r="AM92" s="3"/>
      <c r="AN92" s="5"/>
      <c r="AP92" s="5"/>
    </row>
    <row r="93" spans="1:42" ht="13.5" thickBot="1" x14ac:dyDescent="0.25">
      <c r="A93" s="161" t="s">
        <v>84</v>
      </c>
      <c r="B93" s="162">
        <f>'Prime Labor'!B40</f>
        <v>0</v>
      </c>
      <c r="C93" s="31"/>
      <c r="D93" s="135">
        <f>D92+(D92*$B$93)</f>
        <v>0</v>
      </c>
      <c r="E93" s="136"/>
      <c r="F93" s="135">
        <f>F92+(F92*$B$93)</f>
        <v>0</v>
      </c>
      <c r="G93" s="221"/>
      <c r="H93" s="222">
        <f>H92+(H92*$B$93)</f>
        <v>0</v>
      </c>
      <c r="AN93" s="4"/>
      <c r="AP93" s="4"/>
    </row>
    <row r="94" spans="1:42" x14ac:dyDescent="0.2">
      <c r="E94" s="1"/>
      <c r="F94" s="1"/>
    </row>
    <row r="95" spans="1:42" x14ac:dyDescent="0.2">
      <c r="E95" s="1"/>
      <c r="F95" s="1"/>
    </row>
    <row r="96" spans="1:42" x14ac:dyDescent="0.2">
      <c r="F96" s="20"/>
    </row>
    <row r="97" spans="1:1" x14ac:dyDescent="0.2">
      <c r="A97" s="30"/>
    </row>
    <row r="99" spans="1:1" x14ac:dyDescent="0.2">
      <c r="A99" s="28"/>
    </row>
    <row r="101" spans="1:1" x14ac:dyDescent="0.2">
      <c r="A101" s="28"/>
    </row>
  </sheetData>
  <mergeCells count="14">
    <mergeCell ref="AA5:AC5"/>
    <mergeCell ref="AD5:AF5"/>
    <mergeCell ref="AG5:AI5"/>
    <mergeCell ref="C51:H51"/>
    <mergeCell ref="C3:AI3"/>
    <mergeCell ref="C4:AF4"/>
    <mergeCell ref="C5:E5"/>
    <mergeCell ref="F5:H5"/>
    <mergeCell ref="I5:K5"/>
    <mergeCell ref="L5:N5"/>
    <mergeCell ref="O5:Q5"/>
    <mergeCell ref="R5:T5"/>
    <mergeCell ref="U5:W5"/>
    <mergeCell ref="X5:Z5"/>
  </mergeCells>
  <dataValidations count="2">
    <dataValidation type="list" allowBlank="1" showInputMessage="1" showErrorMessage="1" sqref="B3">
      <formula1>"2010,2011,2012"</formula1>
    </dataValidation>
    <dataValidation type="list" allowBlank="1" showInputMessage="1" showErrorMessage="1" sqref="B2">
      <formula1>"2014,2015,2016,2017,2018"</formula1>
    </dataValidation>
  </dataValidations>
  <printOptions horizontalCentered="1"/>
  <pageMargins left="0.75" right="0.75" top="0.75" bottom="0.75" header="0.5" footer="0.5"/>
  <pageSetup scale="24" orientation="landscape" r:id="rId1"/>
  <headerFooter alignWithMargins="0"/>
  <colBreaks count="1" manualBreakCount="1">
    <brk id="35" max="73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Labor Summary</vt:lpstr>
      <vt:lpstr>ODC's</vt:lpstr>
      <vt:lpstr>Prime Labor</vt:lpstr>
      <vt:lpstr>Sub-Labor</vt:lpstr>
      <vt:lpstr>'Prime Labor'!Print_Area</vt:lpstr>
      <vt:lpstr>'Sub-Labor'!Print_Area</vt:lpstr>
    </vt:vector>
  </TitlesOfParts>
  <Company>NMCI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Dascalu, Adrian CIV NAVFAC Washington</dc:creator>
  <cp:lastModifiedBy>Costa, Olisha G CIV NAVFAC Washington</cp:lastModifiedBy>
  <cp:lastPrinted>2014-09-23T16:52:54Z</cp:lastPrinted>
  <dcterms:created xsi:type="dcterms:W3CDTF">2007-08-02T17:26:33Z</dcterms:created>
  <dcterms:modified xsi:type="dcterms:W3CDTF">2019-07-03T01:12:04Z</dcterms:modified>
</cp:coreProperties>
</file>