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landford\Documents\Working Files\Competitive\IFRP FY24\"/>
    </mc:Choice>
  </mc:AlternateContent>
  <xr:revisionPtr revIDLastSave="0" documentId="8_{CB76B40D-24E6-4998-9417-1A8E54BDF5BF}" xr6:coauthVersionLast="47" xr6:coauthVersionMax="47" xr10:uidLastSave="{00000000-0000-0000-0000-000000000000}"/>
  <workbookProtection workbookAlgorithmName="SHA-512" workbookHashValue="bQqQizw4SGCjspbd4yk+THD9e4p51EMacelgjc4Ekvkfr59cyIoRM1MUcN1B74zI/U9dAhbPGOZl0sp1Ucuvnw==" workbookSaltValue="SwYSC0xvpBWSNVAj/jAKLw==" workbookSpinCount="100000" lockStructure="1"/>
  <bookViews>
    <workbookView xWindow="57480" yWindow="-120" windowWidth="29040" windowHeight="15840" activeTab="2" xr2:uid="{3E880BB0-D557-4473-8023-10369A000392}"/>
  </bookViews>
  <sheets>
    <sheet name="Guidance" sheetId="5" r:id="rId1"/>
    <sheet name="Summary Budget" sheetId="1" r:id="rId2"/>
    <sheet name="Detailed Budget " sheetId="2" r:id="rId3"/>
    <sheet name="data reference " sheetId="3" r:id="rId4"/>
  </sheets>
  <definedNames>
    <definedName name="_xlnm._FilterDatabase" localSheetId="3" hidden="1">'data reference '!$G$15:$H$15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2" l="1"/>
  <c r="I20" i="2"/>
  <c r="I19" i="2"/>
  <c r="I18" i="2"/>
  <c r="I17" i="2"/>
  <c r="I16" i="2"/>
  <c r="H61" i="2"/>
  <c r="H37" i="2"/>
  <c r="H36" i="2"/>
  <c r="H35" i="2"/>
  <c r="H55" i="2"/>
  <c r="H54" i="2"/>
  <c r="H53" i="2"/>
  <c r="H52" i="2"/>
  <c r="H51" i="2"/>
  <c r="H50" i="2"/>
  <c r="H59" i="2"/>
  <c r="H64" i="2" s="1"/>
  <c r="H46" i="2"/>
  <c r="H45" i="2"/>
  <c r="H44" i="2"/>
  <c r="H43" i="2"/>
  <c r="H42" i="2"/>
  <c r="H41" i="2"/>
  <c r="J21" i="2"/>
  <c r="J20" i="2"/>
  <c r="J19" i="2"/>
  <c r="J18" i="2"/>
  <c r="J17" i="2"/>
  <c r="J16" i="2"/>
  <c r="H31" i="2"/>
  <c r="H30" i="2"/>
  <c r="H29" i="2"/>
  <c r="H28" i="2"/>
  <c r="H27" i="2"/>
  <c r="H26" i="2"/>
  <c r="H21" i="2"/>
  <c r="H20" i="2"/>
  <c r="H19" i="2"/>
  <c r="H18" i="2"/>
  <c r="C21" i="2"/>
  <c r="C20" i="2"/>
  <c r="C19" i="2"/>
  <c r="C18" i="2"/>
  <c r="C17" i="2"/>
  <c r="C16" i="2"/>
  <c r="H16" i="2"/>
  <c r="H17" i="2"/>
  <c r="H57" i="2" l="1"/>
  <c r="H39" i="2"/>
  <c r="H48" i="2"/>
  <c r="H23" i="2"/>
  <c r="H33" i="2"/>
  <c r="H66" i="2" l="1"/>
  <c r="I66" i="2" s="1"/>
  <c r="H68" i="2"/>
</calcChain>
</file>

<file path=xl/sharedStrings.xml><?xml version="1.0" encoding="utf-8"?>
<sst xmlns="http://schemas.openxmlformats.org/spreadsheetml/2006/main" count="394" uniqueCount="218">
  <si>
    <t>RFA NUMBER</t>
  </si>
  <si>
    <t>APPLICANT NAME</t>
  </si>
  <si>
    <t>REGION</t>
  </si>
  <si>
    <t>COUNTRY</t>
  </si>
  <si>
    <t>24 Months</t>
  </si>
  <si>
    <t>START DATE:</t>
  </si>
  <si>
    <t>END DATE:</t>
  </si>
  <si>
    <t>Cost Category</t>
  </si>
  <si>
    <t xml:space="preserve">LOE/Rate </t>
  </si>
  <si>
    <t>Unit of Measure (Days, Mos., Trips, Etc.)</t>
  </si>
  <si>
    <t>Unit Cost (US $ only)</t>
  </si>
  <si>
    <t>Total Federal Costs</t>
  </si>
  <si>
    <t xml:space="preserve">Amt (US$) </t>
  </si>
  <si>
    <t>Quantity</t>
  </si>
  <si>
    <t>SECTION I: TRAVEL, TRANSPORT and STORAGE</t>
  </si>
  <si>
    <t>Commodity Type</t>
  </si>
  <si>
    <t>Region</t>
  </si>
  <si>
    <t>Country</t>
  </si>
  <si>
    <t>SECTION II: OTHER COSTS</t>
  </si>
  <si>
    <t>Transport</t>
  </si>
  <si>
    <t>No. of Units</t>
  </si>
  <si>
    <t xml:space="preserve">BUDGET CHECK COLUMN </t>
  </si>
  <si>
    <t>1 Transport Subtotal</t>
  </si>
  <si>
    <t>Section II Subtotal</t>
  </si>
  <si>
    <t>Total Program Amount</t>
  </si>
  <si>
    <t>container type</t>
  </si>
  <si>
    <t>Personnel</t>
  </si>
  <si>
    <t>Fringe</t>
  </si>
  <si>
    <t>Local Travel</t>
  </si>
  <si>
    <t>Other Direct Costs</t>
  </si>
  <si>
    <t>Indirect Costs</t>
  </si>
  <si>
    <t>Indirect Costs Subtotal</t>
  </si>
  <si>
    <t>Other Direct Costs Subtotal</t>
  </si>
  <si>
    <t>Local Travel Subtotal</t>
  </si>
  <si>
    <t>Commodity Types and metric tons requested?</t>
  </si>
  <si>
    <t>HLP</t>
  </si>
  <si>
    <t>Nutri'Butter</t>
  </si>
  <si>
    <t>Enov'Mum</t>
  </si>
  <si>
    <t>Harvest Lentil Pro</t>
  </si>
  <si>
    <t>Maximum Transport Costs per Container</t>
  </si>
  <si>
    <t>40 Foot</t>
  </si>
  <si>
    <t>20 Foot</t>
  </si>
  <si>
    <t>Central America and Caribbean</t>
  </si>
  <si>
    <t>South America</t>
  </si>
  <si>
    <t>West Africa</t>
  </si>
  <si>
    <t>Central and Non-Coastal Africa</t>
  </si>
  <si>
    <t>East Africa and Horn of Africa</t>
  </si>
  <si>
    <t>Southern Africa</t>
  </si>
  <si>
    <t>Southern Africa-Madagascar</t>
  </si>
  <si>
    <t>Red Sea- Yemen</t>
  </si>
  <si>
    <t>Middle East and North Africa</t>
  </si>
  <si>
    <t>South East Asia</t>
  </si>
  <si>
    <t>Central Asia</t>
  </si>
  <si>
    <t>Other</t>
  </si>
  <si>
    <t>contact IFRP@usaid.gov</t>
  </si>
  <si>
    <t>Maximum Other Costs Per Commodity</t>
  </si>
  <si>
    <t>Nutributter</t>
  </si>
  <si>
    <t>Mum</t>
  </si>
  <si>
    <t>One 40' container</t>
  </si>
  <si>
    <t>Two 40' containers</t>
  </si>
  <si>
    <t>Three 40' containers</t>
  </si>
  <si>
    <t>Four 40' containers</t>
  </si>
  <si>
    <t>Five 40' containers</t>
  </si>
  <si>
    <t>Six 40' containers</t>
  </si>
  <si>
    <t>Seven 40' containers</t>
  </si>
  <si>
    <t>Eight 40' containers</t>
  </si>
  <si>
    <t>One 20' container</t>
  </si>
  <si>
    <t>Maximum</t>
  </si>
  <si>
    <t>Bahamas</t>
  </si>
  <si>
    <t>Costa Rica</t>
  </si>
  <si>
    <t>Dominican Republic</t>
  </si>
  <si>
    <t>DR</t>
  </si>
  <si>
    <t>El Salvador</t>
  </si>
  <si>
    <t>Guatemala</t>
  </si>
  <si>
    <t>Haiti</t>
  </si>
  <si>
    <t>Honduras</t>
  </si>
  <si>
    <t>Mexico</t>
  </si>
  <si>
    <t>Nicaragua</t>
  </si>
  <si>
    <t>Trinidad and Tobago</t>
  </si>
  <si>
    <t>Brazil</t>
  </si>
  <si>
    <t>Colombia</t>
  </si>
  <si>
    <t>Ecuador</t>
  </si>
  <si>
    <t>Paraguay</t>
  </si>
  <si>
    <t>Peru</t>
  </si>
  <si>
    <t>Venezuela</t>
  </si>
  <si>
    <t>Benin</t>
  </si>
  <si>
    <t>Burkina Faso</t>
  </si>
  <si>
    <t>Cameroon</t>
  </si>
  <si>
    <t>Cape Verde</t>
  </si>
  <si>
    <t>Cabo Verde</t>
  </si>
  <si>
    <t>Côte d’Ivoire</t>
  </si>
  <si>
    <t>Ivory Coast</t>
  </si>
  <si>
    <t>Cote D'Ivoire</t>
  </si>
  <si>
    <t>Equatorial Guinea</t>
  </si>
  <si>
    <t>Gabon</t>
  </si>
  <si>
    <t>Gambia</t>
  </si>
  <si>
    <t>Ghana</t>
  </si>
  <si>
    <t>Guinea</t>
  </si>
  <si>
    <t>Guinea-Bissau</t>
  </si>
  <si>
    <t>Guinea Bissau</t>
  </si>
  <si>
    <t>Liberia</t>
  </si>
  <si>
    <t>Mauritania</t>
  </si>
  <si>
    <t>Nigeria</t>
  </si>
  <si>
    <t>Senegal</t>
  </si>
  <si>
    <t>Sierra Leone</t>
  </si>
  <si>
    <t>Togo</t>
  </si>
  <si>
    <t>Mali</t>
  </si>
  <si>
    <t>Niger</t>
  </si>
  <si>
    <t>Eswatini</t>
  </si>
  <si>
    <t>Lesotho</t>
  </si>
  <si>
    <t>Malawi</t>
  </si>
  <si>
    <t>Zambia</t>
  </si>
  <si>
    <t>Zimbabwe</t>
  </si>
  <si>
    <t>Burundi</t>
  </si>
  <si>
    <t>Central African Republic</t>
  </si>
  <si>
    <t>CAR</t>
  </si>
  <si>
    <t>Chad</t>
  </si>
  <si>
    <t>Democratic Republic of Congo</t>
  </si>
  <si>
    <t>DRC</t>
  </si>
  <si>
    <t>Republic of Congo</t>
  </si>
  <si>
    <t>RoC</t>
  </si>
  <si>
    <t>Rwanda</t>
  </si>
  <si>
    <t>South Sudan</t>
  </si>
  <si>
    <t>Tanzania</t>
  </si>
  <si>
    <t>Uganda</t>
  </si>
  <si>
    <t>Djibouti</t>
  </si>
  <si>
    <t>Eritrea</t>
  </si>
  <si>
    <t>Ethiopia</t>
  </si>
  <si>
    <t>Kenya</t>
  </si>
  <si>
    <t>Somalia</t>
  </si>
  <si>
    <t>Sudan</t>
  </si>
  <si>
    <t>Angola</t>
  </si>
  <si>
    <t>Mozambique</t>
  </si>
  <si>
    <t>Namibia</t>
  </si>
  <si>
    <t>Madagascar</t>
  </si>
  <si>
    <t>Yemen</t>
  </si>
  <si>
    <t>Algeria</t>
  </si>
  <si>
    <t>Armenia</t>
  </si>
  <si>
    <t>Azerbaijan</t>
  </si>
  <si>
    <t>Egypt</t>
  </si>
  <si>
    <t>Iran</t>
  </si>
  <si>
    <t>Iraq</t>
  </si>
  <si>
    <t>Jordan</t>
  </si>
  <si>
    <t>Lebanon</t>
  </si>
  <si>
    <t>Libya</t>
  </si>
  <si>
    <t>Morocco</t>
  </si>
  <si>
    <t>Syria</t>
  </si>
  <si>
    <t>Turkey</t>
  </si>
  <si>
    <t>Ukraine</t>
  </si>
  <si>
    <t>West Bank and Gaza</t>
  </si>
  <si>
    <t>Bangladesh</t>
  </si>
  <si>
    <t>Bhutan</t>
  </si>
  <si>
    <t>Burma</t>
  </si>
  <si>
    <t>Cambodia</t>
  </si>
  <si>
    <t>East Timor</t>
  </si>
  <si>
    <t>Fiji</t>
  </si>
  <si>
    <t>India</t>
  </si>
  <si>
    <t>Indonesia</t>
  </si>
  <si>
    <t>Japan</t>
  </si>
  <si>
    <t>Laos</t>
  </si>
  <si>
    <t>Malaysia</t>
  </si>
  <si>
    <t>Maldives</t>
  </si>
  <si>
    <t>Micronesia</t>
  </si>
  <si>
    <t>Mongolia</t>
  </si>
  <si>
    <t>Nepal</t>
  </si>
  <si>
    <t>Pakistan</t>
  </si>
  <si>
    <t>Palau</t>
  </si>
  <si>
    <t>Papua New Guinea</t>
  </si>
  <si>
    <t>Philippines</t>
  </si>
  <si>
    <t>Republic of the Marshall Islands</t>
  </si>
  <si>
    <t>Samoa</t>
  </si>
  <si>
    <t>Solomon Islands</t>
  </si>
  <si>
    <t>South Korea</t>
  </si>
  <si>
    <t>Sri Lanka</t>
  </si>
  <si>
    <t>Taiwan</t>
  </si>
  <si>
    <t>Thailand</t>
  </si>
  <si>
    <t>Timor-Leste</t>
  </si>
  <si>
    <t>Tonga</t>
  </si>
  <si>
    <t>Vanuatu</t>
  </si>
  <si>
    <t>Vietnam</t>
  </si>
  <si>
    <t>Afghanistan</t>
  </si>
  <si>
    <t>Kazakhstan</t>
  </si>
  <si>
    <t>Kyrgyz Republic</t>
  </si>
  <si>
    <t>Kyrgyzstan</t>
  </si>
  <si>
    <t>Tajikistan</t>
  </si>
  <si>
    <t>Turkmenistan</t>
  </si>
  <si>
    <t>Uzbekistan</t>
  </si>
  <si>
    <t>Project Duration</t>
  </si>
  <si>
    <t>24 months</t>
  </si>
  <si>
    <t>Start Date</t>
  </si>
  <si>
    <t>End Date</t>
  </si>
  <si>
    <t>Amount</t>
  </si>
  <si>
    <t>IFRP BUDGET SUMMARY</t>
  </si>
  <si>
    <t>months</t>
  </si>
  <si>
    <t>Rate</t>
  </si>
  <si>
    <t>20 foot container - HLP</t>
  </si>
  <si>
    <t>40 foot container - HLP</t>
  </si>
  <si>
    <t>20 foot container - Enov'Mum</t>
  </si>
  <si>
    <t>40 foot container - Enov'Mum</t>
  </si>
  <si>
    <t>20 foot container - Nutri'Butter</t>
  </si>
  <si>
    <t>40 foot container - Nutri'Butter</t>
  </si>
  <si>
    <t>MONTH DAY, 2024</t>
  </si>
  <si>
    <t>MONTH DAY, 2026</t>
  </si>
  <si>
    <t>PROJECT PERIOD OF PERFORMANCE</t>
  </si>
  <si>
    <t>720BHA24RFA00001</t>
  </si>
  <si>
    <t>-</t>
  </si>
  <si>
    <t xml:space="preserve">BHA FY24 IFRP BUDGET </t>
  </si>
  <si>
    <t>MT/Quantity/Base</t>
  </si>
  <si>
    <t>Personnel Subtotal</t>
  </si>
  <si>
    <t xml:space="preserve">Fringe Subtotal </t>
  </si>
  <si>
    <t>NICRA Rate</t>
  </si>
  <si>
    <t>De Minimis (10% of MTDC)</t>
  </si>
  <si>
    <t>Base</t>
  </si>
  <si>
    <t>Metric Tons (Autopopulated)</t>
  </si>
  <si>
    <t>Unit of Measure</t>
  </si>
  <si>
    <t>Unit Cost</t>
  </si>
  <si>
    <t>LOE</t>
  </si>
  <si>
    <t>-OR-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</si>
</sst>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rgb="FFFFFFFF"/>
      <name val="Arial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  <scheme val="minor"/>
    </font>
    <font>
      <b/>
      <sz val="11"/>
      <color theme="1"/>
      <name val="Gill Sans"/>
    </font>
    <font>
      <sz val="11"/>
      <color theme="1"/>
      <name val="Gill Sans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003366"/>
        <bgColor rgb="FF00336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rgb="FF0066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21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119">
    <xf numFmtId="0" fontId="0" fillId="0" borderId="0" xfId="0"/>
    <xf numFmtId="0" fontId="2" fillId="2" borderId="1" xfId="0" applyFont="1" applyFill="1" applyBorder="1" applyAlignment="1" applyProtection="1">
      <alignment vertical="top"/>
      <protection locked="0"/>
    </xf>
    <xf numFmtId="0" fontId="4" fillId="0" borderId="1" xfId="0" applyFont="1" applyBorder="1" applyAlignment="1" applyProtection="1">
      <alignment horizontal="left" vertical="top"/>
      <protection locked="0"/>
    </xf>
    <xf numFmtId="0" fontId="1" fillId="0" borderId="0" xfId="0" applyFont="1"/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7" fillId="0" borderId="4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6" fontId="8" fillId="0" borderId="0" xfId="0" applyNumberFormat="1" applyFont="1" applyAlignment="1">
      <alignment horizontal="center" wrapText="1"/>
    </xf>
    <xf numFmtId="0" fontId="7" fillId="6" borderId="0" xfId="0" applyFont="1" applyFill="1" applyAlignment="1">
      <alignment wrapText="1"/>
    </xf>
    <xf numFmtId="0" fontId="8" fillId="6" borderId="0" xfId="0" applyFont="1" applyFill="1" applyAlignment="1">
      <alignment wrapText="1"/>
    </xf>
    <xf numFmtId="0" fontId="2" fillId="2" borderId="2" xfId="0" applyFont="1" applyFill="1" applyBorder="1" applyAlignment="1" applyProtection="1">
      <alignment vertical="top"/>
      <protection locked="0"/>
    </xf>
    <xf numFmtId="0" fontId="1" fillId="8" borderId="0" xfId="0" applyFont="1" applyFill="1"/>
    <xf numFmtId="0" fontId="0" fillId="0" borderId="1" xfId="0" applyBorder="1"/>
    <xf numFmtId="0" fontId="1" fillId="8" borderId="1" xfId="0" applyFont="1" applyFill="1" applyBorder="1"/>
    <xf numFmtId="0" fontId="0" fillId="8" borderId="1" xfId="0" applyFill="1" applyBorder="1"/>
    <xf numFmtId="0" fontId="0" fillId="9" borderId="1" xfId="0" applyFill="1" applyBorder="1"/>
    <xf numFmtId="0" fontId="1" fillId="0" borderId="1" xfId="0" applyFont="1" applyBorder="1"/>
    <xf numFmtId="0" fontId="2" fillId="6" borderId="1" xfId="0" applyFont="1" applyFill="1" applyBorder="1" applyAlignment="1" applyProtection="1">
      <alignment vertical="top"/>
      <protection locked="0"/>
    </xf>
    <xf numFmtId="0" fontId="1" fillId="9" borderId="0" xfId="0" applyFont="1" applyFill="1"/>
    <xf numFmtId="0" fontId="0" fillId="2" borderId="0" xfId="0" applyFill="1"/>
    <xf numFmtId="0" fontId="1" fillId="8" borderId="2" xfId="0" applyFont="1" applyFill="1" applyBorder="1"/>
    <xf numFmtId="0" fontId="0" fillId="0" borderId="1" xfId="0" applyBorder="1" applyAlignment="1">
      <alignment wrapText="1"/>
    </xf>
    <xf numFmtId="0" fontId="14" fillId="0" borderId="8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6" fontId="15" fillId="0" borderId="8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13" fillId="0" borderId="1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6" fontId="16" fillId="0" borderId="8" xfId="0" applyNumberFormat="1" applyFont="1" applyBorder="1" applyAlignment="1">
      <alignment horizontal="right" vertical="center" wrapText="1"/>
    </xf>
    <xf numFmtId="0" fontId="0" fillId="0" borderId="8" xfId="0" applyBorder="1" applyAlignment="1">
      <alignment wrapText="1"/>
    </xf>
    <xf numFmtId="0" fontId="13" fillId="0" borderId="8" xfId="0" applyFont="1" applyBorder="1" applyAlignment="1">
      <alignment horizontal="center" vertical="center" wrapText="1"/>
    </xf>
    <xf numFmtId="6" fontId="13" fillId="0" borderId="8" xfId="0" applyNumberFormat="1" applyFont="1" applyBorder="1" applyAlignment="1">
      <alignment horizontal="right" vertical="center" wrapText="1"/>
    </xf>
    <xf numFmtId="0" fontId="17" fillId="0" borderId="3" xfId="0" applyFont="1" applyBorder="1" applyAlignment="1">
      <alignment wrapText="1"/>
    </xf>
    <xf numFmtId="0" fontId="18" fillId="0" borderId="3" xfId="0" applyFont="1" applyBorder="1" applyAlignment="1">
      <alignment wrapText="1"/>
    </xf>
    <xf numFmtId="0" fontId="18" fillId="5" borderId="3" xfId="0" applyFont="1" applyFill="1" applyBorder="1" applyAlignment="1">
      <alignment wrapText="1"/>
    </xf>
    <xf numFmtId="0" fontId="4" fillId="6" borderId="1" xfId="0" applyFont="1" applyFill="1" applyBorder="1" applyAlignment="1" applyProtection="1">
      <alignment vertical="top"/>
      <protection locked="0"/>
    </xf>
    <xf numFmtId="0" fontId="1" fillId="6" borderId="0" xfId="0" applyFont="1" applyFill="1"/>
    <xf numFmtId="0" fontId="1" fillId="6" borderId="5" xfId="0" applyFont="1" applyFill="1" applyBorder="1"/>
    <xf numFmtId="0" fontId="4" fillId="0" borderId="0" xfId="0" applyFont="1" applyAlignment="1" applyProtection="1">
      <alignment horizontal="left" vertical="top"/>
      <protection locked="0"/>
    </xf>
    <xf numFmtId="0" fontId="1" fillId="6" borderId="1" xfId="0" applyFont="1" applyFill="1" applyBorder="1"/>
    <xf numFmtId="0" fontId="4" fillId="5" borderId="2" xfId="0" applyFont="1" applyFill="1" applyBorder="1" applyAlignment="1" applyProtection="1">
      <alignment vertical="top" wrapText="1"/>
      <protection locked="0"/>
    </xf>
    <xf numFmtId="0" fontId="2" fillId="2" borderId="16" xfId="0" applyFont="1" applyFill="1" applyBorder="1" applyAlignment="1" applyProtection="1">
      <alignment vertical="top"/>
      <protection locked="0"/>
    </xf>
    <xf numFmtId="0" fontId="19" fillId="8" borderId="2" xfId="0" applyFont="1" applyFill="1" applyBorder="1" applyAlignment="1" applyProtection="1">
      <alignment vertical="top" wrapText="1"/>
      <protection locked="0"/>
    </xf>
    <xf numFmtId="0" fontId="0" fillId="0" borderId="2" xfId="0" applyBorder="1"/>
    <xf numFmtId="0" fontId="1" fillId="9" borderId="2" xfId="0" applyFont="1" applyFill="1" applyBorder="1"/>
    <xf numFmtId="0" fontId="2" fillId="11" borderId="2" xfId="0" applyFont="1" applyFill="1" applyBorder="1" applyAlignment="1" applyProtection="1">
      <alignment vertical="top"/>
      <protection locked="0"/>
    </xf>
    <xf numFmtId="0" fontId="2" fillId="11" borderId="1" xfId="0" applyFont="1" applyFill="1" applyBorder="1" applyAlignment="1" applyProtection="1">
      <alignment vertical="top"/>
      <protection locked="0"/>
    </xf>
    <xf numFmtId="0" fontId="20" fillId="6" borderId="2" xfId="0" applyFont="1" applyFill="1" applyBorder="1" applyAlignment="1" applyProtection="1">
      <alignment horizontal="right" vertical="top"/>
      <protection locked="0"/>
    </xf>
    <xf numFmtId="0" fontId="20" fillId="6" borderId="1" xfId="0" applyFont="1" applyFill="1" applyBorder="1" applyAlignment="1" applyProtection="1">
      <alignment horizontal="right" vertical="top"/>
      <protection locked="0"/>
    </xf>
    <xf numFmtId="9" fontId="0" fillId="0" borderId="1" xfId="2" applyFont="1" applyBorder="1"/>
    <xf numFmtId="0" fontId="8" fillId="0" borderId="0" xfId="0" applyFont="1"/>
    <xf numFmtId="0" fontId="0" fillId="0" borderId="6" xfId="0" applyBorder="1" applyAlignment="1">
      <alignment wrapText="1"/>
    </xf>
    <xf numFmtId="0" fontId="0" fillId="9" borderId="6" xfId="0" applyFill="1" applyBorder="1"/>
    <xf numFmtId="0" fontId="1" fillId="0" borderId="7" xfId="0" applyFont="1" applyBorder="1"/>
    <xf numFmtId="0" fontId="0" fillId="0" borderId="7" xfId="0" applyBorder="1"/>
    <xf numFmtId="0" fontId="4" fillId="0" borderId="1" xfId="0" applyFont="1" applyBorder="1"/>
    <xf numFmtId="0" fontId="0" fillId="12" borderId="1" xfId="0" applyFill="1" applyBorder="1" applyAlignment="1">
      <alignment wrapText="1"/>
    </xf>
    <xf numFmtId="0" fontId="0" fillId="12" borderId="1" xfId="0" applyFill="1" applyBorder="1" applyAlignment="1">
      <alignment horizontal="center" wrapText="1"/>
    </xf>
    <xf numFmtId="44" fontId="0" fillId="0" borderId="1" xfId="1" applyFont="1" applyBorder="1" applyAlignment="1">
      <alignment wrapText="1"/>
    </xf>
    <xf numFmtId="44" fontId="0" fillId="9" borderId="6" xfId="1" applyFont="1" applyFill="1" applyBorder="1"/>
    <xf numFmtId="0" fontId="0" fillId="0" borderId="6" xfId="0" applyBorder="1"/>
    <xf numFmtId="44" fontId="0" fillId="0" borderId="6" xfId="1" applyFont="1" applyBorder="1" applyAlignment="1">
      <alignment wrapText="1"/>
    </xf>
    <xf numFmtId="164" fontId="5" fillId="4" borderId="6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12" borderId="1" xfId="0" applyFill="1" applyBorder="1"/>
    <xf numFmtId="44" fontId="0" fillId="0" borderId="1" xfId="1" applyFont="1" applyBorder="1"/>
    <xf numFmtId="44" fontId="0" fillId="9" borderId="1" xfId="1" applyFont="1" applyFill="1" applyBorder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3" fillId="0" borderId="1" xfId="0" quotePrefix="1" applyFont="1" applyBorder="1" applyAlignment="1">
      <alignment horizontal="left" indent="1"/>
    </xf>
    <xf numFmtId="44" fontId="0" fillId="0" borderId="1" xfId="1" applyFont="1" applyFill="1" applyBorder="1"/>
    <xf numFmtId="44" fontId="1" fillId="8" borderId="1" xfId="0" applyNumberFormat="1" applyFont="1" applyFill="1" applyBorder="1"/>
    <xf numFmtId="44" fontId="21" fillId="8" borderId="1" xfId="1" applyFont="1" applyFill="1" applyBorder="1"/>
    <xf numFmtId="0" fontId="22" fillId="0" borderId="7" xfId="0" applyFont="1" applyBorder="1"/>
    <xf numFmtId="0" fontId="22" fillId="0" borderId="1" xfId="0" applyFont="1" applyBorder="1" applyAlignment="1">
      <alignment wrapText="1"/>
    </xf>
    <xf numFmtId="0" fontId="22" fillId="0" borderId="6" xfId="0" applyFont="1" applyBorder="1" applyAlignment="1">
      <alignment wrapText="1"/>
    </xf>
    <xf numFmtId="0" fontId="10" fillId="11" borderId="17" xfId="0" applyFont="1" applyFill="1" applyBorder="1" applyAlignment="1">
      <alignment horizontal="center"/>
    </xf>
    <xf numFmtId="0" fontId="10" fillId="11" borderId="18" xfId="0" applyFont="1" applyFill="1" applyBorder="1" applyAlignment="1">
      <alignment horizontal="center"/>
    </xf>
    <xf numFmtId="0" fontId="4" fillId="0" borderId="0" xfId="0" applyFont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center" vertical="top"/>
      <protection locked="0"/>
    </xf>
    <xf numFmtId="0" fontId="3" fillId="2" borderId="16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4" fillId="6" borderId="1" xfId="0" applyFont="1" applyFill="1" applyBorder="1" applyAlignment="1">
      <alignment vertical="top"/>
    </xf>
    <xf numFmtId="0" fontId="4" fillId="6" borderId="1" xfId="0" applyFont="1" applyFill="1" applyBorder="1" applyAlignment="1" applyProtection="1">
      <alignment vertical="top"/>
      <protection locked="0"/>
    </xf>
    <xf numFmtId="0" fontId="0" fillId="8" borderId="2" xfId="0" applyFill="1" applyBorder="1" applyAlignment="1">
      <alignment horizontal="center"/>
    </xf>
    <xf numFmtId="0" fontId="0" fillId="8" borderId="19" xfId="0" applyFill="1" applyBorder="1" applyAlignment="1">
      <alignment horizontal="center"/>
    </xf>
    <xf numFmtId="0" fontId="6" fillId="2" borderId="1" xfId="0" applyFont="1" applyFill="1" applyBorder="1"/>
    <xf numFmtId="0" fontId="6" fillId="2" borderId="6" xfId="0" applyFont="1" applyFill="1" applyBorder="1"/>
    <xf numFmtId="0" fontId="10" fillId="2" borderId="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6" fillId="0" borderId="1" xfId="0" applyFont="1" applyBorder="1"/>
    <xf numFmtId="0" fontId="1" fillId="8" borderId="1" xfId="0" applyFont="1" applyFill="1" applyBorder="1" applyAlignment="1">
      <alignment horizontal="left"/>
    </xf>
    <xf numFmtId="0" fontId="0" fillId="9" borderId="6" xfId="0" applyFill="1" applyBorder="1"/>
    <xf numFmtId="0" fontId="1" fillId="8" borderId="1" xfId="0" applyFont="1" applyFill="1" applyBorder="1"/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2" fillId="2" borderId="20" xfId="0" applyFont="1" applyFill="1" applyBorder="1" applyAlignment="1">
      <alignment vertical="top"/>
    </xf>
    <xf numFmtId="0" fontId="4" fillId="0" borderId="20" xfId="0" applyFont="1" applyBorder="1" applyAlignment="1">
      <alignment wrapText="1"/>
    </xf>
    <xf numFmtId="0" fontId="2" fillId="2" borderId="20" xfId="0" applyFont="1" applyFill="1" applyBorder="1" applyProtection="1">
      <protection locked="0"/>
    </xf>
    <xf numFmtId="0" fontId="4" fillId="0" borderId="20" xfId="0" applyFont="1" applyBorder="1" applyProtection="1">
      <protection locked="0"/>
    </xf>
    <xf numFmtId="0" fontId="5" fillId="7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/>
    </xf>
    <xf numFmtId="0" fontId="12" fillId="10" borderId="1" xfId="0" applyFont="1" applyFill="1" applyBorder="1" applyAlignment="1">
      <alignment horizontal="left" vertical="center"/>
    </xf>
  </cellXfs>
  <cellStyles count="3">
    <cellStyle name="Currency" xfId="1" builtinId="4"/>
    <cellStyle name="Normal" xfId="0" builtinId="0"/>
    <cellStyle name="Percent" xfId="2" builtinId="5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531F1-38AE-4DB6-91A5-0CA097FD94E5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3C03B-E0B4-4201-A70D-EDA5A502948A}">
  <dimension ref="A1:E21"/>
  <sheetViews>
    <sheetView workbookViewId="0">
      <selection activeCell="G18" sqref="G18"/>
    </sheetView>
  </sheetViews>
  <sheetFormatPr defaultRowHeight="14.4"/>
  <cols>
    <col min="1" max="1" width="26" customWidth="1"/>
    <col min="2" max="2" width="26.88671875" customWidth="1"/>
    <col min="3" max="3" width="26.44140625" hidden="1" customWidth="1"/>
    <col min="4" max="4" width="13.44140625" customWidth="1"/>
  </cols>
  <sheetData>
    <row r="1" spans="1:5">
      <c r="A1" s="82" t="s">
        <v>192</v>
      </c>
      <c r="B1" s="83"/>
    </row>
    <row r="2" spans="1:5">
      <c r="A2" s="14" t="s">
        <v>0</v>
      </c>
      <c r="B2" s="21"/>
      <c r="C2" s="84"/>
      <c r="D2" s="84"/>
    </row>
    <row r="3" spans="1:5">
      <c r="A3" s="14" t="s">
        <v>1</v>
      </c>
      <c r="B3" s="21"/>
      <c r="C3" s="84"/>
      <c r="D3" s="84"/>
    </row>
    <row r="4" spans="1:5">
      <c r="A4" s="14" t="s">
        <v>2</v>
      </c>
      <c r="B4" s="21"/>
      <c r="C4" s="84"/>
      <c r="D4" s="84"/>
    </row>
    <row r="5" spans="1:5">
      <c r="A5" s="14" t="s">
        <v>3</v>
      </c>
      <c r="B5" s="21"/>
      <c r="C5" s="84"/>
      <c r="D5" s="84"/>
    </row>
    <row r="6" spans="1:5" ht="28.8">
      <c r="A6" s="45" t="s">
        <v>34</v>
      </c>
      <c r="B6" s="21"/>
      <c r="C6" s="43"/>
      <c r="D6" s="43"/>
    </row>
    <row r="7" spans="1:5">
      <c r="A7" s="14" t="s">
        <v>187</v>
      </c>
      <c r="B7" s="40" t="s">
        <v>188</v>
      </c>
      <c r="C7" s="43"/>
      <c r="D7" s="43"/>
    </row>
    <row r="8" spans="1:5">
      <c r="A8" s="46" t="s">
        <v>189</v>
      </c>
      <c r="B8" s="40">
        <v>2024</v>
      </c>
      <c r="C8" s="43"/>
      <c r="D8" s="43"/>
    </row>
    <row r="9" spans="1:5">
      <c r="A9" s="46" t="s">
        <v>190</v>
      </c>
      <c r="B9" s="40">
        <v>2026</v>
      </c>
      <c r="C9" s="43"/>
      <c r="D9" s="43"/>
    </row>
    <row r="10" spans="1:5" ht="6.75" customHeight="1">
      <c r="A10" s="50"/>
      <c r="B10" s="51"/>
      <c r="C10" s="43"/>
      <c r="D10" s="43"/>
    </row>
    <row r="11" spans="1:5" ht="18.75" customHeight="1">
      <c r="A11" s="52" t="s">
        <v>7</v>
      </c>
      <c r="B11" s="53" t="s">
        <v>191</v>
      </c>
      <c r="C11" s="43"/>
      <c r="D11" s="43"/>
    </row>
    <row r="12" spans="1:5" ht="30.75" customHeight="1">
      <c r="A12" s="47" t="s">
        <v>14</v>
      </c>
      <c r="B12" s="21"/>
      <c r="C12" s="43"/>
      <c r="D12" s="43"/>
    </row>
    <row r="13" spans="1:5">
      <c r="A13" s="48" t="s">
        <v>19</v>
      </c>
      <c r="B13" s="16"/>
    </row>
    <row r="14" spans="1:5">
      <c r="A14" s="24" t="s">
        <v>18</v>
      </c>
      <c r="B14" s="44"/>
      <c r="C14" s="41"/>
      <c r="D14" s="41"/>
      <c r="E14" s="42"/>
    </row>
    <row r="15" spans="1:5">
      <c r="A15" s="48" t="s">
        <v>26</v>
      </c>
      <c r="B15" s="16"/>
    </row>
    <row r="16" spans="1:5">
      <c r="A16" s="48" t="s">
        <v>27</v>
      </c>
      <c r="B16" s="16"/>
    </row>
    <row r="17" spans="1:2">
      <c r="A17" s="48" t="s">
        <v>28</v>
      </c>
      <c r="B17" s="16"/>
    </row>
    <row r="18" spans="1:2">
      <c r="A18" s="48" t="s">
        <v>29</v>
      </c>
      <c r="B18" s="16"/>
    </row>
    <row r="19" spans="1:2">
      <c r="A19" s="48" t="s">
        <v>30</v>
      </c>
      <c r="B19" s="16"/>
    </row>
    <row r="20" spans="1:2">
      <c r="A20" s="49" t="s">
        <v>23</v>
      </c>
      <c r="B20" s="16"/>
    </row>
    <row r="21" spans="1:2">
      <c r="A21" s="24" t="s">
        <v>24</v>
      </c>
      <c r="B21" s="16"/>
    </row>
  </sheetData>
  <mergeCells count="5">
    <mergeCell ref="A1:B1"/>
    <mergeCell ref="C2:D2"/>
    <mergeCell ref="C3:D3"/>
    <mergeCell ref="C4:D4"/>
    <mergeCell ref="C5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287A0-63AC-4C51-8AB3-2AC27F9065AA}">
  <dimension ref="A1:R82"/>
  <sheetViews>
    <sheetView tabSelected="1" workbookViewId="0">
      <selection activeCell="E20" sqref="E20"/>
    </sheetView>
  </sheetViews>
  <sheetFormatPr defaultRowHeight="14.4"/>
  <cols>
    <col min="1" max="1" width="3.88671875" customWidth="1"/>
    <col min="2" max="2" width="33.33203125" customWidth="1"/>
    <col min="3" max="3" width="26" customWidth="1"/>
    <col min="4" max="5" width="28.6640625" customWidth="1"/>
    <col min="6" max="6" width="18.5546875" customWidth="1"/>
    <col min="7" max="7" width="13.88671875" customWidth="1"/>
    <col min="8" max="8" width="12.33203125" customWidth="1"/>
    <col min="9" max="9" width="18.88671875" customWidth="1"/>
    <col min="10" max="10" width="35.6640625" customWidth="1"/>
    <col min="11" max="11" width="10.88671875" customWidth="1"/>
    <col min="13" max="13" width="10.33203125" customWidth="1"/>
    <col min="14" max="14" width="10.5546875" customWidth="1"/>
    <col min="15" max="15" width="10.88671875" customWidth="1"/>
  </cols>
  <sheetData>
    <row r="1" spans="1:10" ht="18">
      <c r="A1" s="23"/>
      <c r="B1" s="86" t="s">
        <v>206</v>
      </c>
      <c r="C1" s="87"/>
      <c r="D1" s="87"/>
      <c r="E1" s="87"/>
      <c r="F1" s="87"/>
      <c r="G1" s="87"/>
      <c r="H1" s="87"/>
      <c r="I1" s="87"/>
      <c r="J1" s="87"/>
    </row>
    <row r="2" spans="1:10">
      <c r="A2" s="23"/>
      <c r="B2" s="1" t="s">
        <v>0</v>
      </c>
      <c r="C2" s="88" t="s">
        <v>204</v>
      </c>
      <c r="D2" s="88"/>
      <c r="E2" s="88"/>
      <c r="F2" s="88"/>
      <c r="G2" s="88"/>
      <c r="H2" s="88"/>
      <c r="I2" s="88"/>
      <c r="J2" s="88"/>
    </row>
    <row r="3" spans="1:10">
      <c r="A3" s="23"/>
      <c r="B3" s="1" t="s">
        <v>1</v>
      </c>
      <c r="C3" s="89"/>
      <c r="D3" s="89"/>
      <c r="E3" s="89"/>
      <c r="F3" s="89"/>
      <c r="G3" s="89"/>
      <c r="H3" s="89"/>
      <c r="I3" s="89"/>
      <c r="J3" s="89"/>
    </row>
    <row r="4" spans="1:10">
      <c r="A4" s="23"/>
      <c r="B4" s="1" t="s">
        <v>2</v>
      </c>
      <c r="C4" s="89"/>
      <c r="D4" s="89"/>
      <c r="E4" s="89"/>
      <c r="F4" s="89"/>
      <c r="G4" s="89"/>
      <c r="H4" s="89"/>
      <c r="I4" s="89"/>
      <c r="J4" s="89"/>
    </row>
    <row r="5" spans="1:10">
      <c r="A5" s="23"/>
      <c r="B5" s="1" t="s">
        <v>3</v>
      </c>
      <c r="C5" s="89"/>
      <c r="D5" s="89"/>
      <c r="E5" s="89"/>
      <c r="F5" s="89"/>
      <c r="G5" s="89"/>
      <c r="H5" s="89"/>
      <c r="I5" s="89"/>
      <c r="J5" s="89"/>
    </row>
    <row r="6" spans="1:10">
      <c r="A6" s="23"/>
      <c r="B6" s="1"/>
      <c r="C6" s="40"/>
      <c r="D6" s="2"/>
      <c r="E6" s="2"/>
      <c r="F6" s="2"/>
      <c r="G6" s="2"/>
      <c r="H6" s="2"/>
      <c r="I6" s="2"/>
      <c r="J6" s="60"/>
    </row>
    <row r="7" spans="1:10">
      <c r="A7" s="23"/>
      <c r="B7" s="1"/>
      <c r="C7" s="40"/>
      <c r="D7" s="2"/>
      <c r="E7" s="2"/>
      <c r="F7" s="2"/>
      <c r="G7" s="2"/>
      <c r="H7" s="2"/>
      <c r="I7" s="2"/>
      <c r="J7" s="60"/>
    </row>
    <row r="8" spans="1:10">
      <c r="A8" s="23"/>
      <c r="B8" s="85"/>
      <c r="C8" s="85"/>
      <c r="D8" s="85"/>
      <c r="E8" s="85"/>
      <c r="F8" s="85"/>
      <c r="G8" s="85"/>
      <c r="H8" s="85"/>
      <c r="I8" s="85"/>
      <c r="J8" s="85"/>
    </row>
    <row r="9" spans="1:10">
      <c r="A9" s="23"/>
      <c r="B9" s="110" t="s">
        <v>203</v>
      </c>
      <c r="C9" s="111" t="s">
        <v>4</v>
      </c>
      <c r="D9" s="112" t="s">
        <v>5</v>
      </c>
      <c r="E9" s="113" t="s">
        <v>201</v>
      </c>
      <c r="F9" s="112" t="s">
        <v>6</v>
      </c>
      <c r="G9" s="113" t="s">
        <v>202</v>
      </c>
      <c r="H9" s="65"/>
      <c r="I9" s="65"/>
      <c r="J9" s="65"/>
    </row>
    <row r="10" spans="1:10" ht="7.5" customHeight="1">
      <c r="A10" s="117"/>
      <c r="B10" s="117"/>
      <c r="C10" s="117"/>
      <c r="D10" s="117"/>
      <c r="E10" s="117"/>
      <c r="F10" s="117"/>
      <c r="G10" s="117"/>
      <c r="H10" s="117"/>
      <c r="I10" s="117"/>
      <c r="J10" s="117"/>
    </row>
    <row r="11" spans="1:10">
      <c r="A11" s="23"/>
      <c r="B11" s="114" t="s">
        <v>7</v>
      </c>
      <c r="C11" s="114" t="s">
        <v>207</v>
      </c>
      <c r="D11" s="114" t="s">
        <v>8</v>
      </c>
      <c r="E11" s="114" t="s">
        <v>9</v>
      </c>
      <c r="F11" s="115" t="s">
        <v>20</v>
      </c>
      <c r="G11" s="114" t="s">
        <v>10</v>
      </c>
      <c r="H11" s="116" t="s">
        <v>11</v>
      </c>
      <c r="I11" s="118" t="s">
        <v>21</v>
      </c>
      <c r="J11" s="118"/>
    </row>
    <row r="12" spans="1:10">
      <c r="A12" s="23"/>
      <c r="B12" s="92"/>
      <c r="C12" s="92"/>
      <c r="D12" s="92"/>
      <c r="E12" s="92"/>
      <c r="F12" s="94"/>
      <c r="G12" s="92"/>
      <c r="H12" s="96"/>
      <c r="I12" s="118"/>
      <c r="J12" s="118"/>
    </row>
    <row r="13" spans="1:10" ht="25.5" customHeight="1">
      <c r="A13" s="23"/>
      <c r="B13" s="93"/>
      <c r="C13" s="93"/>
      <c r="D13" s="93"/>
      <c r="E13" s="93"/>
      <c r="F13" s="95"/>
      <c r="G13" s="93"/>
      <c r="H13" s="67" t="s">
        <v>12</v>
      </c>
      <c r="I13" s="118"/>
      <c r="J13" s="118"/>
    </row>
    <row r="14" spans="1:10" ht="14.25" customHeight="1">
      <c r="A14" s="97" t="s">
        <v>14</v>
      </c>
      <c r="B14" s="97"/>
      <c r="C14" s="97"/>
      <c r="D14" s="97"/>
      <c r="E14" s="97"/>
      <c r="F14" s="97"/>
      <c r="G14" s="97"/>
      <c r="H14" s="97"/>
      <c r="I14" s="97"/>
      <c r="J14" s="97"/>
    </row>
    <row r="15" spans="1:10" ht="15" customHeight="1">
      <c r="A15" s="3">
        <v>1.1000000000000001</v>
      </c>
      <c r="B15" s="58" t="s">
        <v>19</v>
      </c>
      <c r="C15" s="73" t="s">
        <v>213</v>
      </c>
      <c r="D15" s="59"/>
      <c r="E15" s="72" t="s">
        <v>214</v>
      </c>
      <c r="F15" s="73" t="s">
        <v>20</v>
      </c>
      <c r="G15" s="73" t="s">
        <v>215</v>
      </c>
      <c r="H15" s="73"/>
      <c r="I15" s="59"/>
      <c r="J15" s="79"/>
    </row>
    <row r="16" spans="1:10">
      <c r="A16" s="3"/>
      <c r="B16" s="20"/>
      <c r="C16" s="61">
        <f>11.34*'Detailed Budget '!F16</f>
        <v>0</v>
      </c>
      <c r="D16" s="62" t="s">
        <v>205</v>
      </c>
      <c r="E16" s="25" t="s">
        <v>195</v>
      </c>
      <c r="F16" s="108"/>
      <c r="G16" s="63">
        <v>0</v>
      </c>
      <c r="H16" s="63">
        <f>G16*F16</f>
        <v>0</v>
      </c>
      <c r="I16" s="56" t="str">
        <f>IF(F16&gt;1,"EXCEEDS MAXIMUM CONTAINERS","")</f>
        <v/>
      </c>
      <c r="J16" s="80" t="str">
        <f>IF(OR(AND(C$4='data reference '!A$17,G16&gt;'data reference '!C$17),AND(C$4='data reference '!A$18,'Detailed Budget '!G16&gt;'data reference '!C$18),AND(C$4='data reference '!A$19,G16&gt;'data reference '!C$19),AND('Detailed Budget '!C$4='data reference '!A$20,G16&gt;'data reference '!C$20),AND(C$4='data reference '!A$21,'Detailed Budget '!G16&gt;'data reference '!C$21),AND('Detailed Budget '!C$4='data reference '!A$22,'Detailed Budget '!G16&gt;'data reference '!C$22),AND('Detailed Budget '!C$4='data reference '!A$23,'Detailed Budget '!G16&gt;'data reference '!C$23),AND('Detailed Budget '!C$4='data reference '!A$24,'Detailed Budget '!G16&gt;'data reference '!C$24),AND('Detailed Budget '!C$4='data reference '!A$25,'Detailed Budget '!G16&gt;'data reference '!C$25),AND('Detailed Budget '!C$4='data reference '!A$26,'Detailed Budget '!G16&gt;'data reference '!C$26),AND('Detailed Budget '!C$4='data reference '!A$27,'Detailed Budget '!G16&gt;'data reference '!C$27)),"EXCEEDS MAXIMUM PER CONTAINER COST","")</f>
        <v/>
      </c>
    </row>
    <row r="17" spans="1:10">
      <c r="A17" s="3"/>
      <c r="B17" s="16"/>
      <c r="C17" s="61">
        <f>18.76*'Detailed Budget '!F17</f>
        <v>0</v>
      </c>
      <c r="D17" s="62" t="s">
        <v>205</v>
      </c>
      <c r="E17" s="25" t="s">
        <v>196</v>
      </c>
      <c r="F17" s="108"/>
      <c r="G17" s="63">
        <v>0</v>
      </c>
      <c r="H17" s="63">
        <f t="shared" ref="H17:H21" si="0">G17*F17</f>
        <v>0</v>
      </c>
      <c r="I17" s="25" t="str">
        <f>IF(F17&gt;8,"EXCEEDS MAXIMUM CONTAINERS","")</f>
        <v/>
      </c>
      <c r="J17" s="80" t="str">
        <f>IF(OR(AND(C$4='data reference '!A$17,G17&gt;'data reference '!B$17),AND(C$4='data reference '!A$18,'Detailed Budget '!G17&gt;'data reference '!B$18),AND(C$4='data reference '!A$19,G17&gt;'data reference '!B$19),AND('Detailed Budget '!C$4='data reference '!A$20,G17&gt;'data reference '!B$20),AND(C$4='data reference '!A$21,'Detailed Budget '!G17&gt;'data reference '!B$21),AND('Detailed Budget '!C$4='data reference '!A$22,'Detailed Budget '!G17&gt;'data reference '!B$22),AND('Detailed Budget '!C$4='data reference '!A$23,'Detailed Budget '!G17&gt;'data reference '!B$23),AND('Detailed Budget '!C$4='data reference '!A$24,'Detailed Budget '!G17&gt;'data reference '!B$24),AND('Detailed Budget '!C$4='data reference '!A$25,'Detailed Budget '!G17&gt;'data reference '!B$25),AND('Detailed Budget '!C$4='data reference '!A$26,'Detailed Budget '!G17&gt;'data reference '!B$26),AND('Detailed Budget '!C$4='data reference '!A$27,'Detailed Budget '!G17&gt;'data reference '!B$27)),"EXCEEDS MAXIMUM PER CONTAINER COST","")</f>
        <v/>
      </c>
    </row>
    <row r="18" spans="1:10">
      <c r="A18" s="3"/>
      <c r="B18" s="16"/>
      <c r="C18" s="61">
        <f>10.8*F18</f>
        <v>0</v>
      </c>
      <c r="D18" s="62" t="s">
        <v>205</v>
      </c>
      <c r="E18" s="25" t="s">
        <v>199</v>
      </c>
      <c r="F18" s="108"/>
      <c r="G18" s="63">
        <v>0</v>
      </c>
      <c r="H18" s="63">
        <f t="shared" si="0"/>
        <v>0</v>
      </c>
      <c r="I18" s="56" t="str">
        <f>IF(F18&gt;1,"EXCEEDS MAXIMUM CONTAINERS","")</f>
        <v/>
      </c>
      <c r="J18" s="80" t="str">
        <f>IF(OR(AND(C$4='data reference '!A$17,G18&gt;'data reference '!C$17),AND(C$4='data reference '!A$18,'Detailed Budget '!G18&gt;'data reference '!C$18),AND(C$4='data reference '!A$19,G18&gt;'data reference '!C$19),AND('Detailed Budget '!C$4='data reference '!A$20,G18&gt;'data reference '!C$20),AND(C$4='data reference '!A$21,'Detailed Budget '!G18&gt;'data reference '!C$21),AND('Detailed Budget '!C$4='data reference '!A$22,'Detailed Budget '!G18&gt;'data reference '!C$22),AND('Detailed Budget '!C$4='data reference '!A$23,'Detailed Budget '!G18&gt;'data reference '!C$23),AND('Detailed Budget '!C$4='data reference '!A$24,'Detailed Budget '!G18&gt;'data reference '!C$24),AND('Detailed Budget '!C$4='data reference '!A$25,'Detailed Budget '!G18&gt;'data reference '!C$25),AND('Detailed Budget '!C$4='data reference '!A$26,'Detailed Budget '!G18&gt;'data reference '!C$26),AND('Detailed Budget '!C$4='data reference '!A$27,'Detailed Budget '!G18&gt;'data reference '!C$27)),"EXCEEDS MAXIMUM PER CONTAINER COST","")</f>
        <v/>
      </c>
    </row>
    <row r="19" spans="1:10">
      <c r="A19" s="3"/>
      <c r="B19" s="16"/>
      <c r="C19" s="61">
        <f>17.28*F19</f>
        <v>0</v>
      </c>
      <c r="D19" s="62" t="s">
        <v>205</v>
      </c>
      <c r="E19" s="25" t="s">
        <v>200</v>
      </c>
      <c r="F19" s="108"/>
      <c r="G19" s="63">
        <v>0</v>
      </c>
      <c r="H19" s="63">
        <f t="shared" si="0"/>
        <v>0</v>
      </c>
      <c r="I19" s="25" t="str">
        <f>IF(F19&gt;4,"EXCEEDS MAXIMUM CONTAINERS","")</f>
        <v/>
      </c>
      <c r="J19" s="80" t="str">
        <f>IF(OR(AND(C$4='data reference '!A$17,G19&gt;'data reference '!B$17),AND(C$4='data reference '!A$18,'Detailed Budget '!G19&gt;'data reference '!B$18),AND(C$4='data reference '!A$19,G19&gt;'data reference '!B$19),AND('Detailed Budget '!C$4='data reference '!A$20,G19&gt;'data reference '!B$20),AND(C$4='data reference '!A$21,'Detailed Budget '!G19&gt;'data reference '!B$21),AND('Detailed Budget '!C$4='data reference '!A$22,'Detailed Budget '!G19&gt;'data reference '!B$22),AND('Detailed Budget '!C$4='data reference '!A$23,'Detailed Budget '!G19&gt;'data reference '!B$23),AND('Detailed Budget '!C$4='data reference '!A$24,'Detailed Budget '!G19&gt;'data reference '!B$24),AND('Detailed Budget '!C$4='data reference '!A$25,'Detailed Budget '!G19&gt;'data reference '!B$25),AND('Detailed Budget '!C$4='data reference '!A$26,'Detailed Budget '!G19&gt;'data reference '!B$26),AND('Detailed Budget '!C$4='data reference '!A$27,'Detailed Budget '!G19&gt;'data reference '!B$27)),"EXCEEDS MAXIMUM PER CONTAINER COST","")</f>
        <v/>
      </c>
    </row>
    <row r="20" spans="1:10">
      <c r="A20" s="3"/>
      <c r="B20" s="16"/>
      <c r="C20" s="61">
        <f>10.8*F20</f>
        <v>0</v>
      </c>
      <c r="D20" s="62" t="s">
        <v>205</v>
      </c>
      <c r="E20" s="25" t="s">
        <v>197</v>
      </c>
      <c r="F20" s="108"/>
      <c r="G20" s="63">
        <v>0</v>
      </c>
      <c r="H20" s="63">
        <f t="shared" si="0"/>
        <v>0</v>
      </c>
      <c r="I20" s="56" t="str">
        <f>IF(F20&gt;1,"EXCEEDS MAXIMUM CONTAINERS","")</f>
        <v/>
      </c>
      <c r="J20" s="80" t="str">
        <f>IF(OR(AND(C$4='data reference '!A$17,G20&gt;'data reference '!C$17),AND(C$4='data reference '!A$18,'Detailed Budget '!G20&gt;'data reference '!C$18),AND(C$4='data reference '!A$19,G20&gt;'data reference '!C$19),AND('Detailed Budget '!C$4='data reference '!A$20,G20&gt;'data reference '!C$20),AND(C$4='data reference '!A$21,'Detailed Budget '!G20&gt;'data reference '!C$21),AND('Detailed Budget '!C$4='data reference '!A$22,'Detailed Budget '!G20&gt;'data reference '!C$22),AND('Detailed Budget '!C$4='data reference '!A$23,'Detailed Budget '!G20&gt;'data reference '!C$23),AND('Detailed Budget '!C$4='data reference '!A$24,'Detailed Budget '!G20&gt;'data reference '!C$24),AND('Detailed Budget '!C$4='data reference '!A$25,'Detailed Budget '!G20&gt;'data reference '!C$25),AND('Detailed Budget '!C$4='data reference '!A$26,'Detailed Budget '!G20&gt;'data reference '!C$26),AND('Detailed Budget '!C$4='data reference '!A$27,'Detailed Budget '!G20&gt;'data reference '!C$27)),"EXCEEDS MAXIMUM PER CONTAINER COST","")</f>
        <v/>
      </c>
    </row>
    <row r="21" spans="1:10">
      <c r="A21" s="3"/>
      <c r="B21" s="16"/>
      <c r="C21" s="61">
        <f>17.28*F21</f>
        <v>0</v>
      </c>
      <c r="D21" s="62" t="s">
        <v>205</v>
      </c>
      <c r="E21" s="25" t="s">
        <v>198</v>
      </c>
      <c r="F21" s="108"/>
      <c r="G21" s="63">
        <v>0</v>
      </c>
      <c r="H21" s="63">
        <f t="shared" si="0"/>
        <v>0</v>
      </c>
      <c r="I21" s="56" t="str">
        <f>IF(F21&gt;1,"EXCEEDS MAXIMUM CONTAINERS","")</f>
        <v/>
      </c>
      <c r="J21" s="80" t="str">
        <f>IF(OR(AND(C$4='data reference '!A$17,G21&gt;'data reference '!B$17),AND(C$4='data reference '!A$18,'Detailed Budget '!G21&gt;'data reference '!B$18),AND(C$4='data reference '!A$19,G21&gt;'data reference '!B$19),AND('Detailed Budget '!C$4='data reference '!A$20,G21&gt;'data reference '!B$20),AND(C$4='data reference '!A$21,'Detailed Budget '!G21&gt;'data reference '!B$21),AND('Detailed Budget '!C$4='data reference '!A$22,'Detailed Budget '!G21&gt;'data reference '!B$22),AND('Detailed Budget '!C$4='data reference '!A$23,'Detailed Budget '!G21&gt;'data reference '!B$23),AND('Detailed Budget '!C$4='data reference '!A$24,'Detailed Budget '!G21&gt;'data reference '!B$24),AND('Detailed Budget '!C$4='data reference '!A$25,'Detailed Budget '!G21&gt;'data reference '!B$25),AND('Detailed Budget '!C$4='data reference '!A$26,'Detailed Budget '!G21&gt;'data reference '!B$26),AND('Detailed Budget '!C$4='data reference '!A$27,'Detailed Budget '!G21&gt;'data reference '!B$27)),"EXCEEDS MAXIMUM PER CONTAINER COST","")</f>
        <v/>
      </c>
    </row>
    <row r="22" spans="1:10">
      <c r="A22" s="3"/>
      <c r="B22" s="65"/>
      <c r="C22" s="56"/>
      <c r="D22" s="68"/>
      <c r="E22" s="56"/>
      <c r="F22" s="109"/>
      <c r="G22" s="56"/>
      <c r="H22" s="66"/>
      <c r="I22" s="56"/>
      <c r="J22" s="81"/>
    </row>
    <row r="23" spans="1:10">
      <c r="A23" s="22"/>
      <c r="B23" s="57" t="s">
        <v>22</v>
      </c>
      <c r="C23" s="57"/>
      <c r="D23" s="57"/>
      <c r="E23" s="57"/>
      <c r="F23" s="57"/>
      <c r="G23" s="57"/>
      <c r="H23" s="64">
        <f>SUM(H15:H22)</f>
        <v>0</v>
      </c>
      <c r="I23" s="98"/>
      <c r="J23" s="98"/>
    </row>
    <row r="24" spans="1:10">
      <c r="A24" s="99" t="s">
        <v>18</v>
      </c>
      <c r="B24" s="99"/>
      <c r="C24" s="99"/>
      <c r="D24" s="99"/>
      <c r="E24" s="99"/>
      <c r="F24" s="99"/>
      <c r="G24" s="99"/>
      <c r="H24" s="99"/>
      <c r="I24" s="99"/>
      <c r="J24" s="99"/>
    </row>
    <row r="25" spans="1:10">
      <c r="A25" s="3">
        <v>2.1</v>
      </c>
      <c r="B25" s="58" t="s">
        <v>26</v>
      </c>
      <c r="C25" s="73" t="s">
        <v>13</v>
      </c>
      <c r="D25" s="73" t="s">
        <v>216</v>
      </c>
      <c r="E25" s="72" t="s">
        <v>214</v>
      </c>
      <c r="F25" s="73" t="s">
        <v>20</v>
      </c>
      <c r="G25" s="73" t="s">
        <v>215</v>
      </c>
      <c r="H25" s="73"/>
      <c r="I25" s="59"/>
      <c r="J25" s="59"/>
    </row>
    <row r="26" spans="1:10">
      <c r="A26" s="3"/>
      <c r="B26" s="16"/>
      <c r="C26" s="16">
        <v>1</v>
      </c>
      <c r="D26" s="54">
        <v>1</v>
      </c>
      <c r="E26" s="16" t="s">
        <v>193</v>
      </c>
      <c r="F26" s="16">
        <v>24</v>
      </c>
      <c r="G26" s="63">
        <v>0</v>
      </c>
      <c r="H26" s="63">
        <f t="shared" ref="H26:H31" si="1">G26*F26*D26*C26</f>
        <v>0</v>
      </c>
      <c r="I26" s="16"/>
      <c r="J26" s="16"/>
    </row>
    <row r="27" spans="1:10">
      <c r="A27" s="3"/>
      <c r="B27" s="16"/>
      <c r="C27" s="16">
        <v>1</v>
      </c>
      <c r="D27" s="54">
        <v>1</v>
      </c>
      <c r="E27" s="16" t="s">
        <v>193</v>
      </c>
      <c r="F27" s="16">
        <v>24</v>
      </c>
      <c r="G27" s="63">
        <v>0</v>
      </c>
      <c r="H27" s="63">
        <f t="shared" si="1"/>
        <v>0</v>
      </c>
      <c r="I27" s="16"/>
      <c r="J27" s="16"/>
    </row>
    <row r="28" spans="1:10">
      <c r="A28" s="3"/>
      <c r="B28" s="16"/>
      <c r="C28" s="16">
        <v>1</v>
      </c>
      <c r="D28" s="54">
        <v>1</v>
      </c>
      <c r="E28" s="16" t="s">
        <v>193</v>
      </c>
      <c r="F28" s="16">
        <v>24</v>
      </c>
      <c r="G28" s="63">
        <v>0</v>
      </c>
      <c r="H28" s="63">
        <f t="shared" si="1"/>
        <v>0</v>
      </c>
      <c r="I28" s="16"/>
      <c r="J28" s="16"/>
    </row>
    <row r="29" spans="1:10">
      <c r="A29" s="3"/>
      <c r="B29" s="16"/>
      <c r="C29" s="16">
        <v>1</v>
      </c>
      <c r="D29" s="54">
        <v>1</v>
      </c>
      <c r="E29" s="16" t="s">
        <v>193</v>
      </c>
      <c r="F29" s="16">
        <v>24</v>
      </c>
      <c r="G29" s="63">
        <v>0</v>
      </c>
      <c r="H29" s="63">
        <f t="shared" si="1"/>
        <v>0</v>
      </c>
      <c r="I29" s="16"/>
      <c r="J29" s="16"/>
    </row>
    <row r="30" spans="1:10">
      <c r="A30" s="3"/>
      <c r="B30" s="16"/>
      <c r="C30" s="16">
        <v>1</v>
      </c>
      <c r="D30" s="54">
        <v>1</v>
      </c>
      <c r="E30" s="16" t="s">
        <v>193</v>
      </c>
      <c r="F30" s="16">
        <v>24</v>
      </c>
      <c r="G30" s="63">
        <v>0</v>
      </c>
      <c r="H30" s="63">
        <f t="shared" si="1"/>
        <v>0</v>
      </c>
      <c r="I30" s="16"/>
      <c r="J30" s="16"/>
    </row>
    <row r="31" spans="1:10">
      <c r="A31" s="3"/>
      <c r="B31" s="16"/>
      <c r="C31" s="16">
        <v>1</v>
      </c>
      <c r="D31" s="54">
        <v>1</v>
      </c>
      <c r="E31" s="16" t="s">
        <v>193</v>
      </c>
      <c r="F31" s="16">
        <v>24</v>
      </c>
      <c r="G31" s="63">
        <v>0</v>
      </c>
      <c r="H31" s="63">
        <f t="shared" si="1"/>
        <v>0</v>
      </c>
      <c r="I31" s="16"/>
      <c r="J31" s="16"/>
    </row>
    <row r="32" spans="1:10">
      <c r="A32" s="3"/>
      <c r="B32" s="16"/>
      <c r="C32" s="16"/>
      <c r="D32" s="54"/>
      <c r="E32" s="16"/>
      <c r="F32" s="16"/>
      <c r="G32" s="16"/>
      <c r="H32" s="65"/>
      <c r="I32" s="16"/>
      <c r="J32" s="16"/>
    </row>
    <row r="33" spans="1:10">
      <c r="A33" s="22"/>
      <c r="B33" s="19" t="s">
        <v>208</v>
      </c>
      <c r="C33" s="19"/>
      <c r="D33" s="19"/>
      <c r="E33" s="19"/>
      <c r="F33" s="19"/>
      <c r="G33" s="19"/>
      <c r="H33" s="64">
        <f>SUM(H25:H32)</f>
        <v>0</v>
      </c>
      <c r="I33" s="19"/>
      <c r="J33" s="19"/>
    </row>
    <row r="34" spans="1:10">
      <c r="A34" s="3">
        <v>2.2000000000000002</v>
      </c>
      <c r="B34" s="20" t="s">
        <v>27</v>
      </c>
      <c r="C34" s="73" t="s">
        <v>212</v>
      </c>
      <c r="D34" s="73" t="s">
        <v>194</v>
      </c>
      <c r="E34" s="72"/>
      <c r="F34" s="73"/>
      <c r="G34" s="73"/>
      <c r="H34" s="74"/>
      <c r="I34" s="16"/>
      <c r="J34" s="16"/>
    </row>
    <row r="35" spans="1:10">
      <c r="A35" s="3"/>
      <c r="B35" s="16"/>
      <c r="C35" s="70">
        <v>0</v>
      </c>
      <c r="D35" s="54">
        <v>0</v>
      </c>
      <c r="E35" s="16"/>
      <c r="F35" s="69"/>
      <c r="G35" s="69"/>
      <c r="H35" s="70">
        <f>D35*C35</f>
        <v>0</v>
      </c>
      <c r="I35" s="16"/>
      <c r="J35" s="16"/>
    </row>
    <row r="36" spans="1:10">
      <c r="A36" s="3"/>
      <c r="B36" s="16"/>
      <c r="C36" s="70">
        <v>0</v>
      </c>
      <c r="D36" s="54">
        <v>0</v>
      </c>
      <c r="E36" s="16"/>
      <c r="F36" s="69"/>
      <c r="G36" s="69"/>
      <c r="H36" s="70">
        <f>D36*C36</f>
        <v>0</v>
      </c>
      <c r="I36" s="16"/>
      <c r="J36" s="16"/>
    </row>
    <row r="37" spans="1:10">
      <c r="A37" s="3"/>
      <c r="B37" s="16"/>
      <c r="C37" s="70">
        <v>0</v>
      </c>
      <c r="D37" s="54">
        <v>0</v>
      </c>
      <c r="E37" s="16"/>
      <c r="F37" s="69"/>
      <c r="G37" s="69"/>
      <c r="H37" s="70">
        <f>D37*C37</f>
        <v>0</v>
      </c>
      <c r="I37" s="16"/>
      <c r="J37" s="16"/>
    </row>
    <row r="38" spans="1:10">
      <c r="A38" s="3"/>
      <c r="B38" s="16"/>
      <c r="C38" s="16"/>
      <c r="D38" s="16"/>
      <c r="E38" s="16"/>
      <c r="F38" s="16"/>
      <c r="G38" s="16"/>
      <c r="H38" s="16"/>
      <c r="I38" s="16"/>
      <c r="J38" s="16"/>
    </row>
    <row r="39" spans="1:10">
      <c r="A39" s="22"/>
      <c r="B39" s="19" t="s">
        <v>209</v>
      </c>
      <c r="C39" s="19"/>
      <c r="D39" s="19"/>
      <c r="E39" s="19"/>
      <c r="F39" s="19"/>
      <c r="G39" s="19"/>
      <c r="H39" s="64">
        <f>SUM(H34:H38)</f>
        <v>0</v>
      </c>
      <c r="I39" s="19"/>
      <c r="J39" s="19"/>
    </row>
    <row r="40" spans="1:10">
      <c r="A40" s="3">
        <v>2.2999999999999998</v>
      </c>
      <c r="B40" s="20" t="s">
        <v>28</v>
      </c>
      <c r="C40" s="73" t="s">
        <v>13</v>
      </c>
      <c r="D40" s="73" t="s">
        <v>194</v>
      </c>
      <c r="E40" s="72" t="s">
        <v>214</v>
      </c>
      <c r="F40" s="73" t="s">
        <v>20</v>
      </c>
      <c r="G40" s="73" t="s">
        <v>215</v>
      </c>
      <c r="H40" s="74"/>
      <c r="I40" s="16"/>
      <c r="J40" s="16"/>
    </row>
    <row r="41" spans="1:10">
      <c r="A41" s="3"/>
      <c r="B41" s="20"/>
      <c r="C41" s="16">
        <v>1</v>
      </c>
      <c r="D41" s="54">
        <v>1</v>
      </c>
      <c r="E41" s="16"/>
      <c r="F41" s="16"/>
      <c r="G41" s="70"/>
      <c r="H41" s="70">
        <f>G41*F41*D41*C41</f>
        <v>0</v>
      </c>
      <c r="I41" s="16"/>
      <c r="J41" s="16"/>
    </row>
    <row r="42" spans="1:10">
      <c r="A42" s="3"/>
      <c r="B42" s="20"/>
      <c r="C42" s="16">
        <v>1</v>
      </c>
      <c r="D42" s="54">
        <v>1</v>
      </c>
      <c r="E42" s="16"/>
      <c r="F42" s="16"/>
      <c r="G42" s="70"/>
      <c r="H42" s="70">
        <f t="shared" ref="H42:H46" si="2">G42*F42*D42*C42</f>
        <v>0</v>
      </c>
      <c r="I42" s="16"/>
      <c r="J42" s="16"/>
    </row>
    <row r="43" spans="1:10">
      <c r="A43" s="3"/>
      <c r="B43" s="20"/>
      <c r="C43" s="16">
        <v>1</v>
      </c>
      <c r="D43" s="54">
        <v>1</v>
      </c>
      <c r="E43" s="16"/>
      <c r="F43" s="16"/>
      <c r="G43" s="70"/>
      <c r="H43" s="70">
        <f t="shared" si="2"/>
        <v>0</v>
      </c>
      <c r="I43" s="16"/>
      <c r="J43" s="16"/>
    </row>
    <row r="44" spans="1:10">
      <c r="A44" s="3"/>
      <c r="B44" s="20"/>
      <c r="C44" s="16">
        <v>1</v>
      </c>
      <c r="D44" s="54">
        <v>1</v>
      </c>
      <c r="E44" s="16"/>
      <c r="F44" s="16"/>
      <c r="G44" s="70"/>
      <c r="H44" s="70">
        <f t="shared" si="2"/>
        <v>0</v>
      </c>
      <c r="I44" s="16"/>
      <c r="J44" s="16"/>
    </row>
    <row r="45" spans="1:10">
      <c r="A45" s="3"/>
      <c r="B45" s="20"/>
      <c r="C45" s="16">
        <v>1</v>
      </c>
      <c r="D45" s="54">
        <v>1</v>
      </c>
      <c r="E45" s="16"/>
      <c r="F45" s="16"/>
      <c r="G45" s="70"/>
      <c r="H45" s="70">
        <f t="shared" si="2"/>
        <v>0</v>
      </c>
      <c r="I45" s="16"/>
      <c r="J45" s="16"/>
    </row>
    <row r="46" spans="1:10">
      <c r="A46" s="3"/>
      <c r="B46" s="16"/>
      <c r="C46" s="16">
        <v>1</v>
      </c>
      <c r="D46" s="54">
        <v>1</v>
      </c>
      <c r="E46" s="16"/>
      <c r="F46" s="16"/>
      <c r="G46" s="70"/>
      <c r="H46" s="70">
        <f t="shared" si="2"/>
        <v>0</v>
      </c>
      <c r="I46" s="16"/>
      <c r="J46" s="16"/>
    </row>
    <row r="47" spans="1:10">
      <c r="A47" s="3"/>
      <c r="B47" s="16"/>
      <c r="C47" s="16"/>
      <c r="D47" s="16"/>
      <c r="E47" s="16"/>
      <c r="F47" s="16"/>
      <c r="G47" s="70"/>
      <c r="H47" s="70"/>
      <c r="I47" s="16"/>
      <c r="J47" s="16"/>
    </row>
    <row r="48" spans="1:10">
      <c r="A48" s="22"/>
      <c r="B48" s="19" t="s">
        <v>33</v>
      </c>
      <c r="C48" s="19"/>
      <c r="D48" s="19"/>
      <c r="E48" s="19"/>
      <c r="F48" s="19"/>
      <c r="G48" s="71"/>
      <c r="H48" s="71">
        <f>SUM(H40:H47)</f>
        <v>0</v>
      </c>
      <c r="I48" s="19"/>
      <c r="J48" s="19"/>
    </row>
    <row r="49" spans="1:10">
      <c r="A49" s="3">
        <v>2.2999999999999998</v>
      </c>
      <c r="B49" s="20" t="s">
        <v>29</v>
      </c>
      <c r="C49" s="73" t="s">
        <v>13</v>
      </c>
      <c r="D49" s="73" t="s">
        <v>194</v>
      </c>
      <c r="E49" s="72" t="s">
        <v>214</v>
      </c>
      <c r="F49" s="73" t="s">
        <v>20</v>
      </c>
      <c r="G49" s="73" t="s">
        <v>215</v>
      </c>
      <c r="H49" s="70"/>
      <c r="I49" s="16"/>
      <c r="J49" s="16"/>
    </row>
    <row r="50" spans="1:10">
      <c r="A50" s="3"/>
      <c r="B50" s="20"/>
      <c r="C50" s="16">
        <v>1</v>
      </c>
      <c r="D50" s="54">
        <v>1</v>
      </c>
      <c r="E50" s="16"/>
      <c r="F50" s="16"/>
      <c r="G50" s="70"/>
      <c r="H50" s="70">
        <f t="shared" ref="H50:H55" si="3">G50*F50*D50*C50</f>
        <v>0</v>
      </c>
      <c r="I50" s="16"/>
      <c r="J50" s="16"/>
    </row>
    <row r="51" spans="1:10">
      <c r="A51" s="3"/>
      <c r="B51" s="20"/>
      <c r="C51" s="16">
        <v>1</v>
      </c>
      <c r="D51" s="54">
        <v>1</v>
      </c>
      <c r="E51" s="16"/>
      <c r="F51" s="16"/>
      <c r="G51" s="70"/>
      <c r="H51" s="70">
        <f t="shared" si="3"/>
        <v>0</v>
      </c>
      <c r="I51" s="16"/>
      <c r="J51" s="16"/>
    </row>
    <row r="52" spans="1:10">
      <c r="A52" s="3"/>
      <c r="B52" s="20"/>
      <c r="C52" s="16">
        <v>1</v>
      </c>
      <c r="D52" s="54">
        <v>1</v>
      </c>
      <c r="E52" s="16"/>
      <c r="F52" s="16"/>
      <c r="G52" s="70"/>
      <c r="H52" s="70">
        <f t="shared" si="3"/>
        <v>0</v>
      </c>
      <c r="I52" s="16"/>
      <c r="J52" s="16"/>
    </row>
    <row r="53" spans="1:10">
      <c r="A53" s="3"/>
      <c r="B53" s="20"/>
      <c r="C53" s="16">
        <v>1</v>
      </c>
      <c r="D53" s="54">
        <v>1</v>
      </c>
      <c r="E53" s="16"/>
      <c r="F53" s="16"/>
      <c r="G53" s="70"/>
      <c r="H53" s="70">
        <f t="shared" si="3"/>
        <v>0</v>
      </c>
      <c r="I53" s="16"/>
      <c r="J53" s="16"/>
    </row>
    <row r="54" spans="1:10">
      <c r="A54" s="3"/>
      <c r="B54" s="20"/>
      <c r="C54" s="16">
        <v>1</v>
      </c>
      <c r="D54" s="54">
        <v>1</v>
      </c>
      <c r="E54" s="16"/>
      <c r="F54" s="16"/>
      <c r="G54" s="70"/>
      <c r="H54" s="70">
        <f t="shared" si="3"/>
        <v>0</v>
      </c>
      <c r="I54" s="16"/>
      <c r="J54" s="16"/>
    </row>
    <row r="55" spans="1:10">
      <c r="A55" s="3"/>
      <c r="B55" s="16"/>
      <c r="C55" s="16">
        <v>1</v>
      </c>
      <c r="D55" s="54">
        <v>1</v>
      </c>
      <c r="E55" s="16"/>
      <c r="F55" s="16"/>
      <c r="G55" s="70"/>
      <c r="H55" s="70">
        <f t="shared" si="3"/>
        <v>0</v>
      </c>
      <c r="I55" s="16"/>
      <c r="J55" s="16"/>
    </row>
    <row r="56" spans="1:10">
      <c r="A56" s="3"/>
      <c r="B56" s="16"/>
      <c r="C56" s="16"/>
      <c r="D56" s="16"/>
      <c r="E56" s="16"/>
      <c r="F56" s="16"/>
      <c r="G56" s="70"/>
      <c r="H56" s="70"/>
      <c r="I56" s="16"/>
      <c r="J56" s="16"/>
    </row>
    <row r="57" spans="1:10">
      <c r="A57" s="22"/>
      <c r="B57" s="19" t="s">
        <v>32</v>
      </c>
      <c r="C57" s="19"/>
      <c r="D57" s="19"/>
      <c r="E57" s="19"/>
      <c r="F57" s="19"/>
      <c r="G57" s="19"/>
      <c r="H57" s="71">
        <f>SUM(H49:H56)</f>
        <v>0</v>
      </c>
      <c r="I57" s="19"/>
      <c r="J57" s="19"/>
    </row>
    <row r="58" spans="1:10">
      <c r="A58" s="3">
        <v>2.5</v>
      </c>
      <c r="B58" s="20" t="s">
        <v>30</v>
      </c>
      <c r="C58" s="20" t="s">
        <v>212</v>
      </c>
      <c r="D58" s="20" t="s">
        <v>194</v>
      </c>
      <c r="E58" s="16"/>
      <c r="F58" s="16"/>
      <c r="G58" s="16"/>
      <c r="H58" s="16"/>
      <c r="I58" s="16"/>
      <c r="J58" s="16"/>
    </row>
    <row r="59" spans="1:10">
      <c r="A59" s="3"/>
      <c r="B59" s="60" t="s">
        <v>210</v>
      </c>
      <c r="C59" s="70">
        <v>0</v>
      </c>
      <c r="D59" s="54">
        <v>0</v>
      </c>
      <c r="E59" s="69"/>
      <c r="F59" s="69"/>
      <c r="G59" s="69"/>
      <c r="H59" s="70">
        <f>D59*C59</f>
        <v>0</v>
      </c>
      <c r="I59" s="16"/>
      <c r="J59" s="16"/>
    </row>
    <row r="60" spans="1:10">
      <c r="A60" s="3"/>
      <c r="B60" s="75" t="s">
        <v>217</v>
      </c>
      <c r="C60" s="16"/>
      <c r="D60" s="54"/>
      <c r="E60" s="16"/>
      <c r="F60" s="16"/>
      <c r="G60" s="16"/>
      <c r="H60" s="16"/>
      <c r="I60" s="16"/>
      <c r="J60" s="16"/>
    </row>
    <row r="61" spans="1:10">
      <c r="A61" s="3"/>
      <c r="B61" s="60" t="s">
        <v>211</v>
      </c>
      <c r="C61" s="70">
        <v>0</v>
      </c>
      <c r="D61" s="54">
        <v>0.1</v>
      </c>
      <c r="E61" s="69"/>
      <c r="F61" s="69"/>
      <c r="G61" s="69"/>
      <c r="H61" s="70">
        <f>D61*C61</f>
        <v>0</v>
      </c>
      <c r="I61" s="16"/>
      <c r="J61" s="16"/>
    </row>
    <row r="62" spans="1:10">
      <c r="A62" s="3"/>
      <c r="B62" s="60"/>
      <c r="C62" s="16"/>
      <c r="D62" s="54"/>
      <c r="E62" s="16"/>
      <c r="F62" s="16"/>
      <c r="G62" s="16"/>
      <c r="H62" s="16"/>
      <c r="I62" s="16"/>
      <c r="J62" s="16"/>
    </row>
    <row r="63" spans="1:10">
      <c r="A63" s="3"/>
      <c r="B63" s="16"/>
      <c r="C63" s="16"/>
      <c r="D63" s="16"/>
      <c r="E63" s="16"/>
      <c r="F63" s="16"/>
      <c r="G63" s="16"/>
      <c r="H63" s="16"/>
      <c r="I63" s="16"/>
      <c r="J63" s="16"/>
    </row>
    <row r="64" spans="1:10">
      <c r="A64" s="22"/>
      <c r="B64" s="19" t="s">
        <v>31</v>
      </c>
      <c r="C64" s="19"/>
      <c r="D64" s="19"/>
      <c r="E64" s="19"/>
      <c r="F64" s="19"/>
      <c r="G64" s="19"/>
      <c r="H64" s="71">
        <f>SUM(H58:H63)</f>
        <v>0</v>
      </c>
      <c r="I64" s="19"/>
      <c r="J64" s="19"/>
    </row>
    <row r="65" spans="1:10">
      <c r="A65" s="3"/>
      <c r="B65" s="16"/>
      <c r="C65" s="16"/>
      <c r="D65" s="16"/>
      <c r="E65" s="16"/>
      <c r="F65" s="16"/>
      <c r="G65" s="16"/>
      <c r="H65" s="76"/>
      <c r="I65" s="16"/>
      <c r="J65" s="16"/>
    </row>
    <row r="66" spans="1:10">
      <c r="A66" s="15"/>
      <c r="B66" s="18" t="s">
        <v>23</v>
      </c>
      <c r="C66" s="18"/>
      <c r="D66" s="18"/>
      <c r="E66" s="18"/>
      <c r="F66" s="18"/>
      <c r="G66" s="18"/>
      <c r="H66" s="78">
        <f>H64+H57+H48+H39+H33</f>
        <v>0</v>
      </c>
      <c r="I66" s="90" t="str">
        <f>IF($H$66&gt;SUM(F16*'data reference '!B40,F17*'data reference '!B32,'Detailed Budget '!F18*'data reference '!C40,'Detailed Budget '!F19*'data reference '!C32,'Detailed Budget '!F20*'data reference '!D40,'data reference '!D32*'Detailed Budget '!F21),"EXCEEDS MAXIMUM OTHER COSTS PER COMMODITY","")</f>
        <v/>
      </c>
      <c r="J66" s="91"/>
    </row>
    <row r="67" spans="1:10">
      <c r="A67" s="3"/>
      <c r="B67" s="16"/>
      <c r="C67" s="16"/>
      <c r="D67" s="16"/>
      <c r="E67" s="16"/>
      <c r="F67" s="16"/>
      <c r="G67" s="16"/>
      <c r="H67" s="16"/>
      <c r="I67" s="16"/>
      <c r="J67" s="16"/>
    </row>
    <row r="68" spans="1:10">
      <c r="A68" s="15"/>
      <c r="B68" s="17" t="s">
        <v>24</v>
      </c>
      <c r="C68" s="18"/>
      <c r="D68" s="18"/>
      <c r="E68" s="18"/>
      <c r="F68" s="18"/>
      <c r="G68" s="18"/>
      <c r="H68" s="77">
        <f>$H$66+$H$23</f>
        <v>0</v>
      </c>
      <c r="I68" s="18"/>
      <c r="J68" s="18"/>
    </row>
    <row r="81" spans="2:18" ht="15" thickBot="1">
      <c r="B81" s="3"/>
    </row>
    <row r="82" spans="2:18" ht="15" thickBot="1">
      <c r="B82" s="4"/>
      <c r="C82" s="4"/>
      <c r="D82" s="4"/>
      <c r="E82" s="4"/>
      <c r="F82" s="4"/>
      <c r="G82" s="4"/>
      <c r="H82" s="4"/>
      <c r="I82" s="4"/>
      <c r="J82" s="4"/>
      <c r="K82" s="4"/>
      <c r="L82" s="5"/>
      <c r="M82" s="5"/>
      <c r="N82" s="5"/>
      <c r="O82" s="5"/>
      <c r="P82" s="6"/>
      <c r="Q82" s="6"/>
      <c r="R82" s="6"/>
    </row>
  </sheetData>
  <sheetProtection algorithmName="SHA-512" hashValue="UUzLYlPVjFceIkdqEWATSxuk6/0jsLply43bimT0EmCI83I0tTbTimRA2d4t0KEX/qEDjkIaiSQYmVDNk5S/xA==" saltValue="ll37QmbcpUTS3YawtoBF2w==" spinCount="100000" sheet="1" formatCells="0" formatColumns="0" formatRows="0" insertColumns="0" insertRows="0" insertHyperlinks="0" deleteColumns="0" deleteRows="0" autoFilter="0" pivotTables="0"/>
  <mergeCells count="19">
    <mergeCell ref="I66:J66"/>
    <mergeCell ref="B11:B13"/>
    <mergeCell ref="C11:C13"/>
    <mergeCell ref="D11:D13"/>
    <mergeCell ref="E11:E13"/>
    <mergeCell ref="G11:G13"/>
    <mergeCell ref="F11:F13"/>
    <mergeCell ref="I11:J13"/>
    <mergeCell ref="H11:H12"/>
    <mergeCell ref="A14:J14"/>
    <mergeCell ref="I23:J23"/>
    <mergeCell ref="A24:J24"/>
    <mergeCell ref="B8:J8"/>
    <mergeCell ref="A10:J10"/>
    <mergeCell ref="B1:J1"/>
    <mergeCell ref="C2:J2"/>
    <mergeCell ref="C3:J3"/>
    <mergeCell ref="C4:J4"/>
    <mergeCell ref="C5:J5"/>
  </mergeCells>
  <phoneticPr fontId="11" type="noConversion"/>
  <conditionalFormatting sqref="I16:J22">
    <cfRule type="notContainsBlanks" dxfId="1" priority="2">
      <formula>LEN(TRIM(I16))&gt;0</formula>
    </cfRule>
  </conditionalFormatting>
  <conditionalFormatting sqref="I66:J66">
    <cfRule type="notContainsBlanks" dxfId="0" priority="1">
      <formula>LEN(TRIM(I66))&gt;0</formula>
    </cfRule>
  </conditionalFormatting>
  <dataValidations count="1">
    <dataValidation operator="equal" allowBlank="1" showInputMessage="1" showErrorMessage="1" sqref="F9" xr:uid="{97F86FB3-F5BE-4091-A449-E54F72AD9070}"/>
  </dataValidations>
  <pageMargins left="0.7" right="0.7" top="0.75" bottom="0.75" header="0.3" footer="0.3"/>
  <pageSetup orientation="portrait" horizontalDpi="1200" verticalDpi="1200" r:id="rId1"/>
  <ignoredErrors>
    <ignoredError sqref="I19 I17" 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ECA8FF4-AE01-4BF7-89AD-3EE093704025}">
          <x14:formula1>
            <xm:f>'data reference '!$A$17:$A$27</xm:f>
          </x14:formula1>
          <xm:sqref>C4:J4</xm:sqref>
        </x14:dataValidation>
        <x14:dataValidation type="list" allowBlank="1" showInputMessage="1" showErrorMessage="1" xr:uid="{28E2800B-5A5E-4637-91C2-CE39D8AB0B32}">
          <x14:formula1>
            <xm:f>'data reference '!$G$16:$G$143</xm:f>
          </x14:formula1>
          <xm:sqref>C5:J5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02BBA-A876-4439-8A61-893F991A5312}">
  <dimension ref="A1:S165"/>
  <sheetViews>
    <sheetView topLeftCell="A6" workbookViewId="0">
      <selection activeCell="B20" sqref="B20"/>
    </sheetView>
  </sheetViews>
  <sheetFormatPr defaultRowHeight="14.4"/>
  <cols>
    <col min="1" max="1" width="18.5546875" customWidth="1"/>
    <col min="2" max="2" width="19.109375" customWidth="1"/>
    <col min="3" max="3" width="13" customWidth="1"/>
    <col min="7" max="7" width="26.5546875" customWidth="1"/>
    <col min="8" max="8" width="33" customWidth="1"/>
  </cols>
  <sheetData>
    <row r="1" spans="1:19" ht="15" thickBot="1">
      <c r="A1" s="9" t="s">
        <v>25</v>
      </c>
      <c r="B1" s="9"/>
      <c r="C1" s="9"/>
      <c r="D1" s="8"/>
      <c r="E1" s="7"/>
      <c r="F1" s="4"/>
      <c r="G1" s="4"/>
      <c r="H1" s="4"/>
      <c r="I1" s="4"/>
      <c r="J1" s="4"/>
      <c r="K1" s="4"/>
      <c r="L1" s="5"/>
      <c r="M1" s="5"/>
      <c r="N1" s="5"/>
      <c r="O1" s="6"/>
      <c r="P1" s="6"/>
      <c r="Q1" s="6"/>
      <c r="R1" s="6"/>
      <c r="S1" s="5"/>
    </row>
    <row r="2" spans="1:19">
      <c r="A2" s="55" t="s">
        <v>195</v>
      </c>
      <c r="B2" s="8"/>
      <c r="C2" s="8"/>
    </row>
    <row r="3" spans="1:19">
      <c r="A3" s="55" t="s">
        <v>196</v>
      </c>
      <c r="B3" s="11"/>
      <c r="C3" s="11"/>
    </row>
    <row r="4" spans="1:19">
      <c r="A4" s="55" t="s">
        <v>199</v>
      </c>
      <c r="B4" s="11"/>
      <c r="C4" s="11"/>
    </row>
    <row r="5" spans="1:19">
      <c r="A5" s="55" t="s">
        <v>200</v>
      </c>
      <c r="B5" s="11"/>
      <c r="C5" s="11"/>
    </row>
    <row r="6" spans="1:19">
      <c r="A6" s="55" t="s">
        <v>197</v>
      </c>
      <c r="B6" s="11"/>
      <c r="C6" s="11"/>
    </row>
    <row r="7" spans="1:19">
      <c r="A7" s="55" t="s">
        <v>198</v>
      </c>
      <c r="B7" s="11"/>
      <c r="C7" s="11"/>
    </row>
    <row r="8" spans="1:19">
      <c r="A8" s="10"/>
      <c r="B8" s="11"/>
      <c r="C8" s="11"/>
    </row>
    <row r="9" spans="1:19">
      <c r="A9" s="10"/>
      <c r="B9" s="11"/>
      <c r="C9" s="11"/>
    </row>
    <row r="10" spans="1:19">
      <c r="A10" s="9" t="s">
        <v>15</v>
      </c>
      <c r="B10" s="11"/>
      <c r="C10" s="11"/>
    </row>
    <row r="11" spans="1:19">
      <c r="A11" s="10" t="s">
        <v>38</v>
      </c>
      <c r="B11" s="11"/>
      <c r="C11" s="11"/>
    </row>
    <row r="12" spans="1:19">
      <c r="A12" s="10" t="s">
        <v>36</v>
      </c>
      <c r="B12" s="11"/>
      <c r="C12" s="11"/>
    </row>
    <row r="13" spans="1:19">
      <c r="A13" s="10" t="s">
        <v>37</v>
      </c>
      <c r="B13" s="11"/>
      <c r="C13" s="11"/>
    </row>
    <row r="14" spans="1:19" ht="15" thickBot="1">
      <c r="A14" s="10"/>
      <c r="B14" s="11"/>
      <c r="C14" s="11"/>
    </row>
    <row r="15" spans="1:19" ht="15.75" customHeight="1" thickBot="1">
      <c r="A15" s="100" t="s">
        <v>39</v>
      </c>
      <c r="B15" s="101"/>
      <c r="C15" s="102"/>
      <c r="G15" s="37" t="s">
        <v>17</v>
      </c>
      <c r="H15" s="5" t="s">
        <v>16</v>
      </c>
    </row>
    <row r="16" spans="1:19" ht="32.25" customHeight="1" thickBot="1">
      <c r="A16" s="26" t="s">
        <v>16</v>
      </c>
      <c r="B16" s="27" t="s">
        <v>40</v>
      </c>
      <c r="C16" s="27" t="s">
        <v>41</v>
      </c>
      <c r="G16" s="38" t="s">
        <v>180</v>
      </c>
      <c r="H16" s="5" t="s">
        <v>52</v>
      </c>
    </row>
    <row r="17" spans="1:8" ht="32.25" customHeight="1" thickBot="1">
      <c r="A17" s="28" t="s">
        <v>42</v>
      </c>
      <c r="B17" s="29">
        <v>7973</v>
      </c>
      <c r="C17" s="29">
        <v>4820</v>
      </c>
      <c r="G17" s="38" t="s">
        <v>136</v>
      </c>
      <c r="H17" s="6" t="s">
        <v>50</v>
      </c>
    </row>
    <row r="18" spans="1:8" ht="25.5" customHeight="1" thickBot="1">
      <c r="A18" s="28" t="s">
        <v>43</v>
      </c>
      <c r="B18" s="29">
        <v>8770</v>
      </c>
      <c r="C18" s="29">
        <v>5301</v>
      </c>
      <c r="G18" s="38" t="s">
        <v>131</v>
      </c>
      <c r="H18" s="6" t="s">
        <v>47</v>
      </c>
    </row>
    <row r="19" spans="1:8" ht="25.5" customHeight="1" thickBot="1">
      <c r="A19" s="28" t="s">
        <v>44</v>
      </c>
      <c r="B19" s="29">
        <v>8442</v>
      </c>
      <c r="C19" s="29">
        <v>5103</v>
      </c>
      <c r="G19" s="38" t="s">
        <v>137</v>
      </c>
      <c r="H19" s="6" t="s">
        <v>50</v>
      </c>
    </row>
    <row r="20" spans="1:8" ht="33.75" customHeight="1" thickBot="1">
      <c r="A20" s="28" t="s">
        <v>45</v>
      </c>
      <c r="B20" s="29">
        <v>9286</v>
      </c>
      <c r="C20" s="29">
        <v>5613</v>
      </c>
      <c r="G20" s="38" t="s">
        <v>138</v>
      </c>
      <c r="H20" s="6" t="s">
        <v>50</v>
      </c>
    </row>
    <row r="21" spans="1:8" ht="31.5" customHeight="1" thickBot="1">
      <c r="A21" s="28" t="s">
        <v>46</v>
      </c>
      <c r="B21" s="29">
        <v>10318</v>
      </c>
      <c r="C21" s="29">
        <v>6237</v>
      </c>
      <c r="G21" s="38" t="s">
        <v>68</v>
      </c>
      <c r="H21" s="5" t="s">
        <v>42</v>
      </c>
    </row>
    <row r="22" spans="1:8" ht="25.5" customHeight="1" thickBot="1">
      <c r="A22" s="28" t="s">
        <v>47</v>
      </c>
      <c r="B22" s="29">
        <v>9380</v>
      </c>
      <c r="C22" s="29">
        <v>5670</v>
      </c>
      <c r="G22" s="38" t="s">
        <v>150</v>
      </c>
      <c r="H22" s="6" t="s">
        <v>51</v>
      </c>
    </row>
    <row r="23" spans="1:8" ht="25.5" customHeight="1" thickBot="1">
      <c r="A23" s="28" t="s">
        <v>48</v>
      </c>
      <c r="B23" s="29">
        <v>16884</v>
      </c>
      <c r="C23" s="29">
        <v>10206</v>
      </c>
      <c r="G23" s="38" t="s">
        <v>85</v>
      </c>
      <c r="H23" s="6" t="s">
        <v>44</v>
      </c>
    </row>
    <row r="24" spans="1:8" ht="24" customHeight="1" thickBot="1">
      <c r="A24" s="28" t="s">
        <v>49</v>
      </c>
      <c r="B24" s="29">
        <v>14820</v>
      </c>
      <c r="C24" s="29">
        <v>8959</v>
      </c>
      <c r="G24" s="38" t="s">
        <v>151</v>
      </c>
      <c r="H24" s="6" t="s">
        <v>51</v>
      </c>
    </row>
    <row r="25" spans="1:8" ht="34.5" customHeight="1" thickBot="1">
      <c r="A25" s="28" t="s">
        <v>50</v>
      </c>
      <c r="B25" s="29">
        <v>9286</v>
      </c>
      <c r="C25" s="29">
        <v>5613</v>
      </c>
      <c r="G25" s="38" t="s">
        <v>79</v>
      </c>
      <c r="H25" s="6" t="s">
        <v>43</v>
      </c>
    </row>
    <row r="26" spans="1:8" ht="22.5" customHeight="1" thickBot="1">
      <c r="A26" s="28" t="s">
        <v>51</v>
      </c>
      <c r="B26" s="29">
        <v>6285</v>
      </c>
      <c r="C26" s="29">
        <v>3799</v>
      </c>
      <c r="G26" s="38" t="s">
        <v>86</v>
      </c>
      <c r="H26" s="6" t="s">
        <v>44</v>
      </c>
    </row>
    <row r="27" spans="1:8" ht="16.5" customHeight="1" thickBot="1">
      <c r="A27" s="28" t="s">
        <v>52</v>
      </c>
      <c r="B27" s="29">
        <v>14820</v>
      </c>
      <c r="C27" s="29">
        <v>8959</v>
      </c>
      <c r="G27" s="38" t="s">
        <v>152</v>
      </c>
      <c r="H27" s="6" t="s">
        <v>51</v>
      </c>
    </row>
    <row r="28" spans="1:8" ht="16.5" customHeight="1" thickBot="1">
      <c r="A28" s="28" t="s">
        <v>53</v>
      </c>
      <c r="B28" s="103" t="s">
        <v>54</v>
      </c>
      <c r="C28" s="104"/>
      <c r="G28" s="6" t="s">
        <v>113</v>
      </c>
      <c r="H28" s="6" t="s">
        <v>45</v>
      </c>
    </row>
    <row r="29" spans="1:8" ht="15" thickBot="1">
      <c r="A29" s="10"/>
      <c r="B29" s="11"/>
      <c r="C29" s="11"/>
      <c r="G29" s="6" t="s">
        <v>89</v>
      </c>
      <c r="H29" s="6" t="s">
        <v>44</v>
      </c>
    </row>
    <row r="30" spans="1:8" ht="16.2" thickBot="1">
      <c r="A30" s="105" t="s">
        <v>55</v>
      </c>
      <c r="B30" s="106"/>
      <c r="C30" s="106"/>
      <c r="D30" s="107"/>
      <c r="G30" s="38" t="s">
        <v>153</v>
      </c>
      <c r="H30" s="6" t="s">
        <v>51</v>
      </c>
    </row>
    <row r="31" spans="1:8" ht="16.2" thickBot="1">
      <c r="A31" s="30"/>
      <c r="B31" s="31" t="s">
        <v>35</v>
      </c>
      <c r="C31" s="31" t="s">
        <v>56</v>
      </c>
      <c r="D31" s="31" t="s">
        <v>57</v>
      </c>
      <c r="G31" s="38" t="s">
        <v>87</v>
      </c>
      <c r="H31" s="6" t="s">
        <v>44</v>
      </c>
    </row>
    <row r="32" spans="1:8" ht="16.2" thickBot="1">
      <c r="A32" s="32" t="s">
        <v>58</v>
      </c>
      <c r="B32" s="33">
        <v>16884</v>
      </c>
      <c r="C32" s="33">
        <v>51840</v>
      </c>
      <c r="D32" s="33">
        <v>51840</v>
      </c>
      <c r="G32" s="38" t="s">
        <v>88</v>
      </c>
      <c r="H32" s="6" t="s">
        <v>44</v>
      </c>
    </row>
    <row r="33" spans="1:8" ht="31.8" thickBot="1">
      <c r="A33" s="32" t="s">
        <v>59</v>
      </c>
      <c r="B33" s="33">
        <v>33768</v>
      </c>
      <c r="C33" s="33">
        <v>103680</v>
      </c>
      <c r="D33" s="34"/>
      <c r="G33" s="6" t="s">
        <v>115</v>
      </c>
      <c r="H33" s="6" t="s">
        <v>45</v>
      </c>
    </row>
    <row r="34" spans="1:8" ht="31.8" thickBot="1">
      <c r="A34" s="32" t="s">
        <v>60</v>
      </c>
      <c r="B34" s="33">
        <v>50652</v>
      </c>
      <c r="C34" s="33">
        <v>155520</v>
      </c>
      <c r="D34" s="34"/>
      <c r="G34" s="6" t="s">
        <v>114</v>
      </c>
      <c r="H34" s="6" t="s">
        <v>45</v>
      </c>
    </row>
    <row r="35" spans="1:8" ht="31.8" thickBot="1">
      <c r="A35" s="32" t="s">
        <v>61</v>
      </c>
      <c r="B35" s="33">
        <v>67536</v>
      </c>
      <c r="C35" s="33">
        <v>207360</v>
      </c>
      <c r="D35" s="34"/>
      <c r="G35" s="38" t="s">
        <v>116</v>
      </c>
      <c r="H35" s="6" t="s">
        <v>45</v>
      </c>
    </row>
    <row r="36" spans="1:8" ht="16.2" thickBot="1">
      <c r="A36" s="32" t="s">
        <v>62</v>
      </c>
      <c r="B36" s="33">
        <v>84420</v>
      </c>
      <c r="C36" s="34"/>
      <c r="D36" s="34"/>
      <c r="G36" s="38" t="s">
        <v>80</v>
      </c>
      <c r="H36" s="6" t="s">
        <v>43</v>
      </c>
    </row>
    <row r="37" spans="1:8" ht="16.2" thickBot="1">
      <c r="A37" s="32" t="s">
        <v>63</v>
      </c>
      <c r="B37" s="33">
        <v>101304</v>
      </c>
      <c r="C37" s="34"/>
      <c r="D37" s="34"/>
      <c r="G37" s="38" t="s">
        <v>69</v>
      </c>
      <c r="H37" s="6" t="s">
        <v>42</v>
      </c>
    </row>
    <row r="38" spans="1:8" ht="31.8" thickBot="1">
      <c r="A38" s="32" t="s">
        <v>64</v>
      </c>
      <c r="B38" s="33">
        <v>118188</v>
      </c>
      <c r="C38" s="34"/>
      <c r="D38" s="34"/>
      <c r="G38" s="38" t="s">
        <v>90</v>
      </c>
      <c r="H38" s="6" t="s">
        <v>44</v>
      </c>
    </row>
    <row r="39" spans="1:8" ht="31.8" thickBot="1">
      <c r="A39" s="32" t="s">
        <v>65</v>
      </c>
      <c r="B39" s="33">
        <v>135072</v>
      </c>
      <c r="C39" s="34"/>
      <c r="D39" s="34"/>
      <c r="G39" s="6" t="s">
        <v>92</v>
      </c>
      <c r="H39" s="6" t="s">
        <v>44</v>
      </c>
    </row>
    <row r="40" spans="1:8" ht="16.2" thickBot="1">
      <c r="A40" s="32" t="s">
        <v>66</v>
      </c>
      <c r="B40" s="33">
        <v>10206</v>
      </c>
      <c r="C40" s="33">
        <v>32400</v>
      </c>
      <c r="D40" s="33">
        <v>32400</v>
      </c>
      <c r="G40" s="6" t="s">
        <v>117</v>
      </c>
      <c r="H40" s="6" t="s">
        <v>45</v>
      </c>
    </row>
    <row r="41" spans="1:8" ht="16.2" thickBot="1">
      <c r="A41" s="35" t="s">
        <v>67</v>
      </c>
      <c r="B41" s="36">
        <v>135072</v>
      </c>
      <c r="C41" s="36">
        <v>207360</v>
      </c>
      <c r="D41" s="36">
        <v>51840</v>
      </c>
      <c r="G41" s="38" t="s">
        <v>125</v>
      </c>
      <c r="H41" s="6" t="s">
        <v>46</v>
      </c>
    </row>
    <row r="42" spans="1:8" ht="15" thickBot="1">
      <c r="A42" s="13"/>
      <c r="B42" s="13"/>
      <c r="G42" s="38" t="s">
        <v>70</v>
      </c>
      <c r="H42" s="6" t="s">
        <v>42</v>
      </c>
    </row>
    <row r="43" spans="1:8" ht="15" thickBot="1">
      <c r="A43" s="13"/>
      <c r="B43" s="13"/>
      <c r="G43" s="6" t="s">
        <v>71</v>
      </c>
      <c r="H43" s="6" t="s">
        <v>42</v>
      </c>
    </row>
    <row r="44" spans="1:8" ht="15" thickBot="1">
      <c r="A44" s="13"/>
      <c r="B44" s="13"/>
      <c r="G44" s="6" t="s">
        <v>118</v>
      </c>
      <c r="H44" s="6" t="s">
        <v>45</v>
      </c>
    </row>
    <row r="45" spans="1:8" ht="15" thickBot="1">
      <c r="A45" s="13"/>
      <c r="B45" s="13"/>
      <c r="G45" s="38" t="s">
        <v>154</v>
      </c>
      <c r="H45" s="6" t="s">
        <v>51</v>
      </c>
    </row>
    <row r="46" spans="1:8" ht="15" thickBot="1">
      <c r="A46" s="13"/>
      <c r="B46" s="13"/>
      <c r="G46" s="38" t="s">
        <v>81</v>
      </c>
      <c r="H46" s="6" t="s">
        <v>43</v>
      </c>
    </row>
    <row r="47" spans="1:8" ht="15" thickBot="1">
      <c r="A47" s="13"/>
      <c r="B47" s="13"/>
      <c r="G47" s="38" t="s">
        <v>139</v>
      </c>
      <c r="H47" s="6" t="s">
        <v>50</v>
      </c>
    </row>
    <row r="48" spans="1:8" ht="15" thickBot="1">
      <c r="A48" s="13"/>
      <c r="B48" s="13"/>
      <c r="G48" s="38" t="s">
        <v>72</v>
      </c>
      <c r="H48" s="6" t="s">
        <v>42</v>
      </c>
    </row>
    <row r="49" spans="1:8" ht="15" thickBot="1">
      <c r="A49" s="13"/>
      <c r="B49" s="12"/>
      <c r="G49" s="38" t="s">
        <v>93</v>
      </c>
      <c r="H49" s="6" t="s">
        <v>44</v>
      </c>
    </row>
    <row r="50" spans="1:8" ht="15" thickBot="1">
      <c r="A50" s="13"/>
      <c r="B50" s="13"/>
      <c r="G50" s="38" t="s">
        <v>126</v>
      </c>
      <c r="H50" s="6" t="s">
        <v>46</v>
      </c>
    </row>
    <row r="51" spans="1:8" ht="15" thickBot="1">
      <c r="A51" s="13"/>
      <c r="B51" s="13"/>
      <c r="G51" s="39" t="s">
        <v>108</v>
      </c>
      <c r="H51" s="6" t="s">
        <v>45</v>
      </c>
    </row>
    <row r="52" spans="1:8" ht="15" thickBot="1">
      <c r="A52" s="13"/>
      <c r="B52" s="13"/>
      <c r="G52" s="38" t="s">
        <v>127</v>
      </c>
      <c r="H52" s="6" t="s">
        <v>46</v>
      </c>
    </row>
    <row r="53" spans="1:8" ht="15" thickBot="1">
      <c r="A53" s="13"/>
      <c r="B53" s="13"/>
      <c r="G53" s="38" t="s">
        <v>155</v>
      </c>
      <c r="H53" s="6" t="s">
        <v>51</v>
      </c>
    </row>
    <row r="54" spans="1:8" ht="15" thickBot="1">
      <c r="A54" s="13"/>
      <c r="B54" s="13"/>
      <c r="G54" s="38" t="s">
        <v>94</v>
      </c>
      <c r="H54" s="6" t="s">
        <v>44</v>
      </c>
    </row>
    <row r="55" spans="1:8" ht="15" thickBot="1">
      <c r="A55" s="13"/>
      <c r="B55" s="13"/>
      <c r="G55" s="38" t="s">
        <v>95</v>
      </c>
      <c r="H55" s="6" t="s">
        <v>44</v>
      </c>
    </row>
    <row r="56" spans="1:8" ht="15" thickBot="1">
      <c r="A56" s="13"/>
      <c r="B56" s="12"/>
      <c r="G56" s="38" t="s">
        <v>96</v>
      </c>
      <c r="H56" s="6" t="s">
        <v>44</v>
      </c>
    </row>
    <row r="57" spans="1:8" ht="15" thickBot="1">
      <c r="A57" s="13"/>
      <c r="B57" s="13"/>
      <c r="G57" s="38" t="s">
        <v>73</v>
      </c>
      <c r="H57" s="6" t="s">
        <v>42</v>
      </c>
    </row>
    <row r="58" spans="1:8" ht="15" thickBot="1">
      <c r="A58" s="13"/>
      <c r="B58" s="13"/>
      <c r="G58" s="38" t="s">
        <v>97</v>
      </c>
      <c r="H58" s="6" t="s">
        <v>44</v>
      </c>
    </row>
    <row r="59" spans="1:8" ht="15" thickBot="1">
      <c r="A59" s="13"/>
      <c r="B59" s="13"/>
      <c r="G59" s="6" t="s">
        <v>99</v>
      </c>
      <c r="H59" s="6" t="s">
        <v>44</v>
      </c>
    </row>
    <row r="60" spans="1:8" ht="15" thickBot="1">
      <c r="A60" s="13"/>
      <c r="B60" s="13"/>
      <c r="G60" s="38" t="s">
        <v>98</v>
      </c>
      <c r="H60" s="6" t="s">
        <v>44</v>
      </c>
    </row>
    <row r="61" spans="1:8" ht="15" thickBot="1">
      <c r="A61" s="13"/>
      <c r="B61" s="13"/>
      <c r="G61" s="38" t="s">
        <v>74</v>
      </c>
      <c r="H61" s="6" t="s">
        <v>42</v>
      </c>
    </row>
    <row r="62" spans="1:8" ht="15" thickBot="1">
      <c r="A62" s="13"/>
      <c r="B62" s="13"/>
      <c r="G62" s="38" t="s">
        <v>75</v>
      </c>
      <c r="H62" s="6" t="s">
        <v>42</v>
      </c>
    </row>
    <row r="63" spans="1:8" ht="15" thickBot="1">
      <c r="A63" s="13"/>
      <c r="B63" s="13"/>
      <c r="G63" s="38" t="s">
        <v>156</v>
      </c>
      <c r="H63" s="6" t="s">
        <v>51</v>
      </c>
    </row>
    <row r="64" spans="1:8" ht="15" thickBot="1">
      <c r="A64" s="13"/>
      <c r="B64" s="13"/>
      <c r="G64" s="38" t="s">
        <v>157</v>
      </c>
      <c r="H64" s="6" t="s">
        <v>51</v>
      </c>
    </row>
    <row r="65" spans="1:8" ht="15" thickBot="1">
      <c r="A65" s="13"/>
      <c r="B65" s="13"/>
      <c r="G65" s="38" t="s">
        <v>140</v>
      </c>
      <c r="H65" s="6" t="s">
        <v>50</v>
      </c>
    </row>
    <row r="66" spans="1:8" ht="15" thickBot="1">
      <c r="A66" s="13"/>
      <c r="B66" s="13"/>
      <c r="G66" s="38" t="s">
        <v>141</v>
      </c>
      <c r="H66" s="6" t="s">
        <v>50</v>
      </c>
    </row>
    <row r="67" spans="1:8" ht="15" thickBot="1">
      <c r="A67" s="13"/>
      <c r="B67" s="13"/>
      <c r="G67" s="6" t="s">
        <v>91</v>
      </c>
      <c r="H67" s="6" t="s">
        <v>44</v>
      </c>
    </row>
    <row r="68" spans="1:8" ht="15" thickBot="1">
      <c r="A68" s="13"/>
      <c r="B68" s="13"/>
      <c r="G68" s="38" t="s">
        <v>158</v>
      </c>
      <c r="H68" s="6" t="s">
        <v>51</v>
      </c>
    </row>
    <row r="69" spans="1:8" ht="15" thickBot="1">
      <c r="A69" s="13"/>
      <c r="B69" s="13"/>
      <c r="G69" s="38" t="s">
        <v>142</v>
      </c>
      <c r="H69" s="6" t="s">
        <v>50</v>
      </c>
    </row>
    <row r="70" spans="1:8" ht="15" thickBot="1">
      <c r="A70" s="13"/>
      <c r="B70" s="13"/>
      <c r="G70" s="38" t="s">
        <v>181</v>
      </c>
      <c r="H70" s="6" t="s">
        <v>52</v>
      </c>
    </row>
    <row r="71" spans="1:8" ht="15" thickBot="1">
      <c r="A71" s="13"/>
      <c r="B71" s="13"/>
      <c r="G71" s="38" t="s">
        <v>128</v>
      </c>
      <c r="H71" s="6" t="s">
        <v>46</v>
      </c>
    </row>
    <row r="72" spans="1:8" ht="15" thickBot="1">
      <c r="A72" s="13"/>
      <c r="B72" s="13"/>
      <c r="G72" s="38" t="s">
        <v>182</v>
      </c>
      <c r="H72" s="6" t="s">
        <v>52</v>
      </c>
    </row>
    <row r="73" spans="1:8" ht="15" thickBot="1">
      <c r="A73" s="13"/>
      <c r="B73" s="13"/>
      <c r="G73" s="6" t="s">
        <v>183</v>
      </c>
      <c r="H73" s="6" t="s">
        <v>52</v>
      </c>
    </row>
    <row r="74" spans="1:8" ht="15" thickBot="1">
      <c r="A74" s="13"/>
      <c r="B74" s="13"/>
      <c r="G74" s="38" t="s">
        <v>159</v>
      </c>
      <c r="H74" s="6" t="s">
        <v>51</v>
      </c>
    </row>
    <row r="75" spans="1:8" ht="15" thickBot="1">
      <c r="A75" s="13"/>
      <c r="B75" s="13"/>
      <c r="G75" s="38" t="s">
        <v>143</v>
      </c>
      <c r="H75" s="6" t="s">
        <v>50</v>
      </c>
    </row>
    <row r="76" spans="1:8" ht="15" thickBot="1">
      <c r="A76" s="13"/>
      <c r="B76" s="13"/>
      <c r="G76" s="39" t="s">
        <v>109</v>
      </c>
      <c r="H76" s="6" t="s">
        <v>45</v>
      </c>
    </row>
    <row r="77" spans="1:8" ht="15" thickBot="1">
      <c r="A77" s="13"/>
      <c r="B77" s="13"/>
      <c r="G77" s="38" t="s">
        <v>100</v>
      </c>
      <c r="H77" s="6" t="s">
        <v>44</v>
      </c>
    </row>
    <row r="78" spans="1:8" ht="15" thickBot="1">
      <c r="A78" s="13"/>
      <c r="B78" s="12"/>
      <c r="G78" s="38" t="s">
        <v>144</v>
      </c>
      <c r="H78" s="6" t="s">
        <v>50</v>
      </c>
    </row>
    <row r="79" spans="1:8" ht="15" thickBot="1">
      <c r="A79" s="13"/>
      <c r="B79" s="13"/>
      <c r="G79" s="38" t="s">
        <v>134</v>
      </c>
      <c r="H79" s="6" t="s">
        <v>48</v>
      </c>
    </row>
    <row r="80" spans="1:8" ht="15" thickBot="1">
      <c r="A80" s="13"/>
      <c r="B80" s="13"/>
      <c r="G80" s="39" t="s">
        <v>110</v>
      </c>
      <c r="H80" s="6" t="s">
        <v>45</v>
      </c>
    </row>
    <row r="81" spans="1:8" ht="15" thickBot="1">
      <c r="A81" s="13"/>
      <c r="B81" s="13"/>
      <c r="G81" s="38" t="s">
        <v>160</v>
      </c>
      <c r="H81" s="6" t="s">
        <v>51</v>
      </c>
    </row>
    <row r="82" spans="1:8" ht="15" thickBot="1">
      <c r="A82" s="13"/>
      <c r="B82" s="13"/>
      <c r="G82" s="38" t="s">
        <v>161</v>
      </c>
      <c r="H82" s="6" t="s">
        <v>51</v>
      </c>
    </row>
    <row r="83" spans="1:8" ht="15" thickBot="1">
      <c r="A83" s="13"/>
      <c r="B83" s="13"/>
      <c r="G83" s="39" t="s">
        <v>106</v>
      </c>
      <c r="H83" s="6" t="s">
        <v>45</v>
      </c>
    </row>
    <row r="84" spans="1:8" ht="15" thickBot="1">
      <c r="A84" s="13"/>
      <c r="B84" s="13"/>
      <c r="G84" s="38" t="s">
        <v>101</v>
      </c>
      <c r="H84" s="6" t="s">
        <v>44</v>
      </c>
    </row>
    <row r="85" spans="1:8" ht="15" thickBot="1">
      <c r="A85" s="13"/>
      <c r="B85" s="13"/>
      <c r="G85" s="38" t="s">
        <v>76</v>
      </c>
      <c r="H85" s="6" t="s">
        <v>42</v>
      </c>
    </row>
    <row r="86" spans="1:8" ht="15" thickBot="1">
      <c r="A86" s="13"/>
      <c r="B86" s="13"/>
      <c r="G86" s="38" t="s">
        <v>162</v>
      </c>
      <c r="H86" s="6" t="s">
        <v>51</v>
      </c>
    </row>
    <row r="87" spans="1:8" ht="15" thickBot="1">
      <c r="A87" s="13"/>
      <c r="B87" s="13"/>
      <c r="G87" s="38" t="s">
        <v>163</v>
      </c>
      <c r="H87" s="6" t="s">
        <v>51</v>
      </c>
    </row>
    <row r="88" spans="1:8" ht="15" thickBot="1">
      <c r="A88" s="13"/>
      <c r="B88" s="13"/>
      <c r="G88" s="38" t="s">
        <v>145</v>
      </c>
      <c r="H88" s="6" t="s">
        <v>50</v>
      </c>
    </row>
    <row r="89" spans="1:8" ht="15" thickBot="1">
      <c r="A89" s="13"/>
      <c r="B89" s="13"/>
      <c r="G89" s="38" t="s">
        <v>132</v>
      </c>
      <c r="H89" s="6" t="s">
        <v>47</v>
      </c>
    </row>
    <row r="90" spans="1:8" ht="15" thickBot="1">
      <c r="A90" s="13"/>
      <c r="B90" s="13"/>
      <c r="G90" s="38" t="s">
        <v>133</v>
      </c>
      <c r="H90" s="6" t="s">
        <v>47</v>
      </c>
    </row>
    <row r="91" spans="1:8" ht="15" thickBot="1">
      <c r="A91" s="13"/>
      <c r="B91" s="13"/>
      <c r="G91" s="38" t="s">
        <v>164</v>
      </c>
      <c r="H91" s="6" t="s">
        <v>51</v>
      </c>
    </row>
    <row r="92" spans="1:8" ht="15" thickBot="1">
      <c r="A92" s="13"/>
      <c r="B92" s="13"/>
      <c r="G92" s="38" t="s">
        <v>77</v>
      </c>
      <c r="H92" s="6" t="s">
        <v>42</v>
      </c>
    </row>
    <row r="93" spans="1:8" ht="15" thickBot="1">
      <c r="A93" s="13"/>
      <c r="B93" s="13"/>
      <c r="G93" s="39" t="s">
        <v>107</v>
      </c>
      <c r="H93" s="6" t="s">
        <v>45</v>
      </c>
    </row>
    <row r="94" spans="1:8" ht="15" thickBot="1">
      <c r="A94" s="13"/>
      <c r="B94" s="13"/>
      <c r="G94" s="38" t="s">
        <v>102</v>
      </c>
      <c r="H94" s="6" t="s">
        <v>44</v>
      </c>
    </row>
    <row r="95" spans="1:8" ht="15" thickBot="1">
      <c r="A95" s="13"/>
      <c r="B95" s="13"/>
      <c r="G95" s="38" t="s">
        <v>165</v>
      </c>
      <c r="H95" s="6" t="s">
        <v>51</v>
      </c>
    </row>
    <row r="96" spans="1:8" ht="15" thickBot="1">
      <c r="A96" s="13"/>
      <c r="B96" s="13"/>
      <c r="G96" s="38" t="s">
        <v>166</v>
      </c>
      <c r="H96" s="6" t="s">
        <v>51</v>
      </c>
    </row>
    <row r="97" spans="1:8" ht="15" thickBot="1">
      <c r="A97" s="13"/>
      <c r="B97" s="13"/>
      <c r="G97" s="38" t="s">
        <v>167</v>
      </c>
      <c r="H97" s="6" t="s">
        <v>51</v>
      </c>
    </row>
    <row r="98" spans="1:8" ht="15" thickBot="1">
      <c r="A98" s="13"/>
      <c r="B98" s="12"/>
      <c r="G98" s="38" t="s">
        <v>82</v>
      </c>
      <c r="H98" s="6" t="s">
        <v>43</v>
      </c>
    </row>
    <row r="99" spans="1:8" ht="15" thickBot="1">
      <c r="A99" s="13"/>
      <c r="B99" s="13"/>
      <c r="G99" s="38" t="s">
        <v>83</v>
      </c>
      <c r="H99" s="6" t="s">
        <v>43</v>
      </c>
    </row>
    <row r="100" spans="1:8" ht="15" thickBot="1">
      <c r="A100" s="13"/>
      <c r="B100" s="13"/>
      <c r="G100" s="38" t="s">
        <v>168</v>
      </c>
      <c r="H100" s="6" t="s">
        <v>51</v>
      </c>
    </row>
    <row r="101" spans="1:8" ht="15" thickBot="1">
      <c r="A101" s="13"/>
      <c r="B101" s="13"/>
      <c r="G101" s="6" t="s">
        <v>119</v>
      </c>
      <c r="H101" s="6" t="s">
        <v>45</v>
      </c>
    </row>
    <row r="102" spans="1:8" ht="28.8" thickBot="1">
      <c r="A102" s="13"/>
      <c r="B102" s="13"/>
      <c r="G102" s="38" t="s">
        <v>169</v>
      </c>
      <c r="H102" s="6" t="s">
        <v>51</v>
      </c>
    </row>
    <row r="103" spans="1:8" ht="15" thickBot="1">
      <c r="A103" s="13"/>
      <c r="B103" s="13"/>
      <c r="G103" s="6" t="s">
        <v>120</v>
      </c>
      <c r="H103" s="6" t="s">
        <v>45</v>
      </c>
    </row>
    <row r="104" spans="1:8" ht="15" thickBot="1">
      <c r="A104" s="13"/>
      <c r="B104" s="13"/>
      <c r="G104" s="6" t="s">
        <v>121</v>
      </c>
      <c r="H104" s="6" t="s">
        <v>45</v>
      </c>
    </row>
    <row r="105" spans="1:8" ht="15" thickBot="1">
      <c r="A105" s="13"/>
      <c r="B105" s="12"/>
      <c r="G105" s="38" t="s">
        <v>170</v>
      </c>
      <c r="H105" s="6" t="s">
        <v>51</v>
      </c>
    </row>
    <row r="106" spans="1:8" ht="15" thickBot="1">
      <c r="A106" s="13"/>
      <c r="B106" s="13"/>
      <c r="G106" s="38" t="s">
        <v>103</v>
      </c>
      <c r="H106" s="6" t="s">
        <v>44</v>
      </c>
    </row>
    <row r="107" spans="1:8" ht="15" thickBot="1">
      <c r="A107" s="13"/>
      <c r="B107" s="13"/>
      <c r="G107" s="38" t="s">
        <v>104</v>
      </c>
      <c r="H107" s="6" t="s">
        <v>44</v>
      </c>
    </row>
    <row r="108" spans="1:8" ht="15" thickBot="1">
      <c r="A108" s="13"/>
      <c r="B108" s="13"/>
      <c r="G108" s="38" t="s">
        <v>171</v>
      </c>
      <c r="H108" s="6" t="s">
        <v>51</v>
      </c>
    </row>
    <row r="109" spans="1:8" ht="15" thickBot="1">
      <c r="A109" s="13"/>
      <c r="B109" s="12"/>
      <c r="G109" s="38" t="s">
        <v>129</v>
      </c>
      <c r="H109" s="6" t="s">
        <v>46</v>
      </c>
    </row>
    <row r="110" spans="1:8" ht="15" thickBot="1">
      <c r="A110" s="13"/>
      <c r="B110" s="13"/>
      <c r="G110" s="38" t="s">
        <v>172</v>
      </c>
      <c r="H110" s="6" t="s">
        <v>51</v>
      </c>
    </row>
    <row r="111" spans="1:8" ht="15" thickBot="1">
      <c r="A111" s="13"/>
      <c r="B111" s="12"/>
      <c r="G111" s="38" t="s">
        <v>122</v>
      </c>
      <c r="H111" s="6" t="s">
        <v>45</v>
      </c>
    </row>
    <row r="112" spans="1:8" ht="15" thickBot="1">
      <c r="A112" s="13"/>
      <c r="B112" s="13"/>
      <c r="G112" s="38" t="s">
        <v>173</v>
      </c>
      <c r="H112" s="6" t="s">
        <v>51</v>
      </c>
    </row>
    <row r="113" spans="1:8" ht="15" thickBot="1">
      <c r="A113" s="13"/>
      <c r="B113" s="12"/>
      <c r="G113" s="38" t="s">
        <v>130</v>
      </c>
      <c r="H113" s="6" t="s">
        <v>46</v>
      </c>
    </row>
    <row r="114" spans="1:8" ht="15" thickBot="1">
      <c r="A114" s="13"/>
      <c r="B114" s="13"/>
      <c r="G114" s="38" t="s">
        <v>146</v>
      </c>
      <c r="H114" s="6" t="s">
        <v>50</v>
      </c>
    </row>
    <row r="115" spans="1:8" ht="15" thickBot="1">
      <c r="A115" s="13"/>
      <c r="B115" s="13"/>
      <c r="G115" s="38" t="s">
        <v>174</v>
      </c>
      <c r="H115" s="6" t="s">
        <v>51</v>
      </c>
    </row>
    <row r="116" spans="1:8" ht="15" thickBot="1">
      <c r="A116" s="13"/>
      <c r="B116" s="13"/>
      <c r="G116" s="38" t="s">
        <v>184</v>
      </c>
      <c r="H116" s="6" t="s">
        <v>52</v>
      </c>
    </row>
    <row r="117" spans="1:8" ht="15" thickBot="1">
      <c r="A117" s="13"/>
      <c r="B117" s="13"/>
      <c r="G117" s="6" t="s">
        <v>123</v>
      </c>
      <c r="H117" s="6" t="s">
        <v>45</v>
      </c>
    </row>
    <row r="118" spans="1:8" ht="15" thickBot="1">
      <c r="A118" s="13"/>
      <c r="B118" s="13"/>
      <c r="G118" s="38" t="s">
        <v>175</v>
      </c>
      <c r="H118" s="6" t="s">
        <v>51</v>
      </c>
    </row>
    <row r="119" spans="1:8" ht="15" thickBot="1">
      <c r="A119" s="13"/>
      <c r="B119" s="13"/>
      <c r="G119" s="38" t="s">
        <v>176</v>
      </c>
      <c r="H119" s="6" t="s">
        <v>51</v>
      </c>
    </row>
    <row r="120" spans="1:8" ht="15" thickBot="1">
      <c r="A120" s="13"/>
      <c r="B120" s="13"/>
      <c r="G120" s="38" t="s">
        <v>105</v>
      </c>
      <c r="H120" s="6" t="s">
        <v>44</v>
      </c>
    </row>
    <row r="121" spans="1:8" ht="15" thickBot="1">
      <c r="A121" s="13"/>
      <c r="B121" s="13"/>
      <c r="G121" s="38" t="s">
        <v>177</v>
      </c>
      <c r="H121" s="6" t="s">
        <v>51</v>
      </c>
    </row>
    <row r="122" spans="1:8" ht="15" thickBot="1">
      <c r="A122" s="13"/>
      <c r="B122" s="13"/>
      <c r="G122" s="38" t="s">
        <v>78</v>
      </c>
      <c r="H122" s="6" t="s">
        <v>42</v>
      </c>
    </row>
    <row r="123" spans="1:8" ht="15" thickBot="1">
      <c r="A123" s="13"/>
      <c r="B123" s="13"/>
      <c r="G123" s="38" t="s">
        <v>147</v>
      </c>
      <c r="H123" s="6" t="s">
        <v>50</v>
      </c>
    </row>
    <row r="124" spans="1:8" ht="15" thickBot="1">
      <c r="A124" s="13"/>
      <c r="B124" s="13"/>
      <c r="G124" s="38" t="s">
        <v>185</v>
      </c>
      <c r="H124" s="6" t="s">
        <v>52</v>
      </c>
    </row>
    <row r="125" spans="1:8" ht="15" thickBot="1">
      <c r="A125" s="13"/>
      <c r="B125" s="13"/>
      <c r="G125" s="6" t="s">
        <v>124</v>
      </c>
      <c r="H125" s="6" t="s">
        <v>45</v>
      </c>
    </row>
    <row r="126" spans="1:8" ht="15" thickBot="1">
      <c r="A126" s="13"/>
      <c r="B126" s="13"/>
      <c r="G126" s="38" t="s">
        <v>148</v>
      </c>
      <c r="H126" s="6" t="s">
        <v>50</v>
      </c>
    </row>
    <row r="127" spans="1:8" ht="15" thickBot="1">
      <c r="A127" s="13"/>
      <c r="B127" s="13"/>
      <c r="G127" s="38" t="s">
        <v>186</v>
      </c>
      <c r="H127" s="6" t="s">
        <v>52</v>
      </c>
    </row>
    <row r="128" spans="1:8" ht="15" thickBot="1">
      <c r="A128" s="13"/>
      <c r="B128" s="12"/>
      <c r="G128" s="38" t="s">
        <v>178</v>
      </c>
      <c r="H128" s="6" t="s">
        <v>51</v>
      </c>
    </row>
    <row r="129" spans="1:8" ht="15" thickBot="1">
      <c r="A129" s="13"/>
      <c r="B129" s="13"/>
      <c r="G129" s="6" t="s">
        <v>84</v>
      </c>
      <c r="H129" s="6" t="s">
        <v>43</v>
      </c>
    </row>
    <row r="130" spans="1:8" ht="15" thickBot="1">
      <c r="A130" s="13"/>
      <c r="B130" s="13"/>
      <c r="G130" s="38" t="s">
        <v>179</v>
      </c>
      <c r="H130" s="6" t="s">
        <v>51</v>
      </c>
    </row>
    <row r="131" spans="1:8" ht="15" thickBot="1">
      <c r="A131" s="13"/>
      <c r="B131" s="13"/>
      <c r="G131" s="38" t="s">
        <v>149</v>
      </c>
      <c r="H131" s="6" t="s">
        <v>50</v>
      </c>
    </row>
    <row r="132" spans="1:8" ht="15" thickBot="1">
      <c r="A132" s="13"/>
      <c r="B132" s="13"/>
      <c r="G132" s="6" t="s">
        <v>135</v>
      </c>
      <c r="H132" s="6" t="s">
        <v>49</v>
      </c>
    </row>
    <row r="133" spans="1:8" ht="15" thickBot="1">
      <c r="A133" s="13"/>
      <c r="B133" s="13"/>
      <c r="G133" s="39" t="s">
        <v>111</v>
      </c>
      <c r="H133" s="6" t="s">
        <v>45</v>
      </c>
    </row>
    <row r="134" spans="1:8" ht="15" thickBot="1">
      <c r="A134" s="13"/>
      <c r="B134" s="13"/>
      <c r="G134" s="39" t="s">
        <v>112</v>
      </c>
      <c r="H134" s="6" t="s">
        <v>45</v>
      </c>
    </row>
    <row r="135" spans="1:8" ht="15" thickBot="1">
      <c r="A135" s="13"/>
      <c r="B135" s="13"/>
      <c r="G135" s="6"/>
      <c r="H135" s="5" t="s">
        <v>43</v>
      </c>
    </row>
    <row r="136" spans="1:8" ht="15" thickBot="1">
      <c r="A136" s="13"/>
      <c r="B136" s="13"/>
      <c r="G136" s="6"/>
      <c r="H136" s="5" t="s">
        <v>44</v>
      </c>
    </row>
    <row r="137" spans="1:8" ht="15" thickBot="1">
      <c r="A137" s="13"/>
      <c r="B137" s="13"/>
      <c r="G137" s="6"/>
      <c r="H137" s="5" t="s">
        <v>45</v>
      </c>
    </row>
    <row r="138" spans="1:8" ht="15" thickBot="1">
      <c r="A138" s="13"/>
      <c r="B138" s="13"/>
      <c r="G138" s="6"/>
      <c r="H138" s="5" t="s">
        <v>46</v>
      </c>
    </row>
    <row r="139" spans="1:8" ht="15" thickBot="1">
      <c r="A139" s="13"/>
      <c r="B139" s="13"/>
      <c r="G139" s="6"/>
      <c r="H139" s="5" t="s">
        <v>47</v>
      </c>
    </row>
    <row r="140" spans="1:8" ht="15" thickBot="1">
      <c r="A140" s="13"/>
      <c r="B140" s="13"/>
      <c r="G140" s="6"/>
      <c r="H140" s="5" t="s">
        <v>48</v>
      </c>
    </row>
    <row r="141" spans="1:8" ht="15" thickBot="1">
      <c r="A141" s="13"/>
      <c r="B141" s="13"/>
      <c r="G141" s="6"/>
      <c r="H141" s="5" t="s">
        <v>49</v>
      </c>
    </row>
    <row r="142" spans="1:8" ht="15" thickBot="1">
      <c r="A142" s="13"/>
      <c r="B142" s="13"/>
      <c r="G142" s="6"/>
      <c r="H142" s="5" t="s">
        <v>50</v>
      </c>
    </row>
    <row r="143" spans="1:8" ht="15" thickBot="1">
      <c r="A143" s="13"/>
      <c r="B143" s="13"/>
      <c r="G143" s="6"/>
      <c r="H143" s="5" t="s">
        <v>51</v>
      </c>
    </row>
    <row r="144" spans="1:8">
      <c r="A144" s="13"/>
      <c r="B144" s="13"/>
    </row>
    <row r="145" spans="1:2">
      <c r="A145" s="13"/>
      <c r="B145" s="13"/>
    </row>
    <row r="146" spans="1:2">
      <c r="A146" s="13"/>
      <c r="B146" s="13"/>
    </row>
    <row r="147" spans="1:2">
      <c r="A147" s="13"/>
      <c r="B147" s="13"/>
    </row>
    <row r="148" spans="1:2">
      <c r="A148" s="13"/>
      <c r="B148" s="13"/>
    </row>
    <row r="149" spans="1:2">
      <c r="A149" s="13"/>
      <c r="B149" s="13"/>
    </row>
    <row r="150" spans="1:2">
      <c r="A150" s="13"/>
      <c r="B150" s="13"/>
    </row>
    <row r="151" spans="1:2">
      <c r="A151" s="13"/>
      <c r="B151" s="13"/>
    </row>
    <row r="152" spans="1:2">
      <c r="A152" s="13"/>
      <c r="B152" s="13"/>
    </row>
    <row r="153" spans="1:2">
      <c r="A153" s="13"/>
      <c r="B153" s="13"/>
    </row>
    <row r="154" spans="1:2">
      <c r="A154" s="13"/>
      <c r="B154" s="13"/>
    </row>
    <row r="155" spans="1:2">
      <c r="A155" s="13"/>
      <c r="B155" s="13"/>
    </row>
    <row r="156" spans="1:2">
      <c r="A156" s="13"/>
      <c r="B156" s="13"/>
    </row>
    <row r="157" spans="1:2">
      <c r="A157" s="13"/>
      <c r="B157" s="13"/>
    </row>
    <row r="158" spans="1:2">
      <c r="A158" s="13"/>
      <c r="B158" s="13"/>
    </row>
    <row r="159" spans="1:2">
      <c r="A159" s="13"/>
      <c r="B159" s="12"/>
    </row>
    <row r="160" spans="1:2">
      <c r="A160" s="13"/>
      <c r="B160" s="13"/>
    </row>
    <row r="161" spans="1:2">
      <c r="A161" s="13"/>
      <c r="B161" s="13"/>
    </row>
    <row r="162" spans="1:2">
      <c r="A162" s="13"/>
      <c r="B162" s="13"/>
    </row>
    <row r="163" spans="1:2">
      <c r="A163" s="13"/>
      <c r="B163" s="13"/>
    </row>
    <row r="164" spans="1:2">
      <c r="A164" s="13"/>
      <c r="B164" s="13"/>
    </row>
    <row r="165" spans="1:2">
      <c r="A165" s="13"/>
      <c r="B165" s="13"/>
    </row>
  </sheetData>
  <sheetProtection sheet="1" formatCells="0" formatColumns="0" formatRows="0" insertColumns="0" insertRows="0" insertHyperlinks="0" deleteColumns="0" deleteRows="0" sort="0" autoFilter="0" pivotTables="0"/>
  <autoFilter ref="G15:H15" xr:uid="{C3C02BBA-A876-4439-8A61-893F991A5312}">
    <sortState xmlns:xlrd2="http://schemas.microsoft.com/office/spreadsheetml/2017/richdata2" ref="G16:H143">
      <sortCondition ref="G15"/>
    </sortState>
  </autoFilter>
  <mergeCells count="3">
    <mergeCell ref="A15:C15"/>
    <mergeCell ref="B28:C28"/>
    <mergeCell ref="A30:D30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Guidance</vt:lpstr>
      <vt:lpstr>Summary Budget</vt:lpstr>
      <vt:lpstr>Detailed Budget </vt:lpstr>
      <vt:lpstr>data reference </vt:lpstr>
    </vt:vector>
  </TitlesOfParts>
  <Company>USAID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Hough, Laura (BHA/HBMO:PAE / Macfaden)</dc:creator>
  <cp:lastModifiedBy>Blandford, Kristen M. (BHA/HBMO)</cp:lastModifiedBy>
  <dcterms:created xsi:type="dcterms:W3CDTF">2024-01-25T20:10:12Z</dcterms:created>
  <dcterms:modified xsi:type="dcterms:W3CDTF">2024-03-22T20:22:52Z</dcterms:modified>
</cp:coreProperties>
</file>