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9870" windowHeight="11760" tabRatio="685"/>
  </bookViews>
  <sheets>
    <sheet name="Budget Summary" sheetId="5" r:id="rId1"/>
    <sheet name="Budget Detail" sheetId="7" r:id="rId2"/>
    <sheet name="Narrative" sheetId="29" r:id="rId3"/>
    <sheet name="Travel Table" sheetId="30" r:id="rId4"/>
    <sheet name="Formula Sheet" sheetId="32" state="hidden" r:id="rId5"/>
  </sheets>
  <externalReferences>
    <externalReference r:id="rId6"/>
  </externalReferences>
  <definedNames>
    <definedName name="_YR1">#REF!</definedName>
    <definedName name="_YR2">#REF!</definedName>
    <definedName name="Country">#REF!</definedName>
    <definedName name="Location">#REF!</definedName>
    <definedName name="PHCC">[1]Facilities!$H$10</definedName>
    <definedName name="PHCU">[1]Facilities!$G$10</definedName>
    <definedName name="_xlnm.Print_Area" localSheetId="1">'Budget Detail'!$A$1:$Y$264</definedName>
    <definedName name="_xlnm.Print_Area" localSheetId="0">'Budget Summary'!$A$1:$J$25</definedName>
    <definedName name="_xlnm.Print_Titles" localSheetId="1">'Budget Detail'!$8:$11</definedName>
    <definedName name="_xlnm.Print_Titles" localSheetId="2">Narrative!$9:$9</definedName>
    <definedName name="Technical_Sector">#REF!</definedName>
    <definedName name="Unit">'Formula Sheet'!$A$4:$A$10</definedName>
    <definedName name="Year1">#REF!</definedName>
  </definedNames>
  <calcPr calcId="145621"/>
</workbook>
</file>

<file path=xl/calcChain.xml><?xml version="1.0" encoding="utf-8"?>
<calcChain xmlns="http://schemas.openxmlformats.org/spreadsheetml/2006/main">
  <c r="B45" i="29" l="1"/>
  <c r="B46" i="29"/>
  <c r="B47" i="29"/>
  <c r="G30" i="5" l="1"/>
  <c r="F30" i="5"/>
  <c r="E30" i="5"/>
  <c r="D30" i="5"/>
  <c r="C30" i="5"/>
  <c r="H30" i="5" l="1"/>
  <c r="H98" i="7"/>
  <c r="M61" i="30" l="1"/>
  <c r="M60" i="30"/>
  <c r="M58" i="30"/>
  <c r="L58" i="30"/>
  <c r="M54" i="30"/>
  <c r="L54" i="30"/>
  <c r="M36" i="30"/>
  <c r="M32" i="30"/>
  <c r="M28" i="30"/>
  <c r="M24" i="30"/>
  <c r="M20" i="30"/>
  <c r="M34" i="30"/>
  <c r="L34" i="30"/>
  <c r="M30" i="30"/>
  <c r="L30" i="30"/>
  <c r="X73" i="7"/>
  <c r="T73" i="7"/>
  <c r="P73" i="7"/>
  <c r="L73" i="7"/>
  <c r="Y258" i="7"/>
  <c r="V257" i="7"/>
  <c r="V256" i="7"/>
  <c r="R257" i="7"/>
  <c r="R256" i="7"/>
  <c r="N257" i="7"/>
  <c r="N256" i="7"/>
  <c r="J257" i="7"/>
  <c r="J256" i="7"/>
  <c r="K183" i="7"/>
  <c r="B165" i="29" l="1"/>
  <c r="B166" i="29"/>
  <c r="B167" i="29"/>
  <c r="B168" i="29"/>
  <c r="B169" i="29"/>
  <c r="B170" i="29"/>
  <c r="B171" i="29"/>
  <c r="B172" i="29"/>
  <c r="B173" i="29"/>
  <c r="B174" i="29"/>
  <c r="B175" i="29"/>
  <c r="B176" i="29"/>
  <c r="B177" i="29"/>
  <c r="B178" i="29"/>
  <c r="B179" i="29"/>
  <c r="B180" i="29"/>
  <c r="B181" i="29"/>
  <c r="B182" i="29"/>
  <c r="B183" i="29"/>
  <c r="B184" i="29"/>
  <c r="B185" i="29"/>
  <c r="B186" i="29"/>
  <c r="B187" i="29"/>
  <c r="B188" i="29"/>
  <c r="B189" i="29"/>
  <c r="B190" i="29"/>
  <c r="B191" i="29"/>
  <c r="B192" i="29"/>
  <c r="B193" i="29"/>
  <c r="B194" i="29"/>
  <c r="B130" i="29"/>
  <c r="B131" i="29"/>
  <c r="B132" i="29"/>
  <c r="B133" i="29"/>
  <c r="B134" i="29"/>
  <c r="B135" i="29"/>
  <c r="B136" i="29"/>
  <c r="B137" i="29"/>
  <c r="B138" i="29"/>
  <c r="B139" i="29"/>
  <c r="B140" i="29"/>
  <c r="B141" i="29"/>
  <c r="B142" i="29"/>
  <c r="B143" i="29"/>
  <c r="B144" i="29"/>
  <c r="B145" i="29"/>
  <c r="B146" i="29"/>
  <c r="B147" i="29"/>
  <c r="B148" i="29"/>
  <c r="B149" i="29"/>
  <c r="B150" i="29"/>
  <c r="B151" i="29"/>
  <c r="B152" i="29"/>
  <c r="B153" i="29"/>
  <c r="B154" i="29"/>
  <c r="B155" i="29"/>
  <c r="B156" i="29"/>
  <c r="B157" i="29"/>
  <c r="B158" i="29"/>
  <c r="B159" i="29"/>
  <c r="B160" i="29"/>
  <c r="B161" i="29"/>
  <c r="B162" i="29"/>
  <c r="B110" i="29"/>
  <c r="B111" i="29"/>
  <c r="B109" i="29"/>
  <c r="B106" i="29"/>
  <c r="B107" i="29"/>
  <c r="B105" i="29"/>
  <c r="B89" i="29"/>
  <c r="B88" i="29"/>
  <c r="B83" i="29"/>
  <c r="B84" i="29"/>
  <c r="B85" i="29"/>
  <c r="B86" i="29"/>
  <c r="B87" i="29"/>
  <c r="B70" i="29" l="1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43" i="29"/>
  <c r="B36" i="29"/>
  <c r="B29" i="29"/>
  <c r="B22" i="29"/>
  <c r="B18" i="29"/>
  <c r="L157" i="7"/>
  <c r="K220" i="7"/>
  <c r="L70" i="7"/>
  <c r="L68" i="7"/>
  <c r="K78" i="7"/>
  <c r="K77" i="7"/>
  <c r="K38" i="7" l="1"/>
  <c r="H219" i="7"/>
  <c r="H220" i="7"/>
  <c r="H221" i="7"/>
  <c r="H222" i="7"/>
  <c r="H223" i="7"/>
  <c r="H224" i="7"/>
  <c r="H225" i="7"/>
  <c r="H226" i="7"/>
  <c r="H227" i="7"/>
  <c r="H228" i="7"/>
  <c r="H229" i="7"/>
  <c r="H230" i="7"/>
  <c r="H231" i="7"/>
  <c r="H232" i="7"/>
  <c r="H233" i="7"/>
  <c r="H234" i="7"/>
  <c r="H235" i="7"/>
  <c r="H236" i="7"/>
  <c r="H237" i="7"/>
  <c r="H238" i="7"/>
  <c r="H239" i="7"/>
  <c r="H240" i="7"/>
  <c r="H241" i="7"/>
  <c r="H242" i="7"/>
  <c r="H243" i="7"/>
  <c r="H244" i="7"/>
  <c r="H245" i="7"/>
  <c r="H246" i="7"/>
  <c r="H247" i="7"/>
  <c r="H248" i="7"/>
  <c r="H218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H182" i="7"/>
  <c r="X175" i="7"/>
  <c r="X174" i="7"/>
  <c r="X173" i="7"/>
  <c r="T175" i="7"/>
  <c r="T174" i="7"/>
  <c r="T173" i="7"/>
  <c r="P175" i="7"/>
  <c r="P174" i="7"/>
  <c r="P173" i="7"/>
  <c r="L175" i="7"/>
  <c r="L174" i="7"/>
  <c r="L173" i="7"/>
  <c r="H174" i="7"/>
  <c r="H175" i="7"/>
  <c r="H173" i="7"/>
  <c r="X164" i="7"/>
  <c r="X163" i="7"/>
  <c r="X162" i="7"/>
  <c r="X159" i="7"/>
  <c r="X158" i="7"/>
  <c r="X157" i="7"/>
  <c r="T164" i="7"/>
  <c r="T163" i="7"/>
  <c r="T162" i="7"/>
  <c r="T159" i="7"/>
  <c r="T158" i="7"/>
  <c r="T157" i="7"/>
  <c r="P164" i="7"/>
  <c r="P163" i="7"/>
  <c r="P162" i="7"/>
  <c r="P159" i="7"/>
  <c r="P158" i="7"/>
  <c r="P157" i="7"/>
  <c r="L164" i="7"/>
  <c r="L163" i="7"/>
  <c r="L162" i="7"/>
  <c r="L159" i="7"/>
  <c r="L158" i="7"/>
  <c r="H163" i="7"/>
  <c r="H164" i="7"/>
  <c r="H162" i="7"/>
  <c r="H158" i="7"/>
  <c r="H159" i="7"/>
  <c r="H157" i="7"/>
  <c r="X150" i="7"/>
  <c r="X149" i="7"/>
  <c r="X148" i="7"/>
  <c r="X146" i="7"/>
  <c r="X145" i="7"/>
  <c r="X144" i="7"/>
  <c r="X140" i="7"/>
  <c r="T150" i="7"/>
  <c r="T149" i="7"/>
  <c r="T148" i="7"/>
  <c r="T146" i="7"/>
  <c r="T145" i="7"/>
  <c r="T144" i="7"/>
  <c r="T140" i="7"/>
  <c r="P150" i="7"/>
  <c r="P149" i="7"/>
  <c r="P148" i="7"/>
  <c r="P146" i="7"/>
  <c r="P145" i="7"/>
  <c r="P144" i="7"/>
  <c r="P140" i="7"/>
  <c r="L150" i="7"/>
  <c r="L149" i="7"/>
  <c r="L148" i="7"/>
  <c r="L146" i="7"/>
  <c r="L145" i="7"/>
  <c r="L144" i="7"/>
  <c r="L140" i="7"/>
  <c r="H149" i="7"/>
  <c r="H150" i="7"/>
  <c r="H148" i="7"/>
  <c r="H145" i="7"/>
  <c r="H146" i="7"/>
  <c r="H144" i="7"/>
  <c r="H140" i="7"/>
  <c r="X133" i="7"/>
  <c r="X132" i="7"/>
  <c r="X131" i="7"/>
  <c r="X128" i="7"/>
  <c r="X127" i="7"/>
  <c r="X126" i="7"/>
  <c r="X125" i="7"/>
  <c r="X124" i="7"/>
  <c r="T133" i="7"/>
  <c r="T132" i="7"/>
  <c r="T131" i="7"/>
  <c r="T128" i="7"/>
  <c r="T127" i="7"/>
  <c r="T126" i="7"/>
  <c r="T125" i="7"/>
  <c r="T124" i="7"/>
  <c r="P133" i="7"/>
  <c r="P132" i="7"/>
  <c r="P131" i="7"/>
  <c r="P128" i="7"/>
  <c r="P127" i="7"/>
  <c r="P126" i="7"/>
  <c r="P125" i="7"/>
  <c r="P124" i="7"/>
  <c r="L133" i="7"/>
  <c r="L132" i="7"/>
  <c r="L131" i="7"/>
  <c r="L128" i="7"/>
  <c r="L127" i="7"/>
  <c r="L126" i="7"/>
  <c r="L125" i="7"/>
  <c r="L124" i="7"/>
  <c r="H132" i="7"/>
  <c r="H133" i="7"/>
  <c r="H131" i="7"/>
  <c r="Y131" i="7" s="1"/>
  <c r="H125" i="7"/>
  <c r="H126" i="7"/>
  <c r="H127" i="7"/>
  <c r="H128" i="7"/>
  <c r="H124" i="7"/>
  <c r="X115" i="7"/>
  <c r="X114" i="7"/>
  <c r="X113" i="7"/>
  <c r="X112" i="7"/>
  <c r="X111" i="7"/>
  <c r="G31" i="5" s="1"/>
  <c r="X110" i="7"/>
  <c r="X109" i="7"/>
  <c r="X108" i="7"/>
  <c r="T115" i="7"/>
  <c r="T114" i="7"/>
  <c r="T113" i="7"/>
  <c r="T112" i="7"/>
  <c r="T111" i="7"/>
  <c r="F31" i="5" s="1"/>
  <c r="T110" i="7"/>
  <c r="T109" i="7"/>
  <c r="T108" i="7"/>
  <c r="P115" i="7"/>
  <c r="P114" i="7"/>
  <c r="P113" i="7"/>
  <c r="P112" i="7"/>
  <c r="P111" i="7"/>
  <c r="E31" i="5" s="1"/>
  <c r="P110" i="7"/>
  <c r="P109" i="7"/>
  <c r="P108" i="7"/>
  <c r="L115" i="7"/>
  <c r="L114" i="7"/>
  <c r="L113" i="7"/>
  <c r="L112" i="7"/>
  <c r="L111" i="7"/>
  <c r="D31" i="5" s="1"/>
  <c r="L110" i="7"/>
  <c r="L109" i="7"/>
  <c r="L108" i="7"/>
  <c r="H112" i="7"/>
  <c r="H108" i="7"/>
  <c r="H113" i="7"/>
  <c r="H114" i="7"/>
  <c r="H115" i="7"/>
  <c r="Y115" i="7" s="1"/>
  <c r="H109" i="7"/>
  <c r="H110" i="7"/>
  <c r="H111" i="7"/>
  <c r="C31" i="5" s="1"/>
  <c r="X92" i="7"/>
  <c r="X101" i="7"/>
  <c r="X100" i="7"/>
  <c r="X99" i="7"/>
  <c r="X98" i="7"/>
  <c r="X95" i="7"/>
  <c r="X94" i="7"/>
  <c r="X93" i="7"/>
  <c r="T101" i="7"/>
  <c r="T100" i="7"/>
  <c r="T99" i="7"/>
  <c r="T98" i="7"/>
  <c r="T95" i="7"/>
  <c r="T94" i="7"/>
  <c r="T93" i="7"/>
  <c r="T92" i="7"/>
  <c r="P101" i="7"/>
  <c r="P100" i="7"/>
  <c r="P99" i="7"/>
  <c r="P98" i="7"/>
  <c r="P95" i="7"/>
  <c r="P94" i="7"/>
  <c r="P93" i="7"/>
  <c r="P92" i="7"/>
  <c r="L99" i="7"/>
  <c r="L100" i="7"/>
  <c r="L101" i="7"/>
  <c r="L98" i="7"/>
  <c r="L93" i="7"/>
  <c r="L94" i="7"/>
  <c r="L95" i="7"/>
  <c r="L92" i="7"/>
  <c r="H99" i="7"/>
  <c r="H100" i="7"/>
  <c r="H101" i="7"/>
  <c r="H93" i="7"/>
  <c r="H94" i="7"/>
  <c r="H95" i="7"/>
  <c r="H92" i="7"/>
  <c r="L59" i="30"/>
  <c r="I59" i="30"/>
  <c r="M59" i="30" s="1"/>
  <c r="I58" i="30"/>
  <c r="L57" i="30"/>
  <c r="I57" i="30"/>
  <c r="M57" i="30" s="1"/>
  <c r="W85" i="7" s="1"/>
  <c r="L55" i="30"/>
  <c r="I55" i="30"/>
  <c r="M55" i="30"/>
  <c r="I54" i="30"/>
  <c r="L53" i="30"/>
  <c r="I53" i="30"/>
  <c r="M53" i="30"/>
  <c r="M56" i="30" s="1"/>
  <c r="S85" i="7" s="1"/>
  <c r="T85" i="7" s="1"/>
  <c r="F29" i="5" s="1"/>
  <c r="L51" i="30"/>
  <c r="I51" i="30"/>
  <c r="M51" i="30"/>
  <c r="L50" i="30"/>
  <c r="I50" i="30"/>
  <c r="M50" i="30" s="1"/>
  <c r="L49" i="30"/>
  <c r="I49" i="30"/>
  <c r="M49" i="30"/>
  <c r="L47" i="30"/>
  <c r="I47" i="30"/>
  <c r="M47" i="30"/>
  <c r="L46" i="30"/>
  <c r="I46" i="30"/>
  <c r="L45" i="30"/>
  <c r="I45" i="30"/>
  <c r="M45" i="30" s="1"/>
  <c r="L43" i="30"/>
  <c r="I43" i="30"/>
  <c r="M43" i="30"/>
  <c r="L42" i="30"/>
  <c r="I42" i="30"/>
  <c r="M42" i="30" s="1"/>
  <c r="L41" i="30"/>
  <c r="I41" i="30"/>
  <c r="F6" i="30"/>
  <c r="F7" i="30"/>
  <c r="F8" i="30"/>
  <c r="F9" i="30"/>
  <c r="F10" i="30"/>
  <c r="F11" i="30"/>
  <c r="F12" i="30"/>
  <c r="F13" i="30"/>
  <c r="F5" i="30"/>
  <c r="H73" i="7"/>
  <c r="Y73" i="7" s="1"/>
  <c r="I34" i="30"/>
  <c r="I35" i="30"/>
  <c r="I30" i="30"/>
  <c r="I31" i="30"/>
  <c r="I26" i="30"/>
  <c r="I27" i="30"/>
  <c r="I22" i="30"/>
  <c r="I23" i="30"/>
  <c r="I19" i="30"/>
  <c r="I18" i="30"/>
  <c r="I33" i="30"/>
  <c r="I29" i="30"/>
  <c r="I25" i="30"/>
  <c r="I21" i="30"/>
  <c r="I17" i="30"/>
  <c r="L17" i="30"/>
  <c r="L18" i="30"/>
  <c r="M18" i="30" s="1"/>
  <c r="L19" i="30"/>
  <c r="M19" i="30" s="1"/>
  <c r="L21" i="30"/>
  <c r="L22" i="30"/>
  <c r="M22" i="30"/>
  <c r="L23" i="30"/>
  <c r="M23" i="30"/>
  <c r="L25" i="30"/>
  <c r="M25" i="30"/>
  <c r="L26" i="30"/>
  <c r="L27" i="30"/>
  <c r="M27" i="30" s="1"/>
  <c r="L29" i="30"/>
  <c r="M29" i="30" s="1"/>
  <c r="S84" i="7" s="1"/>
  <c r="T84" i="7" s="1"/>
  <c r="L31" i="30"/>
  <c r="M31" i="30" s="1"/>
  <c r="L33" i="30"/>
  <c r="M33" i="30" s="1"/>
  <c r="W84" i="7" s="1"/>
  <c r="L35" i="30"/>
  <c r="M35" i="30" s="1"/>
  <c r="K53" i="7"/>
  <c r="L53" i="7" s="1"/>
  <c r="L69" i="7"/>
  <c r="L71" i="7"/>
  <c r="L72" i="7"/>
  <c r="L74" i="7"/>
  <c r="L75" i="7"/>
  <c r="L76" i="7"/>
  <c r="P68" i="7"/>
  <c r="P69" i="7"/>
  <c r="P70" i="7"/>
  <c r="P71" i="7"/>
  <c r="P72" i="7"/>
  <c r="P74" i="7"/>
  <c r="P75" i="7"/>
  <c r="P76" i="7"/>
  <c r="T68" i="7"/>
  <c r="T69" i="7"/>
  <c r="T70" i="7"/>
  <c r="T71" i="7"/>
  <c r="T72" i="7"/>
  <c r="T74" i="7"/>
  <c r="T75" i="7"/>
  <c r="T76" i="7"/>
  <c r="X68" i="7"/>
  <c r="X69" i="7"/>
  <c r="X70" i="7"/>
  <c r="X71" i="7"/>
  <c r="X72" i="7"/>
  <c r="X74" i="7"/>
  <c r="X75" i="7"/>
  <c r="X76" i="7"/>
  <c r="H68" i="7"/>
  <c r="H69" i="7"/>
  <c r="H70" i="7"/>
  <c r="H71" i="7"/>
  <c r="Y71" i="7" s="1"/>
  <c r="H72" i="7"/>
  <c r="H74" i="7"/>
  <c r="Y74" i="7" s="1"/>
  <c r="H75" i="7"/>
  <c r="H76" i="7"/>
  <c r="H77" i="7"/>
  <c r="H78" i="7"/>
  <c r="H54" i="7"/>
  <c r="H55" i="7"/>
  <c r="H56" i="7"/>
  <c r="H57" i="7"/>
  <c r="H53" i="7"/>
  <c r="H47" i="7"/>
  <c r="H48" i="7"/>
  <c r="H49" i="7"/>
  <c r="H50" i="7"/>
  <c r="H39" i="7"/>
  <c r="H40" i="7"/>
  <c r="H41" i="7"/>
  <c r="H42" i="7"/>
  <c r="H43" i="7"/>
  <c r="H38" i="7"/>
  <c r="H32" i="7"/>
  <c r="H33" i="7"/>
  <c r="H34" i="7"/>
  <c r="H35" i="7"/>
  <c r="K22" i="7"/>
  <c r="H19" i="7"/>
  <c r="H22" i="7"/>
  <c r="H23" i="7"/>
  <c r="H24" i="7"/>
  <c r="H17" i="7"/>
  <c r="H18" i="7"/>
  <c r="B198" i="29"/>
  <c r="B199" i="29"/>
  <c r="B197" i="29"/>
  <c r="B164" i="29"/>
  <c r="B129" i="29"/>
  <c r="B118" i="29"/>
  <c r="B119" i="29"/>
  <c r="B114" i="29"/>
  <c r="B115" i="29"/>
  <c r="B103" i="29"/>
  <c r="B101" i="29"/>
  <c r="B100" i="29"/>
  <c r="B94" i="29"/>
  <c r="B95" i="29"/>
  <c r="B96" i="29"/>
  <c r="B97" i="29"/>
  <c r="B76" i="29"/>
  <c r="B77" i="29"/>
  <c r="B78" i="29"/>
  <c r="B73" i="29"/>
  <c r="B51" i="29"/>
  <c r="C5" i="29"/>
  <c r="A1" i="7"/>
  <c r="K191" i="7"/>
  <c r="L191" i="7" s="1"/>
  <c r="K247" i="7"/>
  <c r="L247" i="7" s="1"/>
  <c r="K214" i="7"/>
  <c r="L214" i="7" s="1"/>
  <c r="B44" i="29"/>
  <c r="B37" i="29"/>
  <c r="B30" i="29"/>
  <c r="B23" i="29"/>
  <c r="K234" i="7"/>
  <c r="L234" i="7" s="1"/>
  <c r="K235" i="7"/>
  <c r="K221" i="7"/>
  <c r="L221" i="7" s="1"/>
  <c r="K211" i="7"/>
  <c r="L211" i="7" s="1"/>
  <c r="K200" i="7"/>
  <c r="L200" i="7" s="1"/>
  <c r="K201" i="7"/>
  <c r="L201" i="7" s="1"/>
  <c r="K185" i="7"/>
  <c r="L185" i="7" s="1"/>
  <c r="L77" i="7"/>
  <c r="K17" i="7"/>
  <c r="O17" i="7" s="1"/>
  <c r="P17" i="7" s="1"/>
  <c r="K18" i="7"/>
  <c r="L18" i="7" s="1"/>
  <c r="K19" i="7"/>
  <c r="L19" i="7" s="1"/>
  <c r="L22" i="7"/>
  <c r="K23" i="7"/>
  <c r="L23" i="7" s="1"/>
  <c r="K24" i="7"/>
  <c r="L24" i="7" s="1"/>
  <c r="O78" i="7"/>
  <c r="P78" i="7" s="1"/>
  <c r="A181" i="7"/>
  <c r="A217" i="7"/>
  <c r="K233" i="7"/>
  <c r="L233" i="7" s="1"/>
  <c r="A52" i="7"/>
  <c r="A46" i="7"/>
  <c r="A37" i="7"/>
  <c r="A31" i="7"/>
  <c r="K32" i="7"/>
  <c r="L32" i="7" s="1"/>
  <c r="K33" i="7"/>
  <c r="O33" i="7" s="1"/>
  <c r="K34" i="7"/>
  <c r="L34" i="7" s="1"/>
  <c r="K35" i="7"/>
  <c r="L35" i="7" s="1"/>
  <c r="L38" i="7"/>
  <c r="K39" i="7"/>
  <c r="L39" i="7" s="1"/>
  <c r="K40" i="7"/>
  <c r="L40" i="7" s="1"/>
  <c r="K41" i="7"/>
  <c r="L41" i="7" s="1"/>
  <c r="K42" i="7"/>
  <c r="L42" i="7" s="1"/>
  <c r="K43" i="7"/>
  <c r="L43" i="7" s="1"/>
  <c r="K47" i="7"/>
  <c r="L47" i="7" s="1"/>
  <c r="K48" i="7"/>
  <c r="L48" i="7" s="1"/>
  <c r="K49" i="7"/>
  <c r="L49" i="7" s="1"/>
  <c r="K50" i="7"/>
  <c r="L50" i="7" s="1"/>
  <c r="K54" i="7"/>
  <c r="L54" i="7" s="1"/>
  <c r="K55" i="7"/>
  <c r="L55" i="7" s="1"/>
  <c r="K56" i="7"/>
  <c r="O56" i="7" s="1"/>
  <c r="S56" i="7" s="1"/>
  <c r="K57" i="7"/>
  <c r="L57" i="7" s="1"/>
  <c r="K182" i="7"/>
  <c r="L182" i="7" s="1"/>
  <c r="L183" i="7"/>
  <c r="K184" i="7"/>
  <c r="L184" i="7" s="1"/>
  <c r="K186" i="7"/>
  <c r="L186" i="7" s="1"/>
  <c r="K187" i="7"/>
  <c r="L187" i="7" s="1"/>
  <c r="K188" i="7"/>
  <c r="L188" i="7" s="1"/>
  <c r="K189" i="7"/>
  <c r="L189" i="7" s="1"/>
  <c r="K190" i="7"/>
  <c r="L190" i="7" s="1"/>
  <c r="K192" i="7"/>
  <c r="L192" i="7" s="1"/>
  <c r="K193" i="7"/>
  <c r="L193" i="7" s="1"/>
  <c r="K194" i="7"/>
  <c r="L194" i="7" s="1"/>
  <c r="K195" i="7"/>
  <c r="O195" i="7" s="1"/>
  <c r="P195" i="7" s="1"/>
  <c r="K196" i="7"/>
  <c r="L196" i="7" s="1"/>
  <c r="K197" i="7"/>
  <c r="L197" i="7" s="1"/>
  <c r="K198" i="7"/>
  <c r="O198" i="7" s="1"/>
  <c r="P198" i="7" s="1"/>
  <c r="K199" i="7"/>
  <c r="L199" i="7" s="1"/>
  <c r="K202" i="7"/>
  <c r="L202" i="7" s="1"/>
  <c r="K203" i="7"/>
  <c r="L203" i="7" s="1"/>
  <c r="K204" i="7"/>
  <c r="L204" i="7" s="1"/>
  <c r="K205" i="7"/>
  <c r="L205" i="7" s="1"/>
  <c r="K206" i="7"/>
  <c r="L206" i="7" s="1"/>
  <c r="K207" i="7"/>
  <c r="L207" i="7" s="1"/>
  <c r="K208" i="7"/>
  <c r="O208" i="7" s="1"/>
  <c r="P208" i="7" s="1"/>
  <c r="K209" i="7"/>
  <c r="L209" i="7" s="1"/>
  <c r="K210" i="7"/>
  <c r="L210" i="7" s="1"/>
  <c r="K212" i="7"/>
  <c r="L212" i="7" s="1"/>
  <c r="K213" i="7"/>
  <c r="L213" i="7" s="1"/>
  <c r="K215" i="7"/>
  <c r="L215" i="7" s="1"/>
  <c r="K218" i="7"/>
  <c r="L218" i="7" s="1"/>
  <c r="K219" i="7"/>
  <c r="L219" i="7" s="1"/>
  <c r="L220" i="7"/>
  <c r="K222" i="7"/>
  <c r="L222" i="7" s="1"/>
  <c r="K223" i="7"/>
  <c r="L223" i="7" s="1"/>
  <c r="K224" i="7"/>
  <c r="L224" i="7" s="1"/>
  <c r="K225" i="7"/>
  <c r="L225" i="7" s="1"/>
  <c r="K226" i="7"/>
  <c r="L226" i="7" s="1"/>
  <c r="K227" i="7"/>
  <c r="L227" i="7" s="1"/>
  <c r="K228" i="7"/>
  <c r="L228" i="7" s="1"/>
  <c r="K229" i="7"/>
  <c r="L229" i="7" s="1"/>
  <c r="K230" i="7"/>
  <c r="L230" i="7" s="1"/>
  <c r="K231" i="7"/>
  <c r="L231" i="7" s="1"/>
  <c r="K232" i="7"/>
  <c r="L232" i="7" s="1"/>
  <c r="K236" i="7"/>
  <c r="L236" i="7" s="1"/>
  <c r="K237" i="7"/>
  <c r="L237" i="7" s="1"/>
  <c r="K238" i="7"/>
  <c r="L238" i="7" s="1"/>
  <c r="K239" i="7"/>
  <c r="L239" i="7" s="1"/>
  <c r="K240" i="7"/>
  <c r="L240" i="7" s="1"/>
  <c r="K241" i="7"/>
  <c r="L241" i="7" s="1"/>
  <c r="K242" i="7"/>
  <c r="L242" i="7" s="1"/>
  <c r="K243" i="7"/>
  <c r="L243" i="7" s="1"/>
  <c r="K244" i="7"/>
  <c r="L244" i="7" s="1"/>
  <c r="K245" i="7"/>
  <c r="L245" i="7" s="1"/>
  <c r="K246" i="7"/>
  <c r="L246" i="7" s="1"/>
  <c r="K248" i="7"/>
  <c r="L248" i="7" s="1"/>
  <c r="O194" i="7"/>
  <c r="P194" i="7" s="1"/>
  <c r="Y113" i="7"/>
  <c r="Y114" i="7"/>
  <c r="Y127" i="7"/>
  <c r="C5" i="5"/>
  <c r="C6" i="5"/>
  <c r="C7" i="5"/>
  <c r="C8" i="5"/>
  <c r="C7" i="29"/>
  <c r="C6" i="29"/>
  <c r="B124" i="29"/>
  <c r="B123" i="29"/>
  <c r="B117" i="29"/>
  <c r="B113" i="29"/>
  <c r="B99" i="29"/>
  <c r="B93" i="29"/>
  <c r="B82" i="29"/>
  <c r="B75" i="29"/>
  <c r="B72" i="29"/>
  <c r="B71" i="29"/>
  <c r="C4" i="29"/>
  <c r="T177" i="7"/>
  <c r="F18" i="5" s="1"/>
  <c r="Y132" i="7"/>
  <c r="L117" i="7"/>
  <c r="Y76" i="7"/>
  <c r="Y70" i="7"/>
  <c r="L177" i="7"/>
  <c r="D18" i="5" s="1"/>
  <c r="O77" i="7"/>
  <c r="P77" i="7" s="1"/>
  <c r="M17" i="30"/>
  <c r="P177" i="7"/>
  <c r="L166" i="7"/>
  <c r="Y75" i="7"/>
  <c r="Y157" i="7"/>
  <c r="Y72" i="7"/>
  <c r="Y92" i="7"/>
  <c r="O211" i="7"/>
  <c r="P211" i="7" s="1"/>
  <c r="X135" i="7"/>
  <c r="O220" i="7"/>
  <c r="P220" i="7" s="1"/>
  <c r="L17" i="7"/>
  <c r="O24" i="7"/>
  <c r="P24" i="7" s="1"/>
  <c r="O22" i="7"/>
  <c r="P22" i="7" s="1"/>
  <c r="O205" i="7"/>
  <c r="P205" i="7" s="1"/>
  <c r="O57" i="7"/>
  <c r="P57" i="7" s="1"/>
  <c r="O240" i="7"/>
  <c r="P240" i="7" s="1"/>
  <c r="O225" i="7"/>
  <c r="P225" i="7" s="1"/>
  <c r="O47" i="7"/>
  <c r="P47" i="7" s="1"/>
  <c r="O38" i="7"/>
  <c r="P38" i="7" s="1"/>
  <c r="S195" i="7"/>
  <c r="T195" i="7" s="1"/>
  <c r="L78" i="7"/>
  <c r="L33" i="7"/>
  <c r="S17" i="7"/>
  <c r="T17" i="7" s="1"/>
  <c r="X166" i="7"/>
  <c r="Y111" i="7"/>
  <c r="Y145" i="7"/>
  <c r="Y68" i="7"/>
  <c r="Y133" i="7"/>
  <c r="X117" i="7"/>
  <c r="G16" i="5" s="1"/>
  <c r="Y163" i="7"/>
  <c r="Y146" i="7"/>
  <c r="Y126" i="7"/>
  <c r="Y124" i="7"/>
  <c r="T135" i="7"/>
  <c r="Y159" i="7"/>
  <c r="Y148" i="7"/>
  <c r="Y112" i="7"/>
  <c r="Y100" i="7"/>
  <c r="Y174" i="7"/>
  <c r="Y108" i="7"/>
  <c r="Y95" i="7"/>
  <c r="O222" i="7"/>
  <c r="P222" i="7" s="1"/>
  <c r="O203" i="7"/>
  <c r="P203" i="7" s="1"/>
  <c r="S208" i="7" l="1"/>
  <c r="T208" i="7" s="1"/>
  <c r="O204" i="7"/>
  <c r="P204" i="7" s="1"/>
  <c r="O213" i="7"/>
  <c r="P213" i="7" s="1"/>
  <c r="O244" i="7"/>
  <c r="P244" i="7" s="1"/>
  <c r="O55" i="7"/>
  <c r="P55" i="7" s="1"/>
  <c r="O54" i="7"/>
  <c r="P54" i="7" s="1"/>
  <c r="O40" i="7"/>
  <c r="P40" i="7" s="1"/>
  <c r="O48" i="7"/>
  <c r="P48" i="7" s="1"/>
  <c r="O191" i="7"/>
  <c r="P191" i="7" s="1"/>
  <c r="O233" i="7"/>
  <c r="P233" i="7" s="1"/>
  <c r="O200" i="7"/>
  <c r="P200" i="7" s="1"/>
  <c r="S244" i="7"/>
  <c r="T244" i="7" s="1"/>
  <c r="O207" i="7"/>
  <c r="P207" i="7" s="1"/>
  <c r="O193" i="7"/>
  <c r="P193" i="7" s="1"/>
  <c r="S220" i="7"/>
  <c r="T220" i="7" s="1"/>
  <c r="S194" i="7"/>
  <c r="T194" i="7" s="1"/>
  <c r="O202" i="7"/>
  <c r="P202" i="7" s="1"/>
  <c r="S198" i="7"/>
  <c r="T198" i="7" s="1"/>
  <c r="O245" i="7"/>
  <c r="P245" i="7" s="1"/>
  <c r="O212" i="7"/>
  <c r="P212" i="7" s="1"/>
  <c r="O246" i="7"/>
  <c r="S246" i="7" s="1"/>
  <c r="O32" i="7"/>
  <c r="P32" i="7" s="1"/>
  <c r="O23" i="7"/>
  <c r="O214" i="7"/>
  <c r="O35" i="7"/>
  <c r="S35" i="7" s="1"/>
  <c r="W35" i="7" s="1"/>
  <c r="X35" i="7" s="1"/>
  <c r="O42" i="7"/>
  <c r="O228" i="7"/>
  <c r="S228" i="7" s="1"/>
  <c r="T228" i="7" s="1"/>
  <c r="O50" i="7"/>
  <c r="P50" i="7" s="1"/>
  <c r="S211" i="7"/>
  <c r="T211" i="7" s="1"/>
  <c r="O199" i="7"/>
  <c r="P199" i="7" s="1"/>
  <c r="S78" i="7"/>
  <c r="O215" i="7"/>
  <c r="P215" i="7" s="1"/>
  <c r="O234" i="7"/>
  <c r="P234" i="7" s="1"/>
  <c r="O224" i="7"/>
  <c r="P224" i="7" s="1"/>
  <c r="O248" i="7"/>
  <c r="P248" i="7" s="1"/>
  <c r="O196" i="7"/>
  <c r="P196" i="7" s="1"/>
  <c r="S77" i="7"/>
  <c r="T77" i="7" s="1"/>
  <c r="S224" i="7"/>
  <c r="T224" i="7" s="1"/>
  <c r="O219" i="7"/>
  <c r="P219" i="7" s="1"/>
  <c r="O241" i="7"/>
  <c r="P241" i="7" s="1"/>
  <c r="S191" i="7"/>
  <c r="W191" i="7" s="1"/>
  <c r="X191" i="7" s="1"/>
  <c r="O197" i="7"/>
  <c r="P197" i="7" s="1"/>
  <c r="O18" i="7"/>
  <c r="O201" i="7"/>
  <c r="P201" i="7" s="1"/>
  <c r="O227" i="7"/>
  <c r="S227" i="7" s="1"/>
  <c r="T227" i="7" s="1"/>
  <c r="O190" i="7"/>
  <c r="O34" i="7"/>
  <c r="P34" i="7" s="1"/>
  <c r="S22" i="7"/>
  <c r="T22" i="7" s="1"/>
  <c r="S233" i="7"/>
  <c r="T233" i="7" s="1"/>
  <c r="O43" i="7"/>
  <c r="P43" i="7" s="1"/>
  <c r="O39" i="7"/>
  <c r="P39" i="7" s="1"/>
  <c r="S213" i="7"/>
  <c r="T213" i="7" s="1"/>
  <c r="S240" i="7"/>
  <c r="T240" i="7" s="1"/>
  <c r="S205" i="7"/>
  <c r="T205" i="7" s="1"/>
  <c r="O230" i="7"/>
  <c r="O189" i="7"/>
  <c r="P189" i="7" s="1"/>
  <c r="O229" i="7"/>
  <c r="O239" i="7"/>
  <c r="P239" i="7" s="1"/>
  <c r="O188" i="7"/>
  <c r="P188" i="7" s="1"/>
  <c r="H26" i="7"/>
  <c r="H59" i="7"/>
  <c r="Y69" i="7"/>
  <c r="Y101" i="7"/>
  <c r="L103" i="7"/>
  <c r="D15" i="5" s="1"/>
  <c r="P103" i="7"/>
  <c r="E15" i="5" s="1"/>
  <c r="Y99" i="7"/>
  <c r="T103" i="7"/>
  <c r="F15" i="5" s="1"/>
  <c r="X103" i="7"/>
  <c r="G15" i="5" s="1"/>
  <c r="Y110" i="7"/>
  <c r="Y109" i="7"/>
  <c r="P117" i="7"/>
  <c r="E16" i="5" s="1"/>
  <c r="T117" i="7"/>
  <c r="F16" i="5" s="1"/>
  <c r="Y128" i="7"/>
  <c r="Y125" i="7"/>
  <c r="P135" i="7"/>
  <c r="H152" i="7"/>
  <c r="Y150" i="7"/>
  <c r="L152" i="7"/>
  <c r="P152" i="7"/>
  <c r="T152" i="7"/>
  <c r="X152" i="7"/>
  <c r="Y149" i="7"/>
  <c r="H166" i="7"/>
  <c r="Y164" i="7"/>
  <c r="P166" i="7"/>
  <c r="T166" i="7"/>
  <c r="Y162" i="7"/>
  <c r="H177" i="7"/>
  <c r="C18" i="5" s="1"/>
  <c r="Y173" i="7"/>
  <c r="X177" i="7"/>
  <c r="G18" i="5" s="1"/>
  <c r="H31" i="5"/>
  <c r="L56" i="7"/>
  <c r="Y93" i="7"/>
  <c r="Y144" i="7"/>
  <c r="L135" i="7"/>
  <c r="O187" i="7"/>
  <c r="O53" i="7"/>
  <c r="O206" i="7"/>
  <c r="P206" i="7" s="1"/>
  <c r="Y158" i="7"/>
  <c r="O49" i="7"/>
  <c r="P49" i="7" s="1"/>
  <c r="O238" i="7"/>
  <c r="P238" i="7" s="1"/>
  <c r="O192" i="7"/>
  <c r="S192" i="7" s="1"/>
  <c r="T192" i="7" s="1"/>
  <c r="O247" i="7"/>
  <c r="Y175" i="7"/>
  <c r="O19" i="7"/>
  <c r="O210" i="7"/>
  <c r="S210" i="7" s="1"/>
  <c r="W210" i="7" s="1"/>
  <c r="X210" i="7" s="1"/>
  <c r="O182" i="7"/>
  <c r="Y140" i="7"/>
  <c r="O218" i="7"/>
  <c r="P218" i="7" s="1"/>
  <c r="W224" i="7"/>
  <c r="X224" i="7" s="1"/>
  <c r="Y224" i="7" s="1"/>
  <c r="O223" i="7"/>
  <c r="O242" i="7"/>
  <c r="O231" i="7"/>
  <c r="O41" i="7"/>
  <c r="P41" i="7" s="1"/>
  <c r="S57" i="7"/>
  <c r="T57" i="7" s="1"/>
  <c r="S215" i="7"/>
  <c r="T215" i="7" s="1"/>
  <c r="O232" i="7"/>
  <c r="O209" i="7"/>
  <c r="O184" i="7"/>
  <c r="S184" i="7" s="1"/>
  <c r="H103" i="7"/>
  <c r="C15" i="5" s="1"/>
  <c r="W244" i="7"/>
  <c r="X244" i="7" s="1"/>
  <c r="Y244" i="7" s="1"/>
  <c r="O236" i="7"/>
  <c r="O183" i="7"/>
  <c r="O243" i="7"/>
  <c r="S55" i="7"/>
  <c r="T55" i="7" s="1"/>
  <c r="Y98" i="7"/>
  <c r="M41" i="30"/>
  <c r="M44" i="30" s="1"/>
  <c r="G85" i="7" s="1"/>
  <c r="H85" i="7" s="1"/>
  <c r="C29" i="5" s="1"/>
  <c r="M26" i="30"/>
  <c r="M21" i="30"/>
  <c r="W195" i="7"/>
  <c r="X195" i="7" s="1"/>
  <c r="W17" i="7"/>
  <c r="X17" i="7" s="1"/>
  <c r="Y17" i="7" s="1"/>
  <c r="P56" i="7"/>
  <c r="T56" i="7"/>
  <c r="W56" i="7"/>
  <c r="X56" i="7" s="1"/>
  <c r="G84" i="7"/>
  <c r="H84" i="7" s="1"/>
  <c r="M52" i="30"/>
  <c r="O85" i="7" s="1"/>
  <c r="P85" i="7" s="1"/>
  <c r="E29" i="5" s="1"/>
  <c r="W208" i="7"/>
  <c r="X208" i="7" s="1"/>
  <c r="O84" i="7"/>
  <c r="P84" i="7" s="1"/>
  <c r="S222" i="7"/>
  <c r="S203" i="7"/>
  <c r="W211" i="7"/>
  <c r="X211" i="7" s="1"/>
  <c r="Y211" i="7" s="1"/>
  <c r="M46" i="30"/>
  <c r="M48" i="30" s="1"/>
  <c r="K85" i="7" s="1"/>
  <c r="L85" i="7" s="1"/>
  <c r="D29" i="5" s="1"/>
  <c r="K84" i="7"/>
  <c r="L84" i="7" s="1"/>
  <c r="W194" i="7"/>
  <c r="X194" i="7" s="1"/>
  <c r="Y194" i="7" s="1"/>
  <c r="H250" i="7"/>
  <c r="H117" i="7"/>
  <c r="H135" i="7"/>
  <c r="O237" i="7"/>
  <c r="O226" i="7"/>
  <c r="O186" i="7"/>
  <c r="O221" i="7"/>
  <c r="X168" i="7"/>
  <c r="G17" i="5" s="1"/>
  <c r="X84" i="7"/>
  <c r="L26" i="7"/>
  <c r="K67" i="7" s="1"/>
  <c r="L67" i="7" s="1"/>
  <c r="T87" i="7"/>
  <c r="F14" i="5" s="1"/>
  <c r="W205" i="7"/>
  <c r="X205" i="7" s="1"/>
  <c r="Y205" i="7" s="1"/>
  <c r="S47" i="7"/>
  <c r="S225" i="7"/>
  <c r="S207" i="7"/>
  <c r="P33" i="7"/>
  <c r="S33" i="7"/>
  <c r="P228" i="7"/>
  <c r="O235" i="7"/>
  <c r="L235" i="7"/>
  <c r="S248" i="7"/>
  <c r="S24" i="7"/>
  <c r="O185" i="7"/>
  <c r="L195" i="7"/>
  <c r="L198" i="7"/>
  <c r="L208" i="7"/>
  <c r="L59" i="7"/>
  <c r="K65" i="7" s="1"/>
  <c r="L65" i="7" s="1"/>
  <c r="Y177" i="7"/>
  <c r="Z177" i="7" s="1"/>
  <c r="X85" i="7"/>
  <c r="G29" i="5" s="1"/>
  <c r="Y94" i="7"/>
  <c r="T35" i="7"/>
  <c r="S38" i="7"/>
  <c r="E18" i="5"/>
  <c r="D16" i="5"/>
  <c r="Y117" i="7" l="1"/>
  <c r="S48" i="7"/>
  <c r="T48" i="7" s="1"/>
  <c r="S196" i="7"/>
  <c r="W196" i="7" s="1"/>
  <c r="X196" i="7" s="1"/>
  <c r="S204" i="7"/>
  <c r="T204" i="7" s="1"/>
  <c r="S54" i="7"/>
  <c r="T54" i="7" s="1"/>
  <c r="S200" i="7"/>
  <c r="T200" i="7" s="1"/>
  <c r="W233" i="7"/>
  <c r="X233" i="7" s="1"/>
  <c r="Y233" i="7" s="1"/>
  <c r="S245" i="7"/>
  <c r="T245" i="7" s="1"/>
  <c r="W192" i="7"/>
  <c r="X192" i="7" s="1"/>
  <c r="S40" i="7"/>
  <c r="T40" i="7" s="1"/>
  <c r="P227" i="7"/>
  <c r="W227" i="7"/>
  <c r="X227" i="7" s="1"/>
  <c r="Y166" i="7"/>
  <c r="Z166" i="7" s="1"/>
  <c r="W198" i="7"/>
  <c r="X198" i="7" s="1"/>
  <c r="S199" i="7"/>
  <c r="W199" i="7" s="1"/>
  <c r="X199" i="7" s="1"/>
  <c r="S193" i="7"/>
  <c r="G66" i="7"/>
  <c r="H66" i="7" s="1"/>
  <c r="W220" i="7"/>
  <c r="X220" i="7" s="1"/>
  <c r="Y220" i="7" s="1"/>
  <c r="Y198" i="7"/>
  <c r="P246" i="7"/>
  <c r="S234" i="7"/>
  <c r="W77" i="7"/>
  <c r="X77" i="7" s="1"/>
  <c r="Y77" i="7" s="1"/>
  <c r="S206" i="7"/>
  <c r="W206" i="7" s="1"/>
  <c r="X206" i="7" s="1"/>
  <c r="W213" i="7"/>
  <c r="X213" i="7" s="1"/>
  <c r="Y213" i="7" s="1"/>
  <c r="W22" i="7"/>
  <c r="X22" i="7" s="1"/>
  <c r="Y22" i="7" s="1"/>
  <c r="S41" i="7"/>
  <c r="W41" i="7" s="1"/>
  <c r="X41" i="7" s="1"/>
  <c r="T191" i="7"/>
  <c r="Y191" i="7" s="1"/>
  <c r="T210" i="7"/>
  <c r="S202" i="7"/>
  <c r="W202" i="7" s="1"/>
  <c r="X202" i="7" s="1"/>
  <c r="S212" i="7"/>
  <c r="T212" i="7" s="1"/>
  <c r="S32" i="7"/>
  <c r="P214" i="7"/>
  <c r="S214" i="7"/>
  <c r="S188" i="7"/>
  <c r="W188" i="7" s="1"/>
  <c r="X188" i="7" s="1"/>
  <c r="P210" i="7"/>
  <c r="S241" i="7"/>
  <c r="T241" i="7" s="1"/>
  <c r="T168" i="7"/>
  <c r="F17" i="5" s="1"/>
  <c r="P35" i="7"/>
  <c r="Y35" i="7" s="1"/>
  <c r="P23" i="7"/>
  <c r="S23" i="7"/>
  <c r="P168" i="7"/>
  <c r="E17" i="5" s="1"/>
  <c r="P42" i="7"/>
  <c r="S42" i="7"/>
  <c r="S49" i="7"/>
  <c r="W49" i="7" s="1"/>
  <c r="X49" i="7" s="1"/>
  <c r="H61" i="7"/>
  <c r="W48" i="7"/>
  <c r="X48" i="7" s="1"/>
  <c r="Y48" i="7" s="1"/>
  <c r="Y208" i="7"/>
  <c r="S50" i="7"/>
  <c r="T50" i="7" s="1"/>
  <c r="S219" i="7"/>
  <c r="T219" i="7" s="1"/>
  <c r="Y56" i="7"/>
  <c r="S238" i="7"/>
  <c r="S189" i="7"/>
  <c r="Y152" i="7"/>
  <c r="Z152" i="7" s="1"/>
  <c r="Y135" i="7"/>
  <c r="S201" i="7"/>
  <c r="W201" i="7" s="1"/>
  <c r="X201" i="7" s="1"/>
  <c r="T78" i="7"/>
  <c r="W78" i="7"/>
  <c r="X78" i="7" s="1"/>
  <c r="L168" i="7"/>
  <c r="D17" i="5" s="1"/>
  <c r="W57" i="7"/>
  <c r="X57" i="7" s="1"/>
  <c r="Y57" i="7" s="1"/>
  <c r="P192" i="7"/>
  <c r="W215" i="7"/>
  <c r="X215" i="7" s="1"/>
  <c r="Y215" i="7" s="1"/>
  <c r="S197" i="7"/>
  <c r="T197" i="7" s="1"/>
  <c r="S218" i="7"/>
  <c r="T218" i="7" s="1"/>
  <c r="P18" i="7"/>
  <c r="S18" i="7"/>
  <c r="S34" i="7"/>
  <c r="T34" i="7" s="1"/>
  <c r="P190" i="7"/>
  <c r="S190" i="7"/>
  <c r="G65" i="7"/>
  <c r="H65" i="7" s="1"/>
  <c r="G67" i="7"/>
  <c r="H67" i="7" s="1"/>
  <c r="S39" i="7"/>
  <c r="W40" i="7"/>
  <c r="X40" i="7" s="1"/>
  <c r="Y40" i="7" s="1"/>
  <c r="S43" i="7"/>
  <c r="T43" i="7" s="1"/>
  <c r="W240" i="7"/>
  <c r="X240" i="7" s="1"/>
  <c r="Y240" i="7" s="1"/>
  <c r="S239" i="7"/>
  <c r="T239" i="7" s="1"/>
  <c r="P230" i="7"/>
  <c r="S230" i="7"/>
  <c r="P229" i="7"/>
  <c r="S229" i="7"/>
  <c r="P231" i="7"/>
  <c r="S231" i="7"/>
  <c r="P187" i="7"/>
  <c r="S187" i="7"/>
  <c r="P184" i="7"/>
  <c r="W55" i="7"/>
  <c r="X55" i="7" s="1"/>
  <c r="Y55" i="7" s="1"/>
  <c r="P242" i="7"/>
  <c r="S242" i="7"/>
  <c r="P182" i="7"/>
  <c r="S182" i="7"/>
  <c r="P247" i="7"/>
  <c r="S247" i="7"/>
  <c r="P223" i="7"/>
  <c r="S223" i="7"/>
  <c r="S19" i="7"/>
  <c r="P19" i="7"/>
  <c r="P53" i="7"/>
  <c r="S53" i="7"/>
  <c r="W204" i="7"/>
  <c r="X204" i="7" s="1"/>
  <c r="Y204" i="7" s="1"/>
  <c r="H29" i="5"/>
  <c r="H18" i="5"/>
  <c r="I18" i="5" s="1"/>
  <c r="T184" i="7"/>
  <c r="W184" i="7"/>
  <c r="X184" i="7" s="1"/>
  <c r="P209" i="7"/>
  <c r="S209" i="7"/>
  <c r="P232" i="7"/>
  <c r="S232" i="7"/>
  <c r="H15" i="5"/>
  <c r="I15" i="5" s="1"/>
  <c r="P236" i="7"/>
  <c r="S236" i="7"/>
  <c r="P183" i="7"/>
  <c r="S183" i="7"/>
  <c r="W200" i="7"/>
  <c r="X200" i="7" s="1"/>
  <c r="T41" i="7"/>
  <c r="P243" i="7"/>
  <c r="S243" i="7"/>
  <c r="T234" i="7"/>
  <c r="W234" i="7"/>
  <c r="X234" i="7" s="1"/>
  <c r="C16" i="5"/>
  <c r="Z117" i="7"/>
  <c r="C19" i="5"/>
  <c r="H168" i="7"/>
  <c r="C17" i="5" s="1"/>
  <c r="P87" i="7"/>
  <c r="E14" i="5" s="1"/>
  <c r="H87" i="7"/>
  <c r="Y84" i="7"/>
  <c r="M37" i="30"/>
  <c r="K66" i="7"/>
  <c r="L66" i="7" s="1"/>
  <c r="L80" i="7" s="1"/>
  <c r="W228" i="7"/>
  <c r="X228" i="7" s="1"/>
  <c r="Y228" i="7" s="1"/>
  <c r="L87" i="7"/>
  <c r="D14" i="5" s="1"/>
  <c r="T222" i="7"/>
  <c r="W222" i="7"/>
  <c r="X222" i="7" s="1"/>
  <c r="T203" i="7"/>
  <c r="W203" i="7"/>
  <c r="X203" i="7" s="1"/>
  <c r="Y85" i="7"/>
  <c r="X87" i="7"/>
  <c r="G14" i="5" s="1"/>
  <c r="P226" i="7"/>
  <c r="S226" i="7"/>
  <c r="P237" i="7"/>
  <c r="S237" i="7"/>
  <c r="P186" i="7"/>
  <c r="S186" i="7"/>
  <c r="P221" i="7"/>
  <c r="S221" i="7"/>
  <c r="T225" i="7"/>
  <c r="W225" i="7"/>
  <c r="X225" i="7" s="1"/>
  <c r="T207" i="7"/>
  <c r="W207" i="7"/>
  <c r="X207" i="7" s="1"/>
  <c r="T47" i="7"/>
  <c r="W47" i="7"/>
  <c r="X47" i="7" s="1"/>
  <c r="L250" i="7"/>
  <c r="D19" i="5" s="1"/>
  <c r="T188" i="7"/>
  <c r="T248" i="7"/>
  <c r="W248" i="7"/>
  <c r="X248" i="7" s="1"/>
  <c r="T246" i="7"/>
  <c r="W246" i="7"/>
  <c r="Y195" i="7"/>
  <c r="Y103" i="7"/>
  <c r="Z103" i="7" s="1"/>
  <c r="S185" i="7"/>
  <c r="P185" i="7"/>
  <c r="T24" i="7"/>
  <c r="W24" i="7"/>
  <c r="X24" i="7" s="1"/>
  <c r="P235" i="7"/>
  <c r="S235" i="7"/>
  <c r="T33" i="7"/>
  <c r="W33" i="7"/>
  <c r="X33" i="7" s="1"/>
  <c r="L61" i="7"/>
  <c r="T38" i="7"/>
  <c r="W38" i="7"/>
  <c r="X38" i="7" s="1"/>
  <c r="T196" i="7" l="1"/>
  <c r="T199" i="7"/>
  <c r="Y199" i="7" s="1"/>
  <c r="Y192" i="7"/>
  <c r="T202" i="7"/>
  <c r="W245" i="7"/>
  <c r="X245" i="7" s="1"/>
  <c r="T206" i="7"/>
  <c r="Y206" i="7" s="1"/>
  <c r="W54" i="7"/>
  <c r="X54" i="7" s="1"/>
  <c r="Y54" i="7" s="1"/>
  <c r="Y227" i="7"/>
  <c r="W241" i="7"/>
  <c r="X241" i="7" s="1"/>
  <c r="Y210" i="7"/>
  <c r="C12" i="5"/>
  <c r="T193" i="7"/>
  <c r="W193" i="7"/>
  <c r="X193" i="7" s="1"/>
  <c r="W212" i="7"/>
  <c r="X212" i="7" s="1"/>
  <c r="Y212" i="7" s="1"/>
  <c r="T49" i="7"/>
  <c r="Y168" i="7"/>
  <c r="W219" i="7"/>
  <c r="X219" i="7" s="1"/>
  <c r="Y219" i="7" s="1"/>
  <c r="T201" i="7"/>
  <c r="Y201" i="7" s="1"/>
  <c r="H80" i="7"/>
  <c r="C13" i="5" s="1"/>
  <c r="T32" i="7"/>
  <c r="W32" i="7"/>
  <c r="X32" i="7" s="1"/>
  <c r="Z135" i="7"/>
  <c r="W50" i="7"/>
  <c r="X50" i="7" s="1"/>
  <c r="Y50" i="7" s="1"/>
  <c r="T42" i="7"/>
  <c r="W42" i="7"/>
  <c r="X42" i="7" s="1"/>
  <c r="T23" i="7"/>
  <c r="W23" i="7"/>
  <c r="X23" i="7" s="1"/>
  <c r="T214" i="7"/>
  <c r="W214" i="7"/>
  <c r="X214" i="7" s="1"/>
  <c r="W197" i="7"/>
  <c r="X197" i="7" s="1"/>
  <c r="Y197" i="7" s="1"/>
  <c r="W34" i="7"/>
  <c r="X34" i="7" s="1"/>
  <c r="Y34" i="7" s="1"/>
  <c r="T238" i="7"/>
  <c r="W238" i="7"/>
  <c r="X238" i="7" s="1"/>
  <c r="W218" i="7"/>
  <c r="X218" i="7" s="1"/>
  <c r="Y218" i="7" s="1"/>
  <c r="Y78" i="7"/>
  <c r="T189" i="7"/>
  <c r="W189" i="7"/>
  <c r="X189" i="7" s="1"/>
  <c r="J18" i="5"/>
  <c r="W190" i="7"/>
  <c r="X190" i="7" s="1"/>
  <c r="T190" i="7"/>
  <c r="T18" i="7"/>
  <c r="W18" i="7"/>
  <c r="X18" i="7" s="1"/>
  <c r="W43" i="7"/>
  <c r="X43" i="7" s="1"/>
  <c r="Y43" i="7" s="1"/>
  <c r="P59" i="7"/>
  <c r="T39" i="7"/>
  <c r="W39" i="7"/>
  <c r="X39" i="7" s="1"/>
  <c r="W239" i="7"/>
  <c r="X239" i="7" s="1"/>
  <c r="Y239" i="7" s="1"/>
  <c r="T229" i="7"/>
  <c r="W229" i="7"/>
  <c r="X229" i="7" s="1"/>
  <c r="T230" i="7"/>
  <c r="W230" i="7"/>
  <c r="X230" i="7" s="1"/>
  <c r="T53" i="7"/>
  <c r="W53" i="7"/>
  <c r="X53" i="7" s="1"/>
  <c r="T247" i="7"/>
  <c r="W247" i="7"/>
  <c r="X247" i="7" s="1"/>
  <c r="T242" i="7"/>
  <c r="W242" i="7"/>
  <c r="X242" i="7" s="1"/>
  <c r="T187" i="7"/>
  <c r="W187" i="7"/>
  <c r="X187" i="7" s="1"/>
  <c r="Y184" i="7"/>
  <c r="T19" i="7"/>
  <c r="W19" i="7"/>
  <c r="X19" i="7" s="1"/>
  <c r="T223" i="7"/>
  <c r="W223" i="7"/>
  <c r="X223" i="7" s="1"/>
  <c r="T182" i="7"/>
  <c r="W182" i="7"/>
  <c r="X182" i="7" s="1"/>
  <c r="T231" i="7"/>
  <c r="W231" i="7"/>
  <c r="X231" i="7" s="1"/>
  <c r="P26" i="7"/>
  <c r="O67" i="7" s="1"/>
  <c r="P67" i="7" s="1"/>
  <c r="Y245" i="7"/>
  <c r="T209" i="7"/>
  <c r="W209" i="7"/>
  <c r="X209" i="7" s="1"/>
  <c r="T232" i="7"/>
  <c r="W232" i="7"/>
  <c r="X232" i="7" s="1"/>
  <c r="T236" i="7"/>
  <c r="W236" i="7"/>
  <c r="X236" i="7" s="1"/>
  <c r="T183" i="7"/>
  <c r="W183" i="7"/>
  <c r="X183" i="7" s="1"/>
  <c r="Y200" i="7"/>
  <c r="Y41" i="7"/>
  <c r="Y234" i="7"/>
  <c r="T243" i="7"/>
  <c r="W243" i="7"/>
  <c r="X243" i="7" s="1"/>
  <c r="H16" i="5"/>
  <c r="I16" i="5" s="1"/>
  <c r="Y241" i="7"/>
  <c r="C14" i="5"/>
  <c r="Z168" i="7"/>
  <c r="Y87" i="7"/>
  <c r="Z87" i="7" s="1"/>
  <c r="Y222" i="7"/>
  <c r="Y202" i="7"/>
  <c r="Y203" i="7"/>
  <c r="H17" i="5"/>
  <c r="I17" i="5" s="1"/>
  <c r="Y196" i="7"/>
  <c r="T237" i="7"/>
  <c r="W237" i="7"/>
  <c r="X237" i="7" s="1"/>
  <c r="T226" i="7"/>
  <c r="W226" i="7"/>
  <c r="X226" i="7" s="1"/>
  <c r="D12" i="5"/>
  <c r="T186" i="7"/>
  <c r="W186" i="7"/>
  <c r="X186" i="7" s="1"/>
  <c r="Y248" i="7"/>
  <c r="T221" i="7"/>
  <c r="W221" i="7"/>
  <c r="X221" i="7" s="1"/>
  <c r="Y47" i="7"/>
  <c r="Y207" i="7"/>
  <c r="Y225" i="7"/>
  <c r="Y33" i="7"/>
  <c r="Y24" i="7"/>
  <c r="T185" i="7"/>
  <c r="W185" i="7"/>
  <c r="X185" i="7" s="1"/>
  <c r="X246" i="7"/>
  <c r="Y246" i="7" s="1"/>
  <c r="Y188" i="7"/>
  <c r="T235" i="7"/>
  <c r="W235" i="7"/>
  <c r="J15" i="5"/>
  <c r="P250" i="7"/>
  <c r="E19" i="5" s="1"/>
  <c r="K256" i="7"/>
  <c r="L256" i="7" s="1"/>
  <c r="Y49" i="7"/>
  <c r="Y38" i="7"/>
  <c r="Y42" i="7" l="1"/>
  <c r="Y230" i="7"/>
  <c r="C20" i="5"/>
  <c r="Y193" i="7"/>
  <c r="O65" i="7"/>
  <c r="P65" i="7" s="1"/>
  <c r="H252" i="7"/>
  <c r="G257" i="7" s="1"/>
  <c r="H257" i="7" s="1"/>
  <c r="G256" i="7"/>
  <c r="H256" i="7" s="1"/>
  <c r="Y32" i="7"/>
  <c r="O66" i="7"/>
  <c r="P66" i="7" s="1"/>
  <c r="Y19" i="7"/>
  <c r="Y214" i="7"/>
  <c r="Y190" i="7"/>
  <c r="Y187" i="7"/>
  <c r="Y247" i="7"/>
  <c r="Y23" i="7"/>
  <c r="Y26" i="7" s="1"/>
  <c r="Y189" i="7"/>
  <c r="Y238" i="7"/>
  <c r="Y18" i="7"/>
  <c r="X26" i="7"/>
  <c r="W67" i="7" s="1"/>
  <c r="X67" i="7" s="1"/>
  <c r="Y231" i="7"/>
  <c r="Y223" i="7"/>
  <c r="T26" i="7"/>
  <c r="S67" i="7" s="1"/>
  <c r="T67" i="7" s="1"/>
  <c r="Y39" i="7"/>
  <c r="Y232" i="7"/>
  <c r="Y182" i="7"/>
  <c r="Y242" i="7"/>
  <c r="Y229" i="7"/>
  <c r="Y53" i="7"/>
  <c r="T59" i="7"/>
  <c r="P61" i="7"/>
  <c r="Y209" i="7"/>
  <c r="Y236" i="7"/>
  <c r="H14" i="5"/>
  <c r="J14" i="5" s="1"/>
  <c r="J16" i="5"/>
  <c r="X59" i="7"/>
  <c r="W65" i="7" s="1"/>
  <c r="X65" i="7" s="1"/>
  <c r="Y183" i="7"/>
  <c r="Y243" i="7"/>
  <c r="J17" i="5"/>
  <c r="Y186" i="7"/>
  <c r="Y226" i="7"/>
  <c r="Y237" i="7"/>
  <c r="Y185" i="7"/>
  <c r="Y221" i="7"/>
  <c r="T250" i="7"/>
  <c r="F19" i="5" s="1"/>
  <c r="X235" i="7"/>
  <c r="Y235" i="7" s="1"/>
  <c r="D13" i="5"/>
  <c r="L252" i="7"/>
  <c r="K257" i="7" s="1"/>
  <c r="L257" i="7" s="1"/>
  <c r="L260" i="7" s="1"/>
  <c r="D21" i="5" s="1"/>
  <c r="I14" i="5" l="1"/>
  <c r="P80" i="7"/>
  <c r="P252" i="7" s="1"/>
  <c r="O257" i="7" s="1"/>
  <c r="P257" i="7" s="1"/>
  <c r="Y59" i="7"/>
  <c r="Z59" i="7" s="1"/>
  <c r="E12" i="5"/>
  <c r="H260" i="7"/>
  <c r="G262" i="7" s="1"/>
  <c r="H262" i="7" s="1"/>
  <c r="H264" i="7" s="1"/>
  <c r="Y67" i="7"/>
  <c r="T61" i="7"/>
  <c r="F12" i="5" s="1"/>
  <c r="S65" i="7"/>
  <c r="T65" i="7" s="1"/>
  <c r="Y65" i="7" s="1"/>
  <c r="Z26" i="7"/>
  <c r="S66" i="7"/>
  <c r="T66" i="7" s="1"/>
  <c r="Y250" i="7"/>
  <c r="W66" i="7"/>
  <c r="X66" i="7" s="1"/>
  <c r="X80" i="7" s="1"/>
  <c r="X61" i="7"/>
  <c r="G12" i="5" s="1"/>
  <c r="D20" i="5"/>
  <c r="Y61" i="7"/>
  <c r="X250" i="7"/>
  <c r="K262" i="7"/>
  <c r="L262" i="7" s="1"/>
  <c r="L264" i="7" s="1"/>
  <c r="E13" i="5"/>
  <c r="C21" i="5" l="1"/>
  <c r="C22" i="5" s="1"/>
  <c r="C25" i="5" s="1"/>
  <c r="O256" i="7"/>
  <c r="P256" i="7" s="1"/>
  <c r="P260" i="7" s="1"/>
  <c r="E21" i="5" s="1"/>
  <c r="Z61" i="7"/>
  <c r="E20" i="5"/>
  <c r="T80" i="7"/>
  <c r="S256" i="7" s="1"/>
  <c r="T256" i="7" s="1"/>
  <c r="H12" i="5"/>
  <c r="J12" i="5" s="1"/>
  <c r="Z250" i="7"/>
  <c r="W256" i="7"/>
  <c r="X256" i="7" s="1"/>
  <c r="G13" i="5"/>
  <c r="Y66" i="7"/>
  <c r="Y80" i="7" s="1"/>
  <c r="Y252" i="7" s="1"/>
  <c r="I12" i="5"/>
  <c r="G19" i="5"/>
  <c r="X252" i="7"/>
  <c r="W257" i="7" s="1"/>
  <c r="X257" i="7" s="1"/>
  <c r="D22" i="5"/>
  <c r="D25" i="5" s="1"/>
  <c r="F13" i="5" l="1"/>
  <c r="F20" i="5" s="1"/>
  <c r="Y256" i="7"/>
  <c r="T252" i="7"/>
  <c r="S257" i="7" s="1"/>
  <c r="T257" i="7" s="1"/>
  <c r="T260" i="7" s="1"/>
  <c r="X260" i="7"/>
  <c r="G21" i="5" s="1"/>
  <c r="Z80" i="7"/>
  <c r="O262" i="7"/>
  <c r="P262" i="7" s="1"/>
  <c r="Z252" i="7"/>
  <c r="H19" i="5"/>
  <c r="I19" i="5" s="1"/>
  <c r="G20" i="5"/>
  <c r="H13" i="5"/>
  <c r="W262" i="7" l="1"/>
  <c r="X262" i="7" s="1"/>
  <c r="H20" i="5"/>
  <c r="I20" i="5" s="1"/>
  <c r="I13" i="5"/>
  <c r="F21" i="5"/>
  <c r="E22" i="5"/>
  <c r="P264" i="7"/>
  <c r="Y257" i="7"/>
  <c r="Y260" i="7" s="1"/>
  <c r="J19" i="5"/>
  <c r="X264" i="7"/>
  <c r="G22" i="5"/>
  <c r="J13" i="5"/>
  <c r="S262" i="7"/>
  <c r="T262" i="7" s="1"/>
  <c r="E25" i="5" l="1"/>
  <c r="J20" i="5"/>
  <c r="H21" i="5"/>
  <c r="J21" i="5" s="1"/>
  <c r="Z260" i="7"/>
  <c r="Y262" i="7"/>
  <c r="Z262" i="7" s="1"/>
  <c r="T264" i="7"/>
  <c r="I21" i="5" l="1"/>
  <c r="H22" i="5"/>
  <c r="F22" i="5"/>
  <c r="F25" i="5" s="1"/>
  <c r="Y264" i="7"/>
  <c r="Z264" i="7" s="1"/>
  <c r="I22" i="5" l="1"/>
  <c r="H25" i="5"/>
  <c r="J22" i="5"/>
</calcChain>
</file>

<file path=xl/comments1.xml><?xml version="1.0" encoding="utf-8"?>
<comments xmlns="http://schemas.openxmlformats.org/spreadsheetml/2006/main">
  <authors>
    <author>Ahmed, Mohib (M/OAA/OD)</author>
  </authors>
  <commentList>
    <comment ref="B9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Agreement Officer Pre-Approval Required Prior to Award for Purchase if "Capital Equipment?"  Reference (2 CFR 230, 15 b [2]   
Unit Cost $5K&gt; &amp; 1 Year Life Expectancy or More) (22 CFR 226.25 [c] (6) &amp; 22 CFR 226.2)       </t>
        </r>
      </text>
    </comment>
    <comment ref="B256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Utilize previous NICRA's if possible to come up with a reasonable estimate.</t>
        </r>
      </text>
    </comment>
    <comment ref="F256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Overhead rate is to be charged to Personnel, Fringe, and Contractual Line Items.  Tip:  For Cost Realism and Resonableness, this may be an area of differentiation for the offerors/recipients cost proposal as each orgniazation calculates the base differently.  
</t>
        </r>
      </text>
    </comment>
    <comment ref="F257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Assumption:  G&amp;A being charged to all Direct Costs.  This also may be an area where the offeror/recipient may calculate this cost differently. </t>
        </r>
      </text>
    </comment>
    <comment ref="B258" authorId="0">
      <text>
        <r>
          <rPr>
            <b/>
            <sz val="8"/>
            <color indexed="81"/>
            <rFont val="Tahoma"/>
            <family val="2"/>
          </rPr>
          <t>Ahmed, Mohib (M/OAA/OD):</t>
        </r>
        <r>
          <rPr>
            <sz val="8"/>
            <color indexed="81"/>
            <rFont val="Tahoma"/>
            <family val="2"/>
          </rPr>
          <t xml:space="preserve">
Additional Indirect Costs will require the preparer to insert the base of application and equations.
</t>
        </r>
      </text>
    </comment>
  </commentList>
</comments>
</file>

<file path=xl/sharedStrings.xml><?xml version="1.0" encoding="utf-8"?>
<sst xmlns="http://schemas.openxmlformats.org/spreadsheetml/2006/main" count="1036" uniqueCount="518">
  <si>
    <t>Equipment Repairs and Maintenance</t>
  </si>
  <si>
    <t>Vehicle Rent/Lease</t>
  </si>
  <si>
    <t>Vehicle Fuel</t>
  </si>
  <si>
    <t>Vehicle Repairs and Maintenance</t>
  </si>
  <si>
    <t>Other Vehicle Expenses</t>
  </si>
  <si>
    <t>Advertising</t>
  </si>
  <si>
    <t>Office Rent</t>
  </si>
  <si>
    <t>Office Utilities</t>
  </si>
  <si>
    <t>Office Repairs and Maintenance</t>
  </si>
  <si>
    <t>Security Services</t>
  </si>
  <si>
    <t>Office Supplies</t>
  </si>
  <si>
    <t>Warehouse Supplies</t>
  </si>
  <si>
    <t>General Communications Expense</t>
  </si>
  <si>
    <t>Mobile/Cellular Communications</t>
  </si>
  <si>
    <t>Satellite Communications</t>
  </si>
  <si>
    <t>Internet Communications</t>
  </si>
  <si>
    <t>Printing and Photocopying</t>
  </si>
  <si>
    <t>Courier and Postage</t>
  </si>
  <si>
    <t>Dues, Subscriptions and References</t>
  </si>
  <si>
    <t>Banking and Cash Handling Fees</t>
  </si>
  <si>
    <t>Taxes, Filing and Registration Fees</t>
  </si>
  <si>
    <t>Design, Monitoring and Evaluation</t>
  </si>
  <si>
    <t>Description</t>
  </si>
  <si>
    <t>&lt;Expatriate position&gt;</t>
  </si>
  <si>
    <t>&lt;Program position&gt;</t>
  </si>
  <si>
    <t>&lt;Insert more Expatriate Staff lines here&gt;</t>
  </si>
  <si>
    <t>&lt;Insert more Program Staff lines here&gt;</t>
  </si>
  <si>
    <t>&lt;Insert more Finance Staff lines here&gt;</t>
  </si>
  <si>
    <t>&lt;Insert more Logistics Staff lines here&gt;</t>
  </si>
  <si>
    <t>&lt;Insert more Other Staff lines here&gt;</t>
  </si>
  <si>
    <t>&lt;Specific vehicle type/model&gt;</t>
  </si>
  <si>
    <t>&lt;Insert more Vehicles lines here&gt;</t>
  </si>
  <si>
    <t>&lt;Insert more Capital Equipment lines here&gt;</t>
  </si>
  <si>
    <t>&lt;Specific capital equipment&gt;</t>
  </si>
  <si>
    <t>&lt;Specific general equipment&gt;</t>
  </si>
  <si>
    <t>&lt;Insert more Gen'l. Equipment lines here&gt;</t>
  </si>
  <si>
    <t>&lt;International consultant role&gt;</t>
  </si>
  <si>
    <t>&lt;National consultant role&gt;</t>
  </si>
  <si>
    <t>&lt;Insert more Int'l. Consultant lines here&gt;</t>
  </si>
  <si>
    <t>&lt;Insert more Nat'l. Consultant lines here&gt;</t>
  </si>
  <si>
    <t>&lt;Insert more Program Activity lines here&gt;</t>
  </si>
  <si>
    <t>&lt;Specific program activity&gt;</t>
  </si>
  <si>
    <t>&lt;Specific training activity&gt;</t>
  </si>
  <si>
    <t>&lt;Insert more Training lines here&gt;</t>
  </si>
  <si>
    <t>&lt;Specific construction activity&gt;</t>
  </si>
  <si>
    <t>&lt;Insert more Construction lines here&gt;</t>
  </si>
  <si>
    <t>&lt;Dates&gt;</t>
  </si>
  <si>
    <t>Program Name:</t>
  </si>
  <si>
    <t>Program Dates:</t>
  </si>
  <si>
    <t>Country/Region:</t>
  </si>
  <si>
    <t>Cost Category</t>
  </si>
  <si>
    <t xml:space="preserve"> Cost Inflation Factor:</t>
  </si>
  <si>
    <t>Year 5</t>
  </si>
  <si>
    <t>Year 4</t>
  </si>
  <si>
    <t>Year 3</t>
  </si>
  <si>
    <t>Year 2</t>
  </si>
  <si>
    <t>Expatriate Salary Increase:</t>
  </si>
  <si>
    <t>National Salary Increase:</t>
  </si>
  <si>
    <t>FRINGE BENEFITS</t>
  </si>
  <si>
    <t>TRAVEL</t>
  </si>
  <si>
    <t>EQUIPMENT</t>
  </si>
  <si>
    <t>SUPPLIES</t>
  </si>
  <si>
    <t>CONTRACTUAL</t>
  </si>
  <si>
    <t>CONSTRUCTION</t>
  </si>
  <si>
    <t xml:space="preserve"> </t>
  </si>
  <si>
    <t>Out
Come</t>
  </si>
  <si>
    <t>Professional Fees - Other</t>
  </si>
  <si>
    <t>PERSONNEL</t>
  </si>
  <si>
    <t>HQ TECHNICAL STAFF</t>
  </si>
  <si>
    <t>&lt;HQ Technical position&gt;</t>
  </si>
  <si>
    <t>&lt;Insert more HQ Technical position lines here&gt;</t>
  </si>
  <si>
    <t>Storage Reimbursement - Expat Staff</t>
  </si>
  <si>
    <t>Other Benefits - Expatriate</t>
  </si>
  <si>
    <t>Housing - Individual and Shared</t>
  </si>
  <si>
    <t>Vehicle Insurance</t>
  </si>
  <si>
    <t>Warehouse Rent</t>
  </si>
  <si>
    <t>Warehouse Utilities</t>
  </si>
  <si>
    <t>Warehouse Repairs &amp; Maintenance</t>
  </si>
  <si>
    <t>DBA Insurance</t>
  </si>
  <si>
    <t>HQ Technical Staff</t>
  </si>
  <si>
    <t>Total All Years</t>
  </si>
  <si>
    <t>a.</t>
  </si>
  <si>
    <t>Personnel</t>
  </si>
  <si>
    <t>b.</t>
  </si>
  <si>
    <t>Fringe Benefits</t>
  </si>
  <si>
    <t>c.</t>
  </si>
  <si>
    <t xml:space="preserve">Travel </t>
  </si>
  <si>
    <t>d.</t>
  </si>
  <si>
    <t>Equipment</t>
  </si>
  <si>
    <t>e.</t>
  </si>
  <si>
    <t>Supplies</t>
  </si>
  <si>
    <t xml:space="preserve">f. </t>
  </si>
  <si>
    <t>Contractual</t>
  </si>
  <si>
    <t>g.</t>
  </si>
  <si>
    <t>Construction</t>
  </si>
  <si>
    <t>h.</t>
  </si>
  <si>
    <t>i.</t>
  </si>
  <si>
    <t>Total Direct Charges</t>
  </si>
  <si>
    <t>j.</t>
  </si>
  <si>
    <t>Indirect Charges</t>
  </si>
  <si>
    <t>TOTALS</t>
  </si>
  <si>
    <t>Obj.</t>
  </si>
  <si>
    <t>HEAD OFFICE COSTS</t>
  </si>
  <si>
    <t>FIELD OFFICE COSTS</t>
  </si>
  <si>
    <t>Host Country Taxes - Expatriate Staff</t>
  </si>
  <si>
    <t>Hardship Allowance - Expatriate Staff</t>
  </si>
  <si>
    <t>Dependent Education - Expatriate Staff</t>
  </si>
  <si>
    <t>R&amp;R Allowances - Expatriate Staff</t>
  </si>
  <si>
    <t xml:space="preserve">&lt;Describe in one or two sentences the purpose/how the equipment relates to the office function.&gt;  </t>
  </si>
  <si>
    <t xml:space="preserve">&lt;Describe in one or two sentences how the vehicle will be utilized. Include anticipated source/origin if not US.&gt;  </t>
  </si>
  <si>
    <t xml:space="preserve">&lt;Identify the program activity. Describe in one or two sentences the expense and how it relates to a program activity.&gt;  </t>
  </si>
  <si>
    <t xml:space="preserve">&lt;Describe in one or two sentences the purpose of the training and how it relates to the program activity.&gt;  </t>
  </si>
  <si>
    <t xml:space="preserve">&lt;Describe in one or two sentences the purpose of the consultancy and how it relates to the office function.&gt;  </t>
  </si>
  <si>
    <t xml:space="preserve">&lt;Describe in one or two sentences the purpose of the consultancy and how it relates to the program activity.&gt;  </t>
  </si>
  <si>
    <t>INTERNATIONAL STAFF</t>
  </si>
  <si>
    <t>Expatriate Staff</t>
  </si>
  <si>
    <t>SUBTOTAL INTERNATIONAL STAFF</t>
  </si>
  <si>
    <t>&lt;Head Office&gt;</t>
  </si>
  <si>
    <t>&lt;Field Office&gt;</t>
  </si>
  <si>
    <t>SUBTOTAL NATIONAL STAFF</t>
  </si>
  <si>
    <t>TOTAL PERSONNEL</t>
  </si>
  <si>
    <t>TOTAL FRINGE BENEFITS</t>
  </si>
  <si>
    <t>TOTAL TRAVEL</t>
  </si>
  <si>
    <t>TOTAL EQUIPMENT</t>
  </si>
  <si>
    <t>TOTAL SUPPLIES</t>
  </si>
  <si>
    <t>PROGRAM ACTIVITIES</t>
  </si>
  <si>
    <t>General Program Activities</t>
  </si>
  <si>
    <t>Training</t>
  </si>
  <si>
    <t>SUBTOTAL PROGRAM ACTIVITIES</t>
  </si>
  <si>
    <t>CONSULTANTS</t>
  </si>
  <si>
    <t>Consultants - Program</t>
  </si>
  <si>
    <t>SUBTOTAL CONSULTANTS</t>
  </si>
  <si>
    <t>SUBGRANTS</t>
  </si>
  <si>
    <t>SUBTOTAL SUBGRANTS</t>
  </si>
  <si>
    <t>TOTAL CONTRACTUAL</t>
  </si>
  <si>
    <t>Construction - Program</t>
  </si>
  <si>
    <t>TOTAL CONSTRUCTION</t>
  </si>
  <si>
    <t>TOTAL OTHER COSTS</t>
  </si>
  <si>
    <t xml:space="preserve">DIRECT COSTS </t>
  </si>
  <si>
    <t xml:space="preserve">TOTAL COSTS </t>
  </si>
  <si>
    <t>Pooled Benefits - Expatriates &amp; HQ Staff</t>
  </si>
  <si>
    <t>Shipping of Household Goods</t>
  </si>
  <si>
    <t>Relocation Allowances</t>
  </si>
  <si>
    <t>Temporary Labor</t>
  </si>
  <si>
    <t>Software Licenses</t>
  </si>
  <si>
    <t>Year 1</t>
  </si>
  <si>
    <t>Inflation Factors</t>
  </si>
  <si>
    <t>COST DESCRIPTION</t>
  </si>
  <si>
    <t>BUDGET NARRATIVE</t>
  </si>
  <si>
    <t>EXPATRIATE STAFF</t>
  </si>
  <si>
    <t>VEHICLES</t>
  </si>
  <si>
    <t>CAPITAL EQUIPMENT (NON-PROGRAM)</t>
  </si>
  <si>
    <t>GENERAL EQUIPMENT</t>
  </si>
  <si>
    <t>GENERAL PROGRAM ACTIVITIES</t>
  </si>
  <si>
    <t>TRAINING</t>
  </si>
  <si>
    <t>DESIGN, MONITORING AND EVALUATION</t>
  </si>
  <si>
    <t>SUBGRANTS - LOCAL AGENCIES</t>
  </si>
  <si>
    <t>CONSTRUCTION - PROGRAM</t>
  </si>
  <si>
    <t xml:space="preserve">&lt;Identify the construction activity. Describe in one or two sentences the construction program activity.&gt;  </t>
  </si>
  <si>
    <t>Employee Training</t>
  </si>
  <si>
    <t>Professional Fees - Audit</t>
  </si>
  <si>
    <t>Professional Fees - Legal</t>
  </si>
  <si>
    <t>Equipment Rental</t>
  </si>
  <si>
    <t>Program Office:</t>
  </si>
  <si>
    <t>Vehicles (Restricted Item-Waivor Required)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</si>
  <si>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</si>
  <si>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</si>
  <si>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</si>
  <si>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</si>
  <si>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</si>
  <si>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</si>
  <si>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</si>
  <si>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</si>
  <si>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</si>
  <si>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</si>
  <si>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</si>
  <si>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</si>
  <si>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Lodging</t>
  </si>
  <si>
    <t>US Organization</t>
  </si>
  <si>
    <t>Local Organization</t>
  </si>
  <si>
    <t>&lt;Insert more ODC lines here&gt;</t>
  </si>
  <si>
    <t xml:space="preserve">Branding and Marking </t>
  </si>
  <si>
    <t>Branding and Marking</t>
  </si>
  <si>
    <t>INDIRECT COSTS</t>
  </si>
  <si>
    <t>Overhead</t>
  </si>
  <si>
    <t>G&amp;A</t>
  </si>
  <si>
    <t>&lt;Insert more Indirect Cost lines here&gt;</t>
  </si>
  <si>
    <t>TOTAL INDIRECT COSTS</t>
  </si>
  <si>
    <t>FEE-PROFIT (ACQ ONLY)</t>
  </si>
  <si>
    <t>Other Direct Costs</t>
  </si>
  <si>
    <t>DESCRIPTION</t>
  </si>
  <si>
    <t>QUALIFICATIONS</t>
  </si>
  <si>
    <t>ADDITIONAL INFO</t>
  </si>
  <si>
    <t xml:space="preserve">&lt;Describe in one or two sentences &gt;  </t>
  </si>
  <si>
    <t xml:space="preserve">&lt;Describe in one or two sentences the types of expenses included in the Design, Monitoring and Evaluation cost amount&gt;  </t>
  </si>
  <si>
    <t xml:space="preserve">&lt; Describe in one or two sentences the purpose of the subgrant.&gt;  </t>
  </si>
  <si>
    <t xml:space="preserve">&lt;Describe in one or two sentences the purpose of the subgrant.&gt;  </t>
  </si>
  <si>
    <t xml:space="preserve">&lt;Describe in one or two sentences the lease vs buy option, if applicable.&gt;  </t>
  </si>
  <si>
    <t xml:space="preserve">&lt;Estimated monthly cost&gt; </t>
  </si>
  <si>
    <t xml:space="preserve">INDIRECT COSTS </t>
  </si>
  <si>
    <t xml:space="preserve">&lt;Describe in one or two sentences the how this cost was estimated&gt;  </t>
  </si>
  <si>
    <t>No. of Units</t>
  </si>
  <si>
    <t>Year 1   Estimate</t>
  </si>
  <si>
    <t>Day</t>
  </si>
  <si>
    <t>Month</t>
  </si>
  <si>
    <t>Each</t>
  </si>
  <si>
    <t>Indirect</t>
  </si>
  <si>
    <t xml:space="preserve">Unit </t>
  </si>
  <si>
    <t>Year 2   Estimate</t>
  </si>
  <si>
    <t>Year 3   Estimate</t>
  </si>
  <si>
    <t>Year 4   Estimate</t>
  </si>
  <si>
    <t>Year 5   Estimate</t>
  </si>
  <si>
    <t>Percent</t>
  </si>
  <si>
    <t>Total</t>
  </si>
  <si>
    <t>Year 1 Sub-Total</t>
  </si>
  <si>
    <t>Year 2 Sub-Total</t>
  </si>
  <si>
    <t>Year 4 Sub-Total</t>
  </si>
  <si>
    <t>Year 3 Sub-Total</t>
  </si>
  <si>
    <t>Year 5 Sub-Total</t>
  </si>
  <si>
    <t>TOTAL INTERNATIONAL TRAVEL</t>
  </si>
  <si>
    <t>TOTAL DOMESTIC TRAVEL</t>
  </si>
  <si>
    <t>International Travel</t>
  </si>
  <si>
    <t>Local &amp; Domestic Travel</t>
  </si>
  <si>
    <t>TRAVEL (SEE TRAVEL TABLE FOR ADDITIONAL INFO)</t>
  </si>
  <si>
    <t>Andorra</t>
  </si>
  <si>
    <t>Anguilla</t>
  </si>
  <si>
    <t>Aruba</t>
  </si>
  <si>
    <t>Bahrain</t>
  </si>
  <si>
    <t>Barbados</t>
  </si>
  <si>
    <t>Bermuda</t>
  </si>
  <si>
    <t>Bhutan</t>
  </si>
  <si>
    <t>Cayman Islands</t>
  </si>
  <si>
    <t>Christmas Island</t>
  </si>
  <si>
    <t>Dominica</t>
  </si>
  <si>
    <t>Faroe Islands</t>
  </si>
  <si>
    <t>French Guiana</t>
  </si>
  <si>
    <t>French Polynesia</t>
  </si>
  <si>
    <t>Gibraltar</t>
  </si>
  <si>
    <t>Grenada</t>
  </si>
  <si>
    <t>Hong Kong</t>
  </si>
  <si>
    <t>Liechtenstein</t>
  </si>
  <si>
    <t>Luxembourg</t>
  </si>
  <si>
    <t>Maldives</t>
  </si>
  <si>
    <t>Malta</t>
  </si>
  <si>
    <t>Martinique</t>
  </si>
  <si>
    <t>Mauritius</t>
  </si>
  <si>
    <t>Monaco</t>
  </si>
  <si>
    <t>Montserrat</t>
  </si>
  <si>
    <t>Nauru</t>
  </si>
  <si>
    <t>New Caledonia</t>
  </si>
  <si>
    <t>Niue</t>
  </si>
  <si>
    <t>Reunion</t>
  </si>
  <si>
    <t>Saint Helena</t>
  </si>
  <si>
    <t>Saint Lucia</t>
  </si>
  <si>
    <t>Samoa</t>
  </si>
  <si>
    <t>San Marino</t>
  </si>
  <si>
    <t>Seychelles</t>
  </si>
  <si>
    <t>Singapore</t>
  </si>
  <si>
    <t>Solomon Islands</t>
  </si>
  <si>
    <t>Tuvalu</t>
  </si>
  <si>
    <t>Virgin Islands, British</t>
  </si>
  <si>
    <t>Country Name</t>
  </si>
  <si>
    <t>Location Name</t>
  </si>
  <si>
    <t xml:space="preserve">Meals &amp; Incidentals </t>
  </si>
  <si>
    <t>Danger Pay - Expatriate Staff</t>
  </si>
  <si>
    <t>TOTAL PER DIEM</t>
  </si>
  <si>
    <t>International Per Diem</t>
  </si>
  <si>
    <t>US Per Diem</t>
  </si>
  <si>
    <t xml:space="preserve">PER DIEM </t>
  </si>
  <si>
    <t>(http://aoprals.state.gov/content.asp?content_id=184&amp;menu_id=78)</t>
  </si>
  <si>
    <t>(http://www.gsa.gov/portal/content/104877)</t>
  </si>
  <si>
    <t>Total Estimate</t>
  </si>
  <si>
    <t>INTERNATIONAL TRAVEL</t>
  </si>
  <si>
    <t>DOMESTIC TRAVEL</t>
  </si>
  <si>
    <t xml:space="preserve">Capital Equipment </t>
  </si>
  <si>
    <t>CountryName</t>
  </si>
  <si>
    <t>Afghanistan</t>
  </si>
  <si>
    <t>Aland Islands</t>
  </si>
  <si>
    <t>Albania</t>
  </si>
  <si>
    <t>Algeria</t>
  </si>
  <si>
    <t>American Samoa</t>
  </si>
  <si>
    <t>Angola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</si>
  <si>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</si>
  <si>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</si>
  <si>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</si>
  <si>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</si>
  <si>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</si>
  <si>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</si>
  <si>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</si>
  <si>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Bahamas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</si>
  <si>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</si>
  <si>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</si>
  <si>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</si>
  <si>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</si>
  <si>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</si>
  <si>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</si>
  <si>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</si>
  <si>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</si>
  <si>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</si>
  <si>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</si>
  <si>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</si>
  <si>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</si>
  <si>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</si>
  <si>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</si>
  <si>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</si>
  <si>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</si>
  <si>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</si>
  <si>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</si>
  <si>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</si>
  <si>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</si>
  <si>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</si>
  <si>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</si>
  <si>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</si>
  <si>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</si>
  <si>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</si>
  <si>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</si>
  <si>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</si>
  <si>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</si>
  <si>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</si>
  <si>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</si>
  <si>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</si>
  <si>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</si>
  <si>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</si>
  <si>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</si>
  <si>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</si>
  <si>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</si>
  <si>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</si>
  <si>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</si>
  <si>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</si>
  <si>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</si>
  <si>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</si>
  <si>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</si>
  <si>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</si>
  <si>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</si>
  <si>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</si>
  <si>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</si>
  <si>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Fiji</t>
  </si>
  <si>
    <t>Finland</t>
  </si>
  <si>
    <t>France</t>
  </si>
  <si>
    <t>French Southern Territories</t>
  </si>
  <si>
    <t>Gabon</t>
  </si>
  <si>
    <t>Gambia</t>
  </si>
  <si>
    <t>Georgia</t>
  </si>
  <si>
    <t>Germany</t>
  </si>
  <si>
    <t>Ghana</t>
  </si>
  <si>
    <t>Greece</t>
  </si>
  <si>
    <t>Greenland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</si>
  <si>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</si>
  <si>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</si>
  <si>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</si>
  <si>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</si>
  <si>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</si>
  <si>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</si>
  <si>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</si>
  <si>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</si>
  <si>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</si>
  <si>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</si>
  <si>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</si>
  <si>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Hungary</t>
  </si>
  <si>
    <t>Iceland</t>
  </si>
  <si>
    <t>India</t>
  </si>
  <si>
    <t>Indonesia</t>
  </si>
  <si>
    <t>Iran, Islamic Republic Of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</si>
  <si>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</si>
  <si>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</si>
  <si>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</si>
  <si>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</si>
  <si>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</si>
  <si>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</si>
  <si>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</si>
  <si>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</si>
  <si>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</si>
  <si>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</si>
  <si>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</si>
  <si>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</si>
  <si>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Democratic People'S Republic Of</t>
  </si>
  <si>
    <t>Korea, Republic Of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</si>
  <si>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</si>
  <si>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</si>
  <si>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</si>
  <si>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</si>
  <si>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</si>
  <si>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</si>
  <si>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</si>
  <si>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</si>
  <si>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Lithuania</t>
  </si>
  <si>
    <t>Macao</t>
  </si>
  <si>
    <t>Macedonia, The Former Yugoslav Republic Of</t>
  </si>
  <si>
    <t>Madagascar</t>
  </si>
  <si>
    <t>Malawi</t>
  </si>
  <si>
    <t>Malaysia</t>
  </si>
  <si>
    <t>Mali</t>
  </si>
  <si>
    <t>Marshall Islands</t>
  </si>
  <si>
    <t>Mauritania</t>
  </si>
  <si>
    <t>Mayotte</t>
  </si>
  <si>
    <t>Mexico</t>
  </si>
  <si>
    <t>Micronesia, Federated States Of</t>
  </si>
  <si>
    <t>Moldova, Republic Of</t>
  </si>
  <si>
    <t>Mongolia</t>
  </si>
  <si>
    <t>Morocco</t>
  </si>
  <si>
    <t>Mozambique</t>
  </si>
  <si>
    <t>Myanmar</t>
  </si>
  <si>
    <t>Namibia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</si>
  <si>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</si>
  <si>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</si>
  <si>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</si>
  <si>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</si>
  <si>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</si>
  <si>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</si>
  <si>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</si>
  <si>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Norfolk Island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</si>
  <si>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</si>
  <si>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</si>
  <si>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</si>
  <si>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</si>
  <si>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</si>
  <si>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</si>
  <si>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</si>
  <si>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</si>
  <si>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</si>
  <si>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</si>
  <si>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</si>
  <si>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</si>
  <si>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</si>
  <si>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</si>
  <si>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</si>
  <si>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</si>
  <si>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Romania</t>
  </si>
  <si>
    <t>Russian Federation</t>
  </si>
  <si>
    <t>Rwanda</t>
  </si>
  <si>
    <t>Saint Kitts And Nevis</t>
  </si>
  <si>
    <t>Saint Pierre And Miquelon</t>
  </si>
  <si>
    <t>Saint Vincent And The Grenadines</t>
  </si>
  <si>
    <t>Sao Tome And Principe</t>
  </si>
  <si>
    <t>Saudi Arabia</t>
  </si>
  <si>
    <t>Senegal</t>
  </si>
  <si>
    <t>Serbia And Montenegro</t>
  </si>
  <si>
    <t>Sierra Leone</t>
  </si>
  <si>
    <t>Slovakia</t>
  </si>
  <si>
    <t>Slovenia</t>
  </si>
  <si>
    <t>Somalia</t>
  </si>
  <si>
    <t>South Africa</t>
  </si>
  <si>
    <t>South Georgia And The South Sandwich Islands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</si>
  <si>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</si>
  <si>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</si>
  <si>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</si>
  <si>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</si>
  <si>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</si>
  <si>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</si>
  <si>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</si>
  <si>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</si>
  <si>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</si>
  <si>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</si>
  <si>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</si>
  <si>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</si>
  <si>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</si>
  <si>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</si>
  <si>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</si>
  <si>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</si>
  <si>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</si>
  <si>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</si>
  <si>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</si>
  <si>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</si>
  <si>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</si>
  <si>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</si>
  <si>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Uganda</t>
  </si>
  <si>
    <t>Ukraine</t>
  </si>
  <si>
    <t>United Arab Emirates</t>
  </si>
  <si>
    <t>United Kingdom</t>
  </si>
  <si>
    <t>United States</t>
  </si>
  <si>
    <t>United States Minor Outlying Islands</t>
  </si>
  <si>
    <t>Uruguay</t>
  </si>
  <si>
    <t>Uzbekistan</t>
  </si>
  <si>
    <t>Vanuatu</t>
  </si>
  <si>
    <t>Venezuela</t>
  </si>
  <si>
    <t>Viet Nam</t>
  </si>
  <si>
    <t>Virgin Islands, U.S.</t>
  </si>
  <si>
    <t>Wallis And Futuna</t>
  </si>
  <si>
    <t>Western Sahara</t>
  </si>
  <si>
    <t>Yemen</t>
  </si>
  <si>
    <t>Zambia</t>
  </si>
  <si>
    <t>Zimbabwe</t>
  </si>
  <si>
    <t>(Not Specified)</t>
  </si>
  <si>
    <t>Fee</t>
  </si>
  <si>
    <t>&lt;Specific subgrant activity&gt;</t>
  </si>
  <si>
    <t>&lt;Specific local subgrant activity&gt;</t>
  </si>
  <si>
    <t>N/A</t>
  </si>
  <si>
    <t>Local Consultant</t>
  </si>
  <si>
    <t>Expatriate Consultant</t>
  </si>
  <si>
    <t>LOCAL IN-COUNTRY STAFF</t>
  </si>
  <si>
    <t>Benefits - Local Staff</t>
  </si>
  <si>
    <t>Severance Pay - Local Staff</t>
  </si>
  <si>
    <t>SEE TRAVEL TABLE</t>
  </si>
  <si>
    <t>General Equipment ($1 to $4999)</t>
  </si>
  <si>
    <t>General equipment a unit price greater than $0 but less than $5,000</t>
  </si>
  <si>
    <t xml:space="preserve">EXPATRIATE CONSULTANT </t>
  </si>
  <si>
    <t>LOCAL CONSULTANTS</t>
  </si>
  <si>
    <t xml:space="preserve">SUBGRANTS - US ORGANIZATIONS </t>
  </si>
  <si>
    <t>ASSUMPTIONS</t>
  </si>
  <si>
    <t>OTHER DIRECT COSTS</t>
  </si>
  <si>
    <t>Assumptions for Inflation and salary</t>
  </si>
  <si>
    <t>Unit Cost (USD)</t>
  </si>
  <si>
    <t xml:space="preserve">General Assumptions for Inflation Only </t>
  </si>
  <si>
    <t>k.</t>
  </si>
  <si>
    <t>Cost Basis</t>
  </si>
  <si>
    <t>BUDGET SUMMARY - APPLICATION</t>
  </si>
  <si>
    <t>BUDGET SUMMARY - AWARD</t>
  </si>
  <si>
    <t>DIRECT COSTS</t>
  </si>
  <si>
    <t>TOTAL EST AMOUNT</t>
  </si>
  <si>
    <t>&lt;Qualifications and basis for proposed salary&gt;</t>
  </si>
  <si>
    <t>&lt;Basis for cost calculation&gt;</t>
  </si>
  <si>
    <t>Applicant:</t>
  </si>
  <si>
    <t>&lt;operations position&gt;</t>
  </si>
  <si>
    <t>&lt;Insert or delete other fringe benefits here&gt;</t>
  </si>
  <si>
    <t>Title</t>
  </si>
  <si>
    <t>Duties, responsibilities, number of staff in this position, professional level, period of performance and base rate.</t>
  </si>
  <si>
    <t>&lt;Insert more positions here&gt;</t>
  </si>
  <si>
    <t>APPLICANT MUST ENSURE THAT ALL SPREADSHEET FORMULAS ARE APPLIED CORRECTLY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</si>
</sst>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m/d/yy;@"/>
    <numFmt numFmtId="167" formatCode="_(* #,##0.00_);_(* \(#,##0.00\);_(* &quot;-&quot;_);_(@_)"/>
  </numFmts>
  <fonts count="23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i/>
      <sz val="10"/>
      <color indexed="10"/>
      <name val="Arial"/>
      <family val="2"/>
    </font>
    <font>
      <i/>
      <sz val="10"/>
      <name val="Arial"/>
      <family val="2"/>
    </font>
    <font>
      <i/>
      <sz val="10"/>
      <color indexed="48"/>
      <name val="Arial"/>
      <family val="2"/>
    </font>
    <font>
      <sz val="11"/>
      <name val="Arial"/>
      <family val="2"/>
    </font>
    <font>
      <b/>
      <sz val="10"/>
      <color indexed="27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i/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2"/>
      <color indexed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color theme="0"/>
      <name val="Arial"/>
      <family val="2"/>
    </font>
    <font>
      <b/>
      <sz val="14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64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39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3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39"/>
      </bottom>
      <diagonal/>
    </border>
    <border>
      <left/>
      <right style="thin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39"/>
      </bottom>
      <diagonal/>
    </border>
    <border>
      <left/>
      <right style="thin">
        <color indexed="64"/>
      </right>
      <top/>
      <bottom style="thin">
        <color indexed="39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10"/>
      </right>
      <top style="thin">
        <color indexed="64"/>
      </top>
      <bottom/>
      <diagonal/>
    </border>
    <border>
      <left/>
      <right style="thin">
        <color indexed="10"/>
      </right>
      <top/>
      <bottom style="thin">
        <color indexed="64"/>
      </bottom>
      <diagonal/>
    </border>
    <border>
      <left/>
      <right/>
      <top style="thin">
        <color indexed="39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39"/>
      </bottom>
      <diagonal/>
    </border>
    <border>
      <left/>
      <right style="medium">
        <color indexed="64"/>
      </right>
      <top style="thin">
        <color indexed="39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39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4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5" fillId="0" borderId="0" xfId="0" applyFont="1" applyFill="1"/>
    <xf numFmtId="0" fontId="0" fillId="0" borderId="0" xfId="0" applyFill="1"/>
    <xf numFmtId="0" fontId="1" fillId="0" borderId="0" xfId="0" applyFont="1" applyBorder="1" applyAlignment="1">
      <alignment wrapText="1"/>
    </xf>
    <xf numFmtId="41" fontId="0" fillId="0" borderId="0" xfId="0" applyNumberFormat="1"/>
    <xf numFmtId="43" fontId="1" fillId="0" borderId="0" xfId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vertical="center"/>
    </xf>
    <xf numFmtId="0" fontId="8" fillId="0" borderId="0" xfId="0" applyFont="1" applyFill="1"/>
    <xf numFmtId="43" fontId="1" fillId="0" borderId="0" xfId="1" applyAlignment="1">
      <alignment horizontal="center" wrapText="1"/>
    </xf>
    <xf numFmtId="0" fontId="5" fillId="0" borderId="0" xfId="3" applyNumberFormat="1" applyFont="1" applyFill="1"/>
    <xf numFmtId="0" fontId="3" fillId="0" borderId="0" xfId="0" applyFont="1" applyFill="1" applyBorder="1" applyAlignment="1">
      <alignment wrapText="1"/>
    </xf>
    <xf numFmtId="41" fontId="1" fillId="0" borderId="0" xfId="1" applyNumberFormat="1" applyFill="1" applyBorder="1"/>
    <xf numFmtId="0" fontId="0" fillId="0" borderId="0" xfId="0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41" fontId="0" fillId="0" borderId="0" xfId="0" applyNumberFormat="1" applyFill="1" applyBorder="1" applyAlignment="1">
      <alignment horizontal="left"/>
    </xf>
    <xf numFmtId="0" fontId="1" fillId="0" borderId="0" xfId="0" applyFont="1" applyFill="1" applyBorder="1"/>
    <xf numFmtId="0" fontId="3" fillId="0" borderId="1" xfId="0" applyFont="1" applyFill="1" applyBorder="1" applyAlignment="1"/>
    <xf numFmtId="9" fontId="4" fillId="0" borderId="2" xfId="3" applyFont="1" applyBorder="1" applyAlignment="1"/>
    <xf numFmtId="0" fontId="4" fillId="0" borderId="2" xfId="0" applyFont="1" applyBorder="1"/>
    <xf numFmtId="41" fontId="4" fillId="0" borderId="2" xfId="1" applyNumberFormat="1" applyFont="1" applyBorder="1"/>
    <xf numFmtId="41" fontId="4" fillId="0" borderId="2" xfId="1" applyNumberFormat="1" applyFont="1" applyFill="1" applyBorder="1"/>
    <xf numFmtId="9" fontId="12" fillId="3" borderId="3" xfId="3" applyFont="1" applyFill="1" applyBorder="1" applyAlignment="1">
      <alignment wrapText="1"/>
    </xf>
    <xf numFmtId="4" fontId="12" fillId="3" borderId="3" xfId="0" applyNumberFormat="1" applyFont="1" applyFill="1" applyBorder="1" applyAlignment="1">
      <alignment wrapText="1"/>
    </xf>
    <xf numFmtId="41" fontId="12" fillId="3" borderId="3" xfId="0" applyNumberFormat="1" applyFont="1" applyFill="1" applyBorder="1"/>
    <xf numFmtId="41" fontId="12" fillId="3" borderId="3" xfId="0" applyNumberFormat="1" applyFont="1" applyFill="1" applyBorder="1" applyAlignment="1">
      <alignment wrapText="1"/>
    </xf>
    <xf numFmtId="9" fontId="4" fillId="0" borderId="1" xfId="3" applyFont="1" applyFill="1" applyBorder="1" applyAlignment="1"/>
    <xf numFmtId="4" fontId="4" fillId="0" borderId="1" xfId="0" applyNumberFormat="1" applyFont="1" applyFill="1" applyBorder="1"/>
    <xf numFmtId="0" fontId="4" fillId="0" borderId="1" xfId="0" applyFont="1" applyFill="1" applyBorder="1"/>
    <xf numFmtId="41" fontId="4" fillId="0" borderId="1" xfId="0" applyNumberFormat="1" applyFont="1" applyFill="1" applyBorder="1"/>
    <xf numFmtId="41" fontId="4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 vertical="top" wrapText="1"/>
    </xf>
    <xf numFmtId="0" fontId="13" fillId="3" borderId="3" xfId="0" applyFont="1" applyFill="1" applyBorder="1"/>
    <xf numFmtId="0" fontId="12" fillId="3" borderId="3" xfId="0" applyFont="1" applyFill="1" applyBorder="1" applyAlignment="1"/>
    <xf numFmtId="0" fontId="4" fillId="0" borderId="0" xfId="0" applyFont="1" applyFill="1" applyBorder="1"/>
    <xf numFmtId="4" fontId="4" fillId="0" borderId="0" xfId="0" applyNumberFormat="1" applyFont="1" applyFill="1" applyBorder="1"/>
    <xf numFmtId="0" fontId="3" fillId="4" borderId="4" xfId="0" applyFont="1" applyFill="1" applyBorder="1" applyAlignment="1"/>
    <xf numFmtId="4" fontId="4" fillId="4" borderId="4" xfId="0" applyNumberFormat="1" applyFont="1" applyFill="1" applyBorder="1"/>
    <xf numFmtId="41" fontId="4" fillId="4" borderId="4" xfId="0" applyNumberFormat="1" applyFont="1" applyFill="1" applyBorder="1"/>
    <xf numFmtId="41" fontId="3" fillId="4" borderId="4" xfId="1" applyNumberFormat="1" applyFont="1" applyFill="1" applyBorder="1"/>
    <xf numFmtId="9" fontId="4" fillId="4" borderId="5" xfId="3" applyFont="1" applyFill="1" applyBorder="1" applyAlignment="1"/>
    <xf numFmtId="0" fontId="3" fillId="0" borderId="0" xfId="0" applyFont="1" applyFill="1" applyBorder="1" applyAlignment="1"/>
    <xf numFmtId="41" fontId="4" fillId="0" borderId="0" xfId="0" applyNumberFormat="1" applyFont="1" applyFill="1" applyBorder="1"/>
    <xf numFmtId="9" fontId="4" fillId="0" borderId="0" xfId="3" applyFont="1" applyFill="1" applyBorder="1" applyAlignment="1"/>
    <xf numFmtId="41" fontId="4" fillId="2" borderId="0" xfId="0" applyNumberFormat="1" applyFont="1" applyFill="1" applyBorder="1" applyAlignment="1">
      <alignment horizontal="center"/>
    </xf>
    <xf numFmtId="0" fontId="3" fillId="4" borderId="6" xfId="0" applyFont="1" applyFill="1" applyBorder="1" applyAlignment="1"/>
    <xf numFmtId="4" fontId="4" fillId="4" borderId="6" xfId="0" applyNumberFormat="1" applyFont="1" applyFill="1" applyBorder="1"/>
    <xf numFmtId="41" fontId="4" fillId="4" borderId="6" xfId="0" applyNumberFormat="1" applyFont="1" applyFill="1" applyBorder="1"/>
    <xf numFmtId="41" fontId="3" fillId="4" borderId="6" xfId="1" applyNumberFormat="1" applyFont="1" applyFill="1" applyBorder="1"/>
    <xf numFmtId="9" fontId="4" fillId="4" borderId="7" xfId="3" applyFont="1" applyFill="1" applyBorder="1" applyAlignment="1"/>
    <xf numFmtId="0" fontId="3" fillId="0" borderId="2" xfId="0" applyFont="1" applyFill="1" applyBorder="1" applyAlignment="1"/>
    <xf numFmtId="0" fontId="4" fillId="0" borderId="2" xfId="0" applyFont="1" applyFill="1" applyBorder="1"/>
    <xf numFmtId="9" fontId="4" fillId="0" borderId="2" xfId="3" applyFont="1" applyFill="1" applyBorder="1" applyAlignment="1"/>
    <xf numFmtId="4" fontId="4" fillId="0" borderId="2" xfId="0" applyNumberFormat="1" applyFont="1" applyFill="1" applyBorder="1"/>
    <xf numFmtId="41" fontId="4" fillId="0" borderId="2" xfId="0" applyNumberFormat="1" applyFont="1" applyFill="1" applyBorder="1"/>
    <xf numFmtId="0" fontId="3" fillId="0" borderId="0" xfId="0" applyFont="1" applyBorder="1"/>
    <xf numFmtId="0" fontId="6" fillId="0" borderId="8" xfId="0" applyFont="1" applyFill="1" applyBorder="1" applyAlignment="1"/>
    <xf numFmtId="4" fontId="3" fillId="0" borderId="8" xfId="0" applyNumberFormat="1" applyFont="1" applyFill="1" applyBorder="1"/>
    <xf numFmtId="41" fontId="3" fillId="0" borderId="8" xfId="0" applyNumberFormat="1" applyFont="1" applyFill="1" applyBorder="1"/>
    <xf numFmtId="0" fontId="6" fillId="0" borderId="9" xfId="0" applyFont="1" applyFill="1" applyBorder="1" applyAlignment="1"/>
    <xf numFmtId="4" fontId="3" fillId="0" borderId="9" xfId="0" applyNumberFormat="1" applyFont="1" applyFill="1" applyBorder="1"/>
    <xf numFmtId="41" fontId="3" fillId="0" borderId="9" xfId="0" applyNumberFormat="1" applyFont="1" applyFill="1" applyBorder="1"/>
    <xf numFmtId="0" fontId="4" fillId="0" borderId="9" xfId="0" applyFont="1" applyBorder="1"/>
    <xf numFmtId="4" fontId="4" fillId="0" borderId="9" xfId="0" applyNumberFormat="1" applyFont="1" applyFill="1" applyBorder="1"/>
    <xf numFmtId="0" fontId="4" fillId="0" borderId="9" xfId="0" applyFont="1" applyFill="1" applyBorder="1"/>
    <xf numFmtId="41" fontId="4" fillId="0" borderId="9" xfId="1" applyNumberFormat="1" applyFont="1" applyFill="1" applyBorder="1"/>
    <xf numFmtId="9" fontId="4" fillId="0" borderId="10" xfId="3" applyFont="1" applyFill="1" applyBorder="1" applyAlignment="1"/>
    <xf numFmtId="0" fontId="0" fillId="0" borderId="9" xfId="0" applyBorder="1"/>
    <xf numFmtId="0" fontId="4" fillId="0" borderId="9" xfId="0" applyFont="1" applyFill="1" applyBorder="1" applyAlignment="1"/>
    <xf numFmtId="41" fontId="4" fillId="0" borderId="9" xfId="1" applyNumberFormat="1" applyFont="1" applyBorder="1"/>
    <xf numFmtId="41" fontId="4" fillId="5" borderId="9" xfId="1" applyNumberFormat="1" applyFont="1" applyFill="1" applyBorder="1"/>
    <xf numFmtId="9" fontId="4" fillId="0" borderId="10" xfId="3" applyFont="1" applyBorder="1" applyAlignment="1"/>
    <xf numFmtId="0" fontId="4" fillId="0" borderId="9" xfId="0" applyFont="1" applyBorder="1" applyAlignment="1"/>
    <xf numFmtId="0" fontId="14" fillId="0" borderId="9" xfId="0" applyFont="1" applyFill="1" applyBorder="1" applyAlignment="1"/>
    <xf numFmtId="0" fontId="14" fillId="0" borderId="9" xfId="0" applyFont="1" applyBorder="1" applyAlignment="1"/>
    <xf numFmtId="0" fontId="4" fillId="0" borderId="11" xfId="0" applyFont="1" applyBorder="1" applyAlignment="1"/>
    <xf numFmtId="0" fontId="4" fillId="0" borderId="11" xfId="0" applyFont="1" applyBorder="1"/>
    <xf numFmtId="41" fontId="4" fillId="0" borderId="11" xfId="0" applyNumberFormat="1" applyFont="1" applyBorder="1"/>
    <xf numFmtId="41" fontId="4" fillId="0" borderId="11" xfId="0" applyNumberFormat="1" applyFont="1" applyFill="1" applyBorder="1" applyAlignment="1">
      <alignment horizontal="center"/>
    </xf>
    <xf numFmtId="9" fontId="4" fillId="0" borderId="12" xfId="3" applyFont="1" applyBorder="1" applyAlignment="1"/>
    <xf numFmtId="0" fontId="4" fillId="0" borderId="8" xfId="0" applyFont="1" applyBorder="1" applyAlignment="1"/>
    <xf numFmtId="0" fontId="4" fillId="0" borderId="8" xfId="0" applyFont="1" applyBorder="1"/>
    <xf numFmtId="41" fontId="4" fillId="0" borderId="8" xfId="0" applyNumberFormat="1" applyFont="1" applyBorder="1"/>
    <xf numFmtId="9" fontId="4" fillId="0" borderId="13" xfId="3" applyFont="1" applyBorder="1" applyAlignment="1"/>
    <xf numFmtId="0" fontId="4" fillId="5" borderId="9" xfId="0" applyFont="1" applyFill="1" applyBorder="1"/>
    <xf numFmtId="0" fontId="0" fillId="0" borderId="9" xfId="0" applyFill="1" applyBorder="1"/>
    <xf numFmtId="41" fontId="4" fillId="0" borderId="9" xfId="0" applyNumberFormat="1" applyFont="1" applyBorder="1"/>
    <xf numFmtId="41" fontId="4" fillId="0" borderId="11" xfId="1" applyNumberFormat="1" applyFont="1" applyBorder="1"/>
    <xf numFmtId="0" fontId="3" fillId="0" borderId="9" xfId="0" applyFont="1" applyBorder="1" applyAlignment="1"/>
    <xf numFmtId="41" fontId="4" fillId="0" borderId="9" xfId="0" applyNumberFormat="1" applyFont="1" applyFill="1" applyBorder="1"/>
    <xf numFmtId="9" fontId="4" fillId="0" borderId="10" xfId="3" applyFont="1" applyFill="1" applyBorder="1"/>
    <xf numFmtId="9" fontId="4" fillId="0" borderId="10" xfId="3" applyFont="1" applyBorder="1"/>
    <xf numFmtId="41" fontId="4" fillId="0" borderId="9" xfId="0" applyNumberFormat="1" applyFont="1" applyFill="1" applyBorder="1" applyAlignment="1">
      <alignment horizontal="center"/>
    </xf>
    <xf numFmtId="9" fontId="4" fillId="0" borderId="12" xfId="3" applyFont="1" applyBorder="1"/>
    <xf numFmtId="0" fontId="4" fillId="0" borderId="14" xfId="0" applyFont="1" applyBorder="1" applyAlignment="1"/>
    <xf numFmtId="0" fontId="4" fillId="0" borderId="14" xfId="0" applyFont="1" applyBorder="1"/>
    <xf numFmtId="41" fontId="4" fillId="0" borderId="14" xfId="1" applyNumberFormat="1" applyFont="1" applyBorder="1"/>
    <xf numFmtId="0" fontId="6" fillId="6" borderId="11" xfId="0" applyFont="1" applyFill="1" applyBorder="1" applyAlignment="1"/>
    <xf numFmtId="4" fontId="4" fillId="6" borderId="11" xfId="0" applyNumberFormat="1" applyFont="1" applyFill="1" applyBorder="1"/>
    <xf numFmtId="41" fontId="4" fillId="6" borderId="11" xfId="0" applyNumberFormat="1" applyFont="1" applyFill="1" applyBorder="1"/>
    <xf numFmtId="41" fontId="3" fillId="6" borderId="11" xfId="1" applyNumberFormat="1" applyFont="1" applyFill="1" applyBorder="1"/>
    <xf numFmtId="9" fontId="4" fillId="6" borderId="12" xfId="3" applyFont="1" applyFill="1" applyBorder="1" applyAlignment="1"/>
    <xf numFmtId="0" fontId="5" fillId="0" borderId="0" xfId="0" applyFont="1" applyFill="1" applyAlignment="1">
      <alignment horizontal="right"/>
    </xf>
    <xf numFmtId="0" fontId="3" fillId="4" borderId="15" xfId="0" applyFont="1" applyFill="1" applyBorder="1" applyAlignment="1">
      <alignment horizontal="center"/>
    </xf>
    <xf numFmtId="0" fontId="5" fillId="0" borderId="0" xfId="0" applyFont="1" applyFill="1" applyAlignment="1">
      <alignment horizontal="left" indent="2"/>
    </xf>
    <xf numFmtId="0" fontId="0" fillId="0" borderId="0" xfId="0" applyAlignment="1">
      <alignment horizontal="left" indent="2"/>
    </xf>
    <xf numFmtId="49" fontId="10" fillId="7" borderId="16" xfId="3" applyNumberFormat="1" applyFont="1" applyFill="1" applyBorder="1"/>
    <xf numFmtId="49" fontId="0" fillId="7" borderId="18" xfId="0" applyNumberFormat="1" applyFill="1" applyBorder="1"/>
    <xf numFmtId="0" fontId="4" fillId="0" borderId="19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6" fillId="4" borderId="21" xfId="0" applyFont="1" applyFill="1" applyBorder="1" applyAlignment="1">
      <alignment horizontal="left" vertical="top"/>
    </xf>
    <xf numFmtId="0" fontId="3" fillId="4" borderId="15" xfId="0" applyFont="1" applyFill="1" applyBorder="1" applyAlignment="1">
      <alignment horizontal="center" vertical="top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centerContinuous" vertical="top" wrapText="1"/>
    </xf>
    <xf numFmtId="0" fontId="12" fillId="3" borderId="21" xfId="0" applyFont="1" applyFill="1" applyBorder="1" applyAlignment="1">
      <alignment horizontal="left" vertical="top"/>
    </xf>
    <xf numFmtId="0" fontId="4" fillId="4" borderId="15" xfId="0" applyFont="1" applyFill="1" applyBorder="1" applyAlignment="1">
      <alignment horizontal="left" vertical="top" wrapText="1"/>
    </xf>
    <xf numFmtId="0" fontId="4" fillId="0" borderId="19" xfId="0" applyFont="1" applyBorder="1" applyAlignment="1">
      <alignment vertical="top"/>
    </xf>
    <xf numFmtId="0" fontId="0" fillId="0" borderId="0" xfId="0" applyNumberFormat="1" applyFill="1" applyAlignment="1">
      <alignment horizontal="left" indent="2"/>
    </xf>
    <xf numFmtId="43" fontId="1" fillId="0" borderId="0" xfId="1" applyAlignment="1">
      <alignment vertical="center"/>
    </xf>
    <xf numFmtId="43" fontId="1" fillId="0" borderId="0" xfId="1" applyAlignment="1">
      <alignment horizontal="center" vertical="center" wrapText="1"/>
    </xf>
    <xf numFmtId="0" fontId="4" fillId="8" borderId="22" xfId="0" applyFont="1" applyFill="1" applyBorder="1" applyAlignment="1">
      <alignment vertical="center"/>
    </xf>
    <xf numFmtId="164" fontId="1" fillId="8" borderId="22" xfId="1" applyNumberFormat="1" applyFill="1" applyBorder="1" applyAlignment="1">
      <alignment vertical="center"/>
    </xf>
    <xf numFmtId="0" fontId="4" fillId="8" borderId="21" xfId="0" applyFont="1" applyFill="1" applyBorder="1" applyAlignment="1">
      <alignment vertical="center"/>
    </xf>
    <xf numFmtId="164" fontId="1" fillId="8" borderId="21" xfId="1" applyNumberFormat="1" applyFill="1" applyBorder="1" applyAlignment="1">
      <alignment vertical="center"/>
    </xf>
    <xf numFmtId="0" fontId="4" fillId="8" borderId="23" xfId="0" applyFont="1" applyFill="1" applyBorder="1" applyAlignment="1">
      <alignment vertical="center"/>
    </xf>
    <xf numFmtId="164" fontId="1" fillId="8" borderId="23" xfId="1" applyNumberFormat="1" applyFill="1" applyBorder="1" applyAlignment="1">
      <alignment vertical="center"/>
    </xf>
    <xf numFmtId="164" fontId="3" fillId="8" borderId="22" xfId="1" applyNumberFormat="1" applyFont="1" applyFill="1" applyBorder="1" applyAlignment="1">
      <alignment vertical="center"/>
    </xf>
    <xf numFmtId="164" fontId="3" fillId="8" borderId="24" xfId="1" applyNumberFormat="1" applyFont="1" applyFill="1" applyBorder="1" applyAlignment="1">
      <alignment vertical="center"/>
    </xf>
    <xf numFmtId="0" fontId="3" fillId="8" borderId="25" xfId="0" applyFont="1" applyFill="1" applyBorder="1" applyAlignment="1">
      <alignment vertical="center"/>
    </xf>
    <xf numFmtId="164" fontId="3" fillId="8" borderId="26" xfId="1" applyNumberFormat="1" applyFont="1" applyFill="1" applyBorder="1" applyAlignment="1">
      <alignment vertical="center"/>
    </xf>
    <xf numFmtId="0" fontId="4" fillId="8" borderId="27" xfId="0" applyFont="1" applyFill="1" applyBorder="1" applyAlignment="1">
      <alignment vertical="center"/>
    </xf>
    <xf numFmtId="164" fontId="1" fillId="8" borderId="27" xfId="1" applyNumberFormat="1" applyFill="1" applyBorder="1" applyAlignment="1">
      <alignment vertical="center"/>
    </xf>
    <xf numFmtId="41" fontId="3" fillId="0" borderId="28" xfId="0" applyNumberFormat="1" applyFont="1" applyFill="1" applyBorder="1"/>
    <xf numFmtId="41" fontId="3" fillId="0" borderId="29" xfId="0" applyNumberFormat="1" applyFont="1" applyFill="1" applyBorder="1"/>
    <xf numFmtId="41" fontId="4" fillId="0" borderId="29" xfId="1" applyNumberFormat="1" applyFont="1" applyFill="1" applyBorder="1"/>
    <xf numFmtId="41" fontId="4" fillId="5" borderId="29" xfId="1" applyNumberFormat="1" applyFont="1" applyFill="1" applyBorder="1"/>
    <xf numFmtId="41" fontId="3" fillId="6" borderId="30" xfId="1" applyNumberFormat="1" applyFont="1" applyFill="1" applyBorder="1"/>
    <xf numFmtId="41" fontId="4" fillId="0" borderId="31" xfId="1" applyNumberFormat="1" applyFont="1" applyBorder="1"/>
    <xf numFmtId="41" fontId="4" fillId="0" borderId="30" xfId="0" applyNumberFormat="1" applyFont="1" applyFill="1" applyBorder="1" applyAlignment="1">
      <alignment horizontal="center"/>
    </xf>
    <xf numFmtId="41" fontId="3" fillId="4" borderId="32" xfId="1" applyNumberFormat="1" applyFont="1" applyFill="1" applyBorder="1"/>
    <xf numFmtId="41" fontId="4" fillId="0" borderId="28" xfId="0" applyNumberFormat="1" applyFont="1" applyBorder="1"/>
    <xf numFmtId="41" fontId="4" fillId="0" borderId="30" xfId="0" applyNumberFormat="1" applyFont="1" applyBorder="1"/>
    <xf numFmtId="41" fontId="4" fillId="0" borderId="30" xfId="1" applyNumberFormat="1" applyFont="1" applyBorder="1"/>
    <xf numFmtId="41" fontId="4" fillId="0" borderId="29" xfId="0" applyNumberFormat="1" applyFont="1" applyFill="1" applyBorder="1"/>
    <xf numFmtId="164" fontId="4" fillId="0" borderId="29" xfId="1" applyNumberFormat="1" applyFont="1" applyFill="1" applyBorder="1"/>
    <xf numFmtId="41" fontId="4" fillId="0" borderId="29" xfId="0" applyNumberFormat="1" applyFont="1" applyFill="1" applyBorder="1" applyAlignment="1">
      <alignment horizontal="center"/>
    </xf>
    <xf numFmtId="41" fontId="3" fillId="4" borderId="33" xfId="1" applyNumberFormat="1" applyFont="1" applyFill="1" applyBorder="1"/>
    <xf numFmtId="164" fontId="1" fillId="8" borderId="34" xfId="1" applyNumberFormat="1" applyFill="1" applyBorder="1" applyAlignment="1">
      <alignment vertical="center"/>
    </xf>
    <xf numFmtId="164" fontId="1" fillId="8" borderId="35" xfId="1" applyNumberFormat="1" applyFill="1" applyBorder="1" applyAlignment="1">
      <alignment vertical="center"/>
    </xf>
    <xf numFmtId="164" fontId="1" fillId="8" borderId="36" xfId="1" applyNumberFormat="1" applyFill="1" applyBorder="1" applyAlignment="1">
      <alignment vertical="center"/>
    </xf>
    <xf numFmtId="164" fontId="3" fillId="8" borderId="34" xfId="1" applyNumberFormat="1" applyFont="1" applyFill="1" applyBorder="1" applyAlignment="1">
      <alignment vertical="center"/>
    </xf>
    <xf numFmtId="164" fontId="1" fillId="8" borderId="32" xfId="1" applyNumberFormat="1" applyFill="1" applyBorder="1" applyAlignment="1">
      <alignment vertical="center"/>
    </xf>
    <xf numFmtId="164" fontId="3" fillId="8" borderId="37" xfId="1" applyNumberFormat="1" applyFont="1" applyFill="1" applyBorder="1" applyAlignment="1">
      <alignment vertical="center"/>
    </xf>
    <xf numFmtId="43" fontId="3" fillId="0" borderId="0" xfId="1" applyFont="1" applyAlignment="1">
      <alignment horizontal="center"/>
    </xf>
    <xf numFmtId="9" fontId="4" fillId="4" borderId="6" xfId="3" applyFont="1" applyFill="1" applyBorder="1" applyAlignment="1"/>
    <xf numFmtId="0" fontId="4" fillId="4" borderId="7" xfId="0" applyFont="1" applyFill="1" applyBorder="1"/>
    <xf numFmtId="0" fontId="4" fillId="4" borderId="38" xfId="0" applyFont="1" applyFill="1" applyBorder="1"/>
    <xf numFmtId="9" fontId="4" fillId="0" borderId="8" xfId="3" applyFont="1" applyBorder="1" applyAlignment="1"/>
    <xf numFmtId="9" fontId="4" fillId="0" borderId="9" xfId="3" applyFont="1" applyFill="1" applyBorder="1" applyAlignment="1"/>
    <xf numFmtId="9" fontId="4" fillId="0" borderId="9" xfId="3" applyFont="1" applyBorder="1" applyAlignment="1"/>
    <xf numFmtId="9" fontId="4" fillId="0" borderId="11" xfId="3" applyFont="1" applyBorder="1" applyAlignment="1"/>
    <xf numFmtId="9" fontId="4" fillId="4" borderId="4" xfId="3" applyFont="1" applyFill="1" applyBorder="1" applyAlignment="1"/>
    <xf numFmtId="0" fontId="4" fillId="0" borderId="13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4" fillId="0" borderId="10" xfId="0" applyFont="1" applyFill="1" applyBorder="1"/>
    <xf numFmtId="0" fontId="4" fillId="0" borderId="40" xfId="0" applyFont="1" applyFill="1" applyBorder="1"/>
    <xf numFmtId="0" fontId="4" fillId="0" borderId="10" xfId="0" applyFont="1" applyBorder="1" applyAlignment="1"/>
    <xf numFmtId="0" fontId="4" fillId="0" borderId="4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4" borderId="5" xfId="0" applyFont="1" applyFill="1" applyBorder="1"/>
    <xf numFmtId="0" fontId="4" fillId="4" borderId="42" xfId="0" applyFont="1" applyFill="1" applyBorder="1"/>
    <xf numFmtId="9" fontId="4" fillId="0" borderId="9" xfId="3" applyFont="1" applyBorder="1"/>
    <xf numFmtId="9" fontId="4" fillId="0" borderId="11" xfId="3" applyFont="1" applyBorder="1"/>
    <xf numFmtId="0" fontId="4" fillId="0" borderId="10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10" xfId="0" applyFont="1" applyBorder="1" applyAlignment="1">
      <alignment wrapText="1"/>
    </xf>
    <xf numFmtId="0" fontId="4" fillId="0" borderId="4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41" xfId="0" applyFont="1" applyBorder="1" applyAlignment="1">
      <alignment wrapText="1"/>
    </xf>
    <xf numFmtId="9" fontId="4" fillId="0" borderId="9" xfId="3" applyFont="1" applyFill="1" applyBorder="1"/>
    <xf numFmtId="9" fontId="4" fillId="6" borderId="11" xfId="3" applyFont="1" applyFill="1" applyBorder="1" applyAlignment="1"/>
    <xf numFmtId="0" fontId="3" fillId="0" borderId="40" xfId="0" applyFont="1" applyFill="1" applyBorder="1" applyAlignment="1"/>
    <xf numFmtId="0" fontId="14" fillId="0" borderId="10" xfId="0" applyFont="1" applyBorder="1" applyAlignment="1"/>
    <xf numFmtId="0" fontId="14" fillId="0" borderId="10" xfId="0" applyFont="1" applyFill="1" applyBorder="1" applyAlignment="1"/>
    <xf numFmtId="0" fontId="4" fillId="0" borderId="40" xfId="0" applyFont="1" applyFill="1" applyBorder="1" applyAlignment="1">
      <alignment wrapText="1"/>
    </xf>
    <xf numFmtId="0" fontId="4" fillId="6" borderId="12" xfId="0" applyFont="1" applyFill="1" applyBorder="1"/>
    <xf numFmtId="0" fontId="4" fillId="6" borderId="41" xfId="0" applyFont="1" applyFill="1" applyBorder="1"/>
    <xf numFmtId="0" fontId="3" fillId="0" borderId="10" xfId="0" applyFont="1" applyFill="1" applyBorder="1" applyAlignment="1"/>
    <xf numFmtId="9" fontId="3" fillId="0" borderId="8" xfId="3" applyFont="1" applyFill="1" applyBorder="1" applyAlignment="1"/>
    <xf numFmtId="9" fontId="3" fillId="0" borderId="9" xfId="3" applyFont="1" applyFill="1" applyBorder="1" applyAlignment="1"/>
    <xf numFmtId="9" fontId="4" fillId="0" borderId="14" xfId="3" applyFont="1" applyBorder="1" applyAlignment="1"/>
    <xf numFmtId="0" fontId="3" fillId="0" borderId="13" xfId="0" applyFont="1" applyFill="1" applyBorder="1"/>
    <xf numFmtId="0" fontId="3" fillId="0" borderId="39" xfId="0" applyFont="1" applyFill="1" applyBorder="1"/>
    <xf numFmtId="0" fontId="3" fillId="0" borderId="10" xfId="0" applyFont="1" applyFill="1" applyBorder="1"/>
    <xf numFmtId="0" fontId="3" fillId="0" borderId="40" xfId="0" applyFont="1" applyFill="1" applyBorder="1"/>
    <xf numFmtId="0" fontId="4" fillId="0" borderId="10" xfId="0" applyFont="1" applyFill="1" applyBorder="1" applyAlignment="1"/>
    <xf numFmtId="0" fontId="4" fillId="0" borderId="43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/>
    </xf>
    <xf numFmtId="0" fontId="0" fillId="0" borderId="45" xfId="0" applyBorder="1"/>
    <xf numFmtId="41" fontId="4" fillId="5" borderId="40" xfId="1" applyNumberFormat="1" applyFont="1" applyFill="1" applyBorder="1"/>
    <xf numFmtId="166" fontId="4" fillId="0" borderId="46" xfId="2" applyNumberFormat="1" applyFont="1" applyBorder="1" applyAlignment="1">
      <alignment wrapText="1"/>
    </xf>
    <xf numFmtId="0" fontId="19" fillId="0" borderId="0" xfId="2" applyFont="1" applyAlignment="1">
      <alignment wrapText="1"/>
    </xf>
    <xf numFmtId="0" fontId="19" fillId="0" borderId="0" xfId="2" applyFont="1" applyAlignment="1">
      <alignment horizontal="center" wrapText="1"/>
    </xf>
    <xf numFmtId="0" fontId="4" fillId="0" borderId="0" xfId="2" applyAlignment="1">
      <alignment wrapText="1"/>
    </xf>
    <xf numFmtId="0" fontId="4" fillId="0" borderId="0" xfId="2" applyFont="1" applyAlignment="1">
      <alignment wrapText="1"/>
    </xf>
    <xf numFmtId="166" fontId="4" fillId="0" borderId="0" xfId="2" applyNumberFormat="1" applyFont="1" applyAlignment="1">
      <alignment wrapText="1"/>
    </xf>
    <xf numFmtId="0" fontId="4" fillId="0" borderId="34" xfId="2" applyFont="1" applyBorder="1" applyAlignment="1">
      <alignment wrapText="1"/>
    </xf>
    <xf numFmtId="0" fontId="4" fillId="0" borderId="35" xfId="2" applyFont="1" applyBorder="1" applyAlignment="1">
      <alignment wrapText="1"/>
    </xf>
    <xf numFmtId="164" fontId="4" fillId="0" borderId="35" xfId="1" applyNumberFormat="1" applyFont="1" applyFill="1" applyBorder="1" applyAlignment="1">
      <alignment wrapText="1"/>
    </xf>
    <xf numFmtId="164" fontId="4" fillId="0" borderId="47" xfId="1" applyNumberFormat="1" applyFont="1" applyFill="1" applyBorder="1" applyAlignment="1">
      <alignment wrapText="1"/>
    </xf>
    <xf numFmtId="0" fontId="4" fillId="9" borderId="35" xfId="2" applyFont="1" applyFill="1" applyBorder="1" applyAlignment="1">
      <alignment wrapText="1"/>
    </xf>
    <xf numFmtId="164" fontId="4" fillId="9" borderId="35" xfId="1" applyNumberFormat="1" applyFont="1" applyFill="1" applyBorder="1" applyAlignment="1">
      <alignment wrapText="1"/>
    </xf>
    <xf numFmtId="164" fontId="4" fillId="9" borderId="47" xfId="1" applyNumberFormat="1" applyFont="1" applyFill="1" applyBorder="1" applyAlignment="1">
      <alignment wrapText="1"/>
    </xf>
    <xf numFmtId="0" fontId="4" fillId="0" borderId="47" xfId="2" applyFont="1" applyFill="1" applyBorder="1" applyAlignment="1">
      <alignment wrapText="1"/>
    </xf>
    <xf numFmtId="0" fontId="4" fillId="0" borderId="35" xfId="2" applyFont="1" applyFill="1" applyBorder="1" applyAlignment="1">
      <alignment wrapText="1"/>
    </xf>
    <xf numFmtId="166" fontId="4" fillId="0" borderId="0" xfId="2" applyNumberFormat="1" applyFont="1" applyFill="1" applyAlignment="1">
      <alignment wrapText="1"/>
    </xf>
    <xf numFmtId="0" fontId="4" fillId="0" borderId="0" xfId="2" applyFont="1" applyFill="1" applyAlignment="1">
      <alignment wrapText="1"/>
    </xf>
    <xf numFmtId="0" fontId="4" fillId="9" borderId="36" xfId="2" applyFont="1" applyFill="1" applyBorder="1" applyAlignment="1">
      <alignment wrapText="1"/>
    </xf>
    <xf numFmtId="0" fontId="4" fillId="9" borderId="47" xfId="2" applyFont="1" applyFill="1" applyBorder="1" applyAlignment="1">
      <alignment wrapText="1"/>
    </xf>
    <xf numFmtId="164" fontId="3" fillId="10" borderId="33" xfId="1" applyNumberFormat="1" applyFont="1" applyFill="1" applyBorder="1" applyAlignment="1">
      <alignment wrapText="1"/>
    </xf>
    <xf numFmtId="166" fontId="3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4" fillId="0" borderId="36" xfId="2" applyFont="1" applyBorder="1" applyAlignment="1">
      <alignment wrapText="1"/>
    </xf>
    <xf numFmtId="0" fontId="19" fillId="0" borderId="9" xfId="0" applyFont="1" applyBorder="1" applyAlignment="1"/>
    <xf numFmtId="0" fontId="1" fillId="11" borderId="0" xfId="0" applyFont="1" applyFill="1"/>
    <xf numFmtId="0" fontId="1" fillId="11" borderId="45" xfId="0" applyFont="1" applyFill="1" applyBorder="1"/>
    <xf numFmtId="4" fontId="12" fillId="11" borderId="1" xfId="0" applyNumberFormat="1" applyFont="1" applyFill="1" applyBorder="1" applyAlignment="1">
      <alignment horizontal="centerContinuous" wrapText="1"/>
    </xf>
    <xf numFmtId="4" fontId="11" fillId="11" borderId="1" xfId="0" applyNumberFormat="1" applyFont="1" applyFill="1" applyBorder="1" applyAlignment="1">
      <alignment horizontal="centerContinuous"/>
    </xf>
    <xf numFmtId="4" fontId="12" fillId="11" borderId="48" xfId="0" applyNumberFormat="1" applyFont="1" applyFill="1" applyBorder="1" applyAlignment="1">
      <alignment horizontal="centerContinuous" wrapText="1"/>
    </xf>
    <xf numFmtId="4" fontId="11" fillId="11" borderId="48" xfId="0" applyNumberFormat="1" applyFont="1" applyFill="1" applyBorder="1" applyAlignment="1">
      <alignment horizontal="centerContinuous"/>
    </xf>
    <xf numFmtId="4" fontId="12" fillId="11" borderId="49" xfId="0" applyNumberFormat="1" applyFont="1" applyFill="1" applyBorder="1" applyAlignment="1">
      <alignment horizontal="centerContinuous"/>
    </xf>
    <xf numFmtId="4" fontId="11" fillId="11" borderId="50" xfId="0" applyNumberFormat="1" applyFont="1" applyFill="1" applyBorder="1" applyAlignment="1">
      <alignment horizontal="centerContinuous"/>
    </xf>
    <xf numFmtId="0" fontId="11" fillId="11" borderId="51" xfId="0" applyFont="1" applyFill="1" applyBorder="1"/>
    <xf numFmtId="0" fontId="11" fillId="11" borderId="51" xfId="0" applyFont="1" applyFill="1" applyBorder="1" applyAlignment="1">
      <alignment wrapText="1"/>
    </xf>
    <xf numFmtId="0" fontId="11" fillId="11" borderId="52" xfId="0" applyFont="1" applyFill="1" applyBorder="1" applyAlignment="1">
      <alignment wrapText="1"/>
    </xf>
    <xf numFmtId="0" fontId="11" fillId="11" borderId="53" xfId="0" applyFont="1" applyFill="1" applyBorder="1" applyAlignment="1">
      <alignment horizontal="center" wrapText="1"/>
    </xf>
    <xf numFmtId="164" fontId="11" fillId="11" borderId="54" xfId="1" applyNumberFormat="1" applyFont="1" applyFill="1" applyBorder="1" applyAlignment="1">
      <alignment horizontal="center" wrapText="1"/>
    </xf>
    <xf numFmtId="41" fontId="11" fillId="11" borderId="54" xfId="0" applyNumberFormat="1" applyFont="1" applyFill="1" applyBorder="1" applyAlignment="1">
      <alignment horizontal="center" wrapText="1"/>
    </xf>
    <xf numFmtId="0" fontId="11" fillId="11" borderId="51" xfId="0" applyFont="1" applyFill="1" applyBorder="1" applyAlignment="1">
      <alignment horizontal="centerContinuous"/>
    </xf>
    <xf numFmtId="0" fontId="11" fillId="11" borderId="2" xfId="0" applyFont="1" applyFill="1" applyBorder="1" applyAlignment="1">
      <alignment horizontal="centerContinuous"/>
    </xf>
    <xf numFmtId="41" fontId="11" fillId="11" borderId="51" xfId="0" applyNumberFormat="1" applyFont="1" applyFill="1" applyBorder="1" applyAlignment="1">
      <alignment horizontal="centerContinuous"/>
    </xf>
    <xf numFmtId="0" fontId="11" fillId="11" borderId="55" xfId="0" applyFont="1" applyFill="1" applyBorder="1" applyAlignment="1">
      <alignment horizontal="centerContinuous"/>
    </xf>
    <xf numFmtId="41" fontId="11" fillId="11" borderId="2" xfId="0" applyNumberFormat="1" applyFont="1" applyFill="1" applyBorder="1" applyAlignment="1">
      <alignment horizontal="centerContinuous"/>
    </xf>
    <xf numFmtId="41" fontId="11" fillId="11" borderId="56" xfId="0" applyNumberFormat="1" applyFont="1" applyFill="1" applyBorder="1" applyAlignment="1">
      <alignment horizontal="centerContinuous"/>
    </xf>
    <xf numFmtId="41" fontId="4" fillId="0" borderId="0" xfId="0" applyNumberFormat="1" applyFont="1" applyFill="1" applyBorder="1" applyAlignment="1">
      <alignment horizontal="center"/>
    </xf>
    <xf numFmtId="0" fontId="12" fillId="12" borderId="33" xfId="0" applyFont="1" applyFill="1" applyBorder="1" applyAlignment="1">
      <alignment horizontal="center"/>
    </xf>
    <xf numFmtId="0" fontId="12" fillId="12" borderId="57" xfId="0" applyFont="1" applyFill="1" applyBorder="1" applyAlignment="1"/>
    <xf numFmtId="41" fontId="12" fillId="12" borderId="33" xfId="0" applyNumberFormat="1" applyFont="1" applyFill="1" applyBorder="1" applyAlignment="1">
      <alignment horizontal="center" wrapText="1"/>
    </xf>
    <xf numFmtId="41" fontId="3" fillId="4" borderId="38" xfId="1" applyNumberFormat="1" applyFont="1" applyFill="1" applyBorder="1"/>
    <xf numFmtId="41" fontId="4" fillId="0" borderId="39" xfId="0" applyNumberFormat="1" applyFont="1" applyBorder="1"/>
    <xf numFmtId="41" fontId="4" fillId="0" borderId="41" xfId="0" applyNumberFormat="1" applyFont="1" applyBorder="1"/>
    <xf numFmtId="41" fontId="3" fillId="4" borderId="42" xfId="1" applyNumberFormat="1" applyFont="1" applyFill="1" applyBorder="1"/>
    <xf numFmtId="0" fontId="12" fillId="11" borderId="62" xfId="0" applyFont="1" applyFill="1" applyBorder="1" applyAlignment="1">
      <alignment horizontal="center" wrapText="1"/>
    </xf>
    <xf numFmtId="0" fontId="12" fillId="11" borderId="63" xfId="0" applyFont="1" applyFill="1" applyBorder="1" applyAlignment="1">
      <alignment horizontal="center" wrapText="1"/>
    </xf>
    <xf numFmtId="0" fontId="3" fillId="12" borderId="33" xfId="2" applyFont="1" applyFill="1" applyBorder="1" applyAlignment="1">
      <alignment wrapText="1"/>
    </xf>
    <xf numFmtId="41" fontId="12" fillId="12" borderId="62" xfId="0" applyNumberFormat="1" applyFont="1" applyFill="1" applyBorder="1" applyAlignment="1">
      <alignment horizontal="center" wrapText="1"/>
    </xf>
    <xf numFmtId="0" fontId="4" fillId="8" borderId="34" xfId="0" applyFont="1" applyFill="1" applyBorder="1" applyAlignment="1">
      <alignment vertical="center"/>
    </xf>
    <xf numFmtId="0" fontId="4" fillId="8" borderId="35" xfId="0" applyFont="1" applyFill="1" applyBorder="1" applyAlignment="1">
      <alignment vertical="center"/>
    </xf>
    <xf numFmtId="0" fontId="4" fillId="8" borderId="36" xfId="0" applyFont="1" applyFill="1" applyBorder="1" applyAlignment="1">
      <alignment vertical="center"/>
    </xf>
    <xf numFmtId="0" fontId="4" fillId="8" borderId="32" xfId="0" applyFont="1" applyFill="1" applyBorder="1" applyAlignment="1">
      <alignment vertical="center"/>
    </xf>
    <xf numFmtId="0" fontId="3" fillId="8" borderId="37" xfId="0" applyFont="1" applyFill="1" applyBorder="1" applyAlignment="1">
      <alignment vertical="center"/>
    </xf>
    <xf numFmtId="0" fontId="20" fillId="0" borderId="20" xfId="0" applyFont="1" applyBorder="1" applyAlignment="1">
      <alignment vertical="top" wrapText="1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Continuous" vertical="top" wrapText="1"/>
    </xf>
    <xf numFmtId="0" fontId="14" fillId="0" borderId="64" xfId="0" applyFont="1" applyBorder="1" applyAlignment="1">
      <alignment vertical="top" wrapText="1"/>
    </xf>
    <xf numFmtId="0" fontId="14" fillId="0" borderId="66" xfId="0" applyFont="1" applyBorder="1" applyAlignment="1">
      <alignment vertical="top" wrapText="1"/>
    </xf>
    <xf numFmtId="0" fontId="3" fillId="13" borderId="64" xfId="0" applyFont="1" applyFill="1" applyBorder="1" applyAlignment="1">
      <alignment horizontal="center"/>
    </xf>
    <xf numFmtId="0" fontId="6" fillId="13" borderId="19" xfId="0" applyFont="1" applyFill="1" applyBorder="1" applyAlignment="1">
      <alignment horizontal="left"/>
    </xf>
    <xf numFmtId="0" fontId="3" fillId="13" borderId="20" xfId="0" applyFont="1" applyFill="1" applyBorder="1" applyAlignment="1">
      <alignment horizontal="center"/>
    </xf>
    <xf numFmtId="0" fontId="6" fillId="13" borderId="19" xfId="0" applyFont="1" applyFill="1" applyBorder="1" applyAlignment="1">
      <alignment horizontal="left" vertical="top"/>
    </xf>
    <xf numFmtId="0" fontId="21" fillId="14" borderId="21" xfId="0" applyFont="1" applyFill="1" applyBorder="1" applyAlignment="1">
      <alignment horizontal="left" vertical="top"/>
    </xf>
    <xf numFmtId="41" fontId="3" fillId="0" borderId="39" xfId="0" applyNumberFormat="1" applyFont="1" applyFill="1" applyBorder="1"/>
    <xf numFmtId="41" fontId="3" fillId="0" borderId="40" xfId="0" applyNumberFormat="1" applyFont="1" applyFill="1" applyBorder="1"/>
    <xf numFmtId="41" fontId="4" fillId="0" borderId="40" xfId="1" applyNumberFormat="1" applyFont="1" applyFill="1" applyBorder="1"/>
    <xf numFmtId="41" fontId="3" fillId="6" borderId="41" xfId="1" applyNumberFormat="1" applyFont="1" applyFill="1" applyBorder="1"/>
    <xf numFmtId="9" fontId="3" fillId="0" borderId="8" xfId="3" applyFont="1" applyFill="1" applyBorder="1"/>
    <xf numFmtId="9" fontId="3" fillId="0" borderId="9" xfId="3" applyFont="1" applyFill="1" applyBorder="1"/>
    <xf numFmtId="41" fontId="4" fillId="0" borderId="8" xfId="1" applyNumberFormat="1" applyFont="1" applyBorder="1"/>
    <xf numFmtId="41" fontId="4" fillId="0" borderId="39" xfId="1" applyNumberFormat="1" applyFont="1" applyBorder="1"/>
    <xf numFmtId="41" fontId="4" fillId="0" borderId="4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 wrapText="1"/>
    </xf>
    <xf numFmtId="9" fontId="4" fillId="0" borderId="74" xfId="3" applyFont="1" applyBorder="1" applyAlignment="1"/>
    <xf numFmtId="0" fontId="4" fillId="0" borderId="74" xfId="0" applyFont="1" applyBorder="1"/>
    <xf numFmtId="9" fontId="4" fillId="0" borderId="0" xfId="3" applyFont="1" applyBorder="1" applyAlignment="1"/>
    <xf numFmtId="0" fontId="4" fillId="0" borderId="0" xfId="0" applyFont="1" applyBorder="1"/>
    <xf numFmtId="9" fontId="4" fillId="0" borderId="0" xfId="3" applyFont="1" applyFill="1" applyBorder="1"/>
    <xf numFmtId="0" fontId="4" fillId="0" borderId="11" xfId="0" applyFont="1" applyBorder="1" applyAlignment="1">
      <alignment horizontal="center" vertical="top" wrapText="1"/>
    </xf>
    <xf numFmtId="41" fontId="4" fillId="5" borderId="77" xfId="1" applyNumberFormat="1" applyFont="1" applyFill="1" applyBorder="1"/>
    <xf numFmtId="9" fontId="4" fillId="4" borderId="60" xfId="3" applyFont="1" applyFill="1" applyBorder="1" applyAlignment="1"/>
    <xf numFmtId="4" fontId="4" fillId="4" borderId="60" xfId="0" applyNumberFormat="1" applyFont="1" applyFill="1" applyBorder="1"/>
    <xf numFmtId="41" fontId="4" fillId="4" borderId="60" xfId="0" applyNumberFormat="1" applyFont="1" applyFill="1" applyBorder="1"/>
    <xf numFmtId="41" fontId="4" fillId="0" borderId="0" xfId="1" applyNumberFormat="1" applyFont="1" applyBorder="1"/>
    <xf numFmtId="41" fontId="4" fillId="0" borderId="0" xfId="1" applyNumberFormat="1" applyFont="1" applyFill="1" applyBorder="1"/>
    <xf numFmtId="41" fontId="4" fillId="5" borderId="14" xfId="1" applyNumberFormat="1" applyFont="1" applyFill="1" applyBorder="1"/>
    <xf numFmtId="1" fontId="4" fillId="0" borderId="0" xfId="3" applyNumberFormat="1" applyFont="1" applyFill="1" applyBorder="1"/>
    <xf numFmtId="41" fontId="3" fillId="4" borderId="60" xfId="1" applyNumberFormat="1" applyFont="1" applyFill="1" applyBorder="1"/>
    <xf numFmtId="9" fontId="4" fillId="4" borderId="78" xfId="3" applyFont="1" applyFill="1" applyBorder="1" applyAlignment="1"/>
    <xf numFmtId="41" fontId="3" fillId="4" borderId="79" xfId="1" applyNumberFormat="1" applyFont="1" applyFill="1" applyBorder="1"/>
    <xf numFmtId="41" fontId="3" fillId="4" borderId="37" xfId="1" applyNumberFormat="1" applyFont="1" applyFill="1" applyBorder="1"/>
    <xf numFmtId="9" fontId="4" fillId="0" borderId="1" xfId="3" applyFont="1" applyBorder="1" applyAlignment="1"/>
    <xf numFmtId="0" fontId="4" fillId="0" borderId="1" xfId="0" applyFont="1" applyBorder="1"/>
    <xf numFmtId="41" fontId="4" fillId="0" borderId="1" xfId="0" applyNumberFormat="1" applyFont="1" applyBorder="1"/>
    <xf numFmtId="0" fontId="4" fillId="0" borderId="64" xfId="2" applyFont="1" applyBorder="1" applyAlignment="1">
      <alignment wrapText="1"/>
    </xf>
    <xf numFmtId="164" fontId="4" fillId="0" borderId="64" xfId="1" applyNumberFormat="1" applyFont="1" applyBorder="1" applyAlignment="1">
      <alignment wrapText="1"/>
    </xf>
    <xf numFmtId="0" fontId="18" fillId="0" borderId="33" xfId="0" applyFont="1" applyBorder="1" applyAlignment="1">
      <alignment wrapText="1"/>
    </xf>
    <xf numFmtId="0" fontId="4" fillId="0" borderId="65" xfId="2" applyFont="1" applyBorder="1" applyAlignment="1">
      <alignment wrapText="1"/>
    </xf>
    <xf numFmtId="164" fontId="4" fillId="0" borderId="65" xfId="1" applyNumberFormat="1" applyFont="1" applyBorder="1" applyAlignment="1">
      <alignment wrapText="1"/>
    </xf>
    <xf numFmtId="0" fontId="4" fillId="0" borderId="80" xfId="2" applyFont="1" applyBorder="1" applyAlignment="1">
      <alignment wrapText="1"/>
    </xf>
    <xf numFmtId="0" fontId="18" fillId="0" borderId="70" xfId="0" applyFont="1" applyBorder="1" applyAlignment="1">
      <alignment wrapText="1"/>
    </xf>
    <xf numFmtId="164" fontId="4" fillId="0" borderId="36" xfId="1" applyNumberFormat="1" applyFont="1" applyFill="1" applyBorder="1" applyAlignment="1">
      <alignment wrapText="1"/>
    </xf>
    <xf numFmtId="164" fontId="4" fillId="0" borderId="81" xfId="1" applyNumberFormat="1" applyFont="1" applyFill="1" applyBorder="1" applyAlignment="1">
      <alignment wrapText="1"/>
    </xf>
    <xf numFmtId="0" fontId="4" fillId="0" borderId="9" xfId="0" applyFont="1" applyBorder="1" applyAlignment="1">
      <alignment horizontal="center" vertical="top" wrapText="1"/>
    </xf>
    <xf numFmtId="0" fontId="4" fillId="0" borderId="77" xfId="0" applyFont="1" applyBorder="1"/>
    <xf numFmtId="41" fontId="4" fillId="0" borderId="0" xfId="0" applyNumberFormat="1" applyFont="1" applyBorder="1"/>
    <xf numFmtId="41" fontId="4" fillId="0" borderId="82" xfId="0" applyNumberFormat="1" applyFont="1" applyBorder="1"/>
    <xf numFmtId="41" fontId="4" fillId="0" borderId="83" xfId="1" applyNumberFormat="1" applyFont="1" applyFill="1" applyBorder="1"/>
    <xf numFmtId="41" fontId="4" fillId="5" borderId="83" xfId="1" applyNumberFormat="1" applyFont="1" applyFill="1" applyBorder="1"/>
    <xf numFmtId="41" fontId="4" fillId="0" borderId="84" xfId="0" applyNumberFormat="1" applyFont="1" applyBorder="1"/>
    <xf numFmtId="9" fontId="4" fillId="0" borderId="71" xfId="3" applyFont="1" applyBorder="1" applyAlignment="1"/>
    <xf numFmtId="9" fontId="12" fillId="3" borderId="2" xfId="3" applyFont="1" applyFill="1" applyBorder="1" applyAlignment="1">
      <alignment wrapText="1"/>
    </xf>
    <xf numFmtId="4" fontId="12" fillId="3" borderId="2" xfId="0" applyNumberFormat="1" applyFont="1" applyFill="1" applyBorder="1" applyAlignment="1">
      <alignment wrapText="1"/>
    </xf>
    <xf numFmtId="41" fontId="12" fillId="3" borderId="2" xfId="0" applyNumberFormat="1" applyFont="1" applyFill="1" applyBorder="1"/>
    <xf numFmtId="41" fontId="4" fillId="0" borderId="1" xfId="3" applyNumberFormat="1" applyFont="1" applyFill="1" applyBorder="1" applyAlignment="1"/>
    <xf numFmtId="41" fontId="4" fillId="0" borderId="1" xfId="0" applyNumberFormat="1" applyFont="1" applyFill="1" applyBorder="1" applyAlignment="1">
      <alignment horizontal="center"/>
    </xf>
    <xf numFmtId="41" fontId="4" fillId="0" borderId="2" xfId="0" applyNumberFormat="1" applyFont="1" applyFill="1" applyBorder="1" applyAlignment="1">
      <alignment horizontal="center"/>
    </xf>
    <xf numFmtId="0" fontId="0" fillId="0" borderId="0" xfId="0" quotePrefix="1" applyNumberFormat="1"/>
    <xf numFmtId="0" fontId="3" fillId="0" borderId="1" xfId="0" applyNumberFormat="1" applyFont="1" applyFill="1" applyBorder="1" applyAlignment="1"/>
    <xf numFmtId="0" fontId="4" fillId="0" borderId="1" xfId="0" applyNumberFormat="1" applyFont="1" applyFill="1" applyBorder="1"/>
    <xf numFmtId="0" fontId="4" fillId="0" borderId="1" xfId="3" applyNumberFormat="1" applyFont="1" applyFill="1" applyBorder="1" applyAlignment="1"/>
    <xf numFmtId="0" fontId="4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9" fontId="4" fillId="5" borderId="9" xfId="3" applyFont="1" applyFill="1" applyBorder="1"/>
    <xf numFmtId="41" fontId="1" fillId="0" borderId="0" xfId="0" applyNumberFormat="1" applyFont="1" applyFill="1"/>
    <xf numFmtId="43" fontId="3" fillId="4" borderId="38" xfId="1" applyNumberFormat="1" applyFont="1" applyFill="1" applyBorder="1"/>
    <xf numFmtId="165" fontId="4" fillId="4" borderId="6" xfId="3" applyNumberFormat="1" applyFont="1" applyFill="1" applyBorder="1"/>
    <xf numFmtId="0" fontId="4" fillId="0" borderId="8" xfId="0" applyFont="1" applyBorder="1" applyAlignment="1">
      <alignment horizontal="center" vertical="top" wrapText="1"/>
    </xf>
    <xf numFmtId="41" fontId="4" fillId="0" borderId="1" xfId="1" applyNumberFormat="1" applyFont="1" applyBorder="1"/>
    <xf numFmtId="0" fontId="4" fillId="0" borderId="10" xfId="0" applyFont="1" applyFill="1" applyBorder="1" applyAlignment="1">
      <alignment wrapText="1"/>
    </xf>
    <xf numFmtId="41" fontId="12" fillId="3" borderId="85" xfId="0" applyNumberFormat="1" applyFont="1" applyFill="1" applyBorder="1" applyAlignment="1">
      <alignment wrapText="1"/>
    </xf>
    <xf numFmtId="41" fontId="4" fillId="0" borderId="86" xfId="0" applyNumberFormat="1" applyFont="1" applyFill="1" applyBorder="1" applyAlignment="1">
      <alignment horizontal="center"/>
    </xf>
    <xf numFmtId="0" fontId="4" fillId="0" borderId="40" xfId="0" applyFont="1" applyFill="1" applyBorder="1" applyAlignment="1"/>
    <xf numFmtId="0" fontId="4" fillId="0" borderId="8" xfId="0" applyFont="1" applyFill="1" applyBorder="1" applyAlignment="1"/>
    <xf numFmtId="3" fontId="4" fillId="0" borderId="0" xfId="0" applyNumberFormat="1" applyFont="1" applyFill="1" applyBorder="1"/>
    <xf numFmtId="9" fontId="4" fillId="5" borderId="77" xfId="3" applyFont="1" applyFill="1" applyBorder="1"/>
    <xf numFmtId="9" fontId="12" fillId="3" borderId="87" xfId="3" applyFont="1" applyFill="1" applyBorder="1" applyAlignment="1">
      <alignment wrapText="1"/>
    </xf>
    <xf numFmtId="41" fontId="4" fillId="0" borderId="77" xfId="0" applyNumberFormat="1" applyFont="1" applyBorder="1"/>
    <xf numFmtId="4" fontId="4" fillId="6" borderId="1" xfId="0" applyNumberFormat="1" applyFont="1" applyFill="1" applyBorder="1"/>
    <xf numFmtId="41" fontId="4" fillId="6" borderId="1" xfId="0" applyNumberFormat="1" applyFont="1" applyFill="1" applyBorder="1"/>
    <xf numFmtId="0" fontId="4" fillId="0" borderId="14" xfId="0" applyFont="1" applyFill="1" applyBorder="1"/>
    <xf numFmtId="41" fontId="4" fillId="0" borderId="14" xfId="1" applyNumberFormat="1" applyFont="1" applyFill="1" applyBorder="1"/>
    <xf numFmtId="9" fontId="4" fillId="0" borderId="88" xfId="3" applyFont="1" applyBorder="1" applyAlignment="1"/>
    <xf numFmtId="9" fontId="4" fillId="0" borderId="43" xfId="3" applyFont="1" applyBorder="1" applyAlignment="1"/>
    <xf numFmtId="0" fontId="4" fillId="0" borderId="24" xfId="2" applyFont="1" applyBorder="1" applyAlignment="1">
      <alignment wrapText="1"/>
    </xf>
    <xf numFmtId="0" fontId="4" fillId="0" borderId="68" xfId="2" applyFont="1" applyBorder="1" applyAlignment="1">
      <alignment wrapText="1"/>
    </xf>
    <xf numFmtId="164" fontId="4" fillId="0" borderId="68" xfId="1" applyNumberFormat="1" applyFont="1" applyBorder="1" applyAlignment="1">
      <alignment wrapText="1"/>
    </xf>
    <xf numFmtId="0" fontId="4" fillId="0" borderId="26" xfId="2" applyFont="1" applyBorder="1" applyAlignment="1">
      <alignment wrapText="1"/>
    </xf>
    <xf numFmtId="0" fontId="4" fillId="0" borderId="74" xfId="0" applyFont="1" applyFill="1" applyBorder="1"/>
    <xf numFmtId="0" fontId="4" fillId="0" borderId="19" xfId="0" applyFont="1" applyFill="1" applyBorder="1" applyAlignment="1">
      <alignment vertical="top" wrapText="1"/>
    </xf>
    <xf numFmtId="0" fontId="14" fillId="0" borderId="20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top" wrapText="1"/>
    </xf>
    <xf numFmtId="0" fontId="19" fillId="0" borderId="19" xfId="0" applyFont="1" applyBorder="1" applyAlignment="1">
      <alignment vertical="top" wrapText="1"/>
    </xf>
    <xf numFmtId="0" fontId="19" fillId="0" borderId="19" xfId="0" applyFont="1" applyFill="1" applyBorder="1" applyAlignment="1">
      <alignment vertical="top" wrapText="1"/>
    </xf>
    <xf numFmtId="0" fontId="6" fillId="4" borderId="89" xfId="0" applyFont="1" applyFill="1" applyBorder="1" applyAlignment="1">
      <alignment horizontal="left" vertical="top"/>
    </xf>
    <xf numFmtId="0" fontId="3" fillId="4" borderId="50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Continuous" vertical="top" wrapText="1"/>
    </xf>
    <xf numFmtId="0" fontId="12" fillId="3" borderId="22" xfId="0" applyFont="1" applyFill="1" applyBorder="1" applyAlignment="1">
      <alignment horizontal="left" vertical="top"/>
    </xf>
    <xf numFmtId="0" fontId="3" fillId="4" borderId="90" xfId="0" applyFont="1" applyFill="1" applyBorder="1" applyAlignment="1">
      <alignment horizontal="center"/>
    </xf>
    <xf numFmtId="0" fontId="19" fillId="0" borderId="19" xfId="0" applyFont="1" applyBorder="1" applyAlignment="1">
      <alignment vertical="top"/>
    </xf>
    <xf numFmtId="0" fontId="20" fillId="0" borderId="19" xfId="0" applyFont="1" applyBorder="1" applyAlignment="1">
      <alignment vertical="top" wrapText="1"/>
    </xf>
    <xf numFmtId="0" fontId="20" fillId="0" borderId="91" xfId="0" applyFont="1" applyBorder="1" applyAlignment="1">
      <alignment vertical="top" wrapText="1"/>
    </xf>
    <xf numFmtId="9" fontId="0" fillId="7" borderId="92" xfId="3" applyFont="1" applyFill="1" applyBorder="1"/>
    <xf numFmtId="9" fontId="0" fillId="7" borderId="16" xfId="3" applyFont="1" applyFill="1" applyBorder="1"/>
    <xf numFmtId="9" fontId="0" fillId="7" borderId="93" xfId="3" applyFont="1" applyFill="1" applyBorder="1"/>
    <xf numFmtId="167" fontId="4" fillId="0" borderId="9" xfId="1" applyNumberFormat="1" applyFont="1" applyBorder="1"/>
    <xf numFmtId="167" fontId="4" fillId="5" borderId="9" xfId="1" applyNumberFormat="1" applyFont="1" applyFill="1" applyBorder="1"/>
    <xf numFmtId="9" fontId="4" fillId="5" borderId="9" xfId="0" applyNumberFormat="1" applyFont="1" applyFill="1" applyBorder="1"/>
    <xf numFmtId="9" fontId="4" fillId="5" borderId="9" xfId="3" applyFont="1" applyFill="1" applyBorder="1" applyProtection="1">
      <protection hidden="1"/>
    </xf>
    <xf numFmtId="49" fontId="0" fillId="7" borderId="17" xfId="0" applyNumberFormat="1" applyFill="1" applyBorder="1" applyProtection="1">
      <protection hidden="1"/>
    </xf>
    <xf numFmtId="41" fontId="0" fillId="0" borderId="0" xfId="0" applyNumberFormat="1" applyProtection="1">
      <protection hidden="1"/>
    </xf>
    <xf numFmtId="41" fontId="11" fillId="11" borderId="2" xfId="0" applyNumberFormat="1" applyFont="1" applyFill="1" applyBorder="1" applyAlignment="1" applyProtection="1">
      <alignment horizontal="centerContinuous"/>
      <protection hidden="1"/>
    </xf>
    <xf numFmtId="4" fontId="11" fillId="11" borderId="1" xfId="0" applyNumberFormat="1" applyFont="1" applyFill="1" applyBorder="1" applyAlignment="1" applyProtection="1">
      <alignment horizontal="centerContinuous"/>
      <protection hidden="1"/>
    </xf>
    <xf numFmtId="41" fontId="11" fillId="11" borderId="54" xfId="0" applyNumberFormat="1" applyFont="1" applyFill="1" applyBorder="1" applyAlignment="1" applyProtection="1">
      <alignment horizontal="center" wrapText="1"/>
      <protection hidden="1"/>
    </xf>
    <xf numFmtId="41" fontId="4" fillId="0" borderId="2" xfId="1" applyNumberFormat="1" applyFont="1" applyFill="1" applyBorder="1" applyProtection="1">
      <protection hidden="1"/>
    </xf>
    <xf numFmtId="41" fontId="12" fillId="3" borderId="3" xfId="0" applyNumberFormat="1" applyFont="1" applyFill="1" applyBorder="1" applyAlignment="1" applyProtection="1">
      <alignment wrapText="1"/>
      <protection hidden="1"/>
    </xf>
    <xf numFmtId="41" fontId="3" fillId="0" borderId="39" xfId="0" applyNumberFormat="1" applyFont="1" applyFill="1" applyBorder="1" applyProtection="1">
      <protection hidden="1"/>
    </xf>
    <xf numFmtId="41" fontId="3" fillId="0" borderId="40" xfId="0" applyNumberFormat="1" applyFont="1" applyFill="1" applyBorder="1" applyProtection="1">
      <protection hidden="1"/>
    </xf>
    <xf numFmtId="41" fontId="4" fillId="0" borderId="40" xfId="1" applyNumberFormat="1" applyFont="1" applyFill="1" applyBorder="1" applyProtection="1">
      <protection hidden="1"/>
    </xf>
    <xf numFmtId="41" fontId="4" fillId="5" borderId="40" xfId="1" applyNumberFormat="1" applyFont="1" applyFill="1" applyBorder="1" applyProtection="1">
      <protection hidden="1"/>
    </xf>
    <xf numFmtId="41" fontId="3" fillId="6" borderId="41" xfId="1" applyNumberFormat="1" applyFont="1" applyFill="1" applyBorder="1" applyProtection="1">
      <protection hidden="1"/>
    </xf>
    <xf numFmtId="41" fontId="4" fillId="0" borderId="39" xfId="1" applyNumberFormat="1" applyFont="1" applyBorder="1" applyProtection="1">
      <protection hidden="1"/>
    </xf>
    <xf numFmtId="41" fontId="4" fillId="0" borderId="41" xfId="0" applyNumberFormat="1" applyFont="1" applyFill="1" applyBorder="1" applyAlignment="1" applyProtection="1">
      <alignment horizontal="center"/>
      <protection hidden="1"/>
    </xf>
    <xf numFmtId="41" fontId="3" fillId="4" borderId="42" xfId="1" applyNumberFormat="1" applyFont="1" applyFill="1" applyBorder="1" applyProtection="1">
      <protection hidden="1"/>
    </xf>
    <xf numFmtId="0" fontId="4" fillId="0" borderId="1" xfId="0" applyNumberFormat="1" applyFont="1" applyFill="1" applyBorder="1" applyAlignment="1" applyProtection="1">
      <alignment horizontal="center"/>
      <protection hidden="1"/>
    </xf>
    <xf numFmtId="41" fontId="4" fillId="0" borderId="39" xfId="0" applyNumberFormat="1" applyFont="1" applyBorder="1" applyProtection="1">
      <protection hidden="1"/>
    </xf>
    <xf numFmtId="41" fontId="4" fillId="0" borderId="41" xfId="0" applyNumberFormat="1" applyFont="1" applyBorder="1" applyProtection="1">
      <protection hidden="1"/>
    </xf>
    <xf numFmtId="41" fontId="3" fillId="4" borderId="60" xfId="1" applyNumberFormat="1" applyFont="1" applyFill="1" applyBorder="1" applyProtection="1">
      <protection hidden="1"/>
    </xf>
    <xf numFmtId="41" fontId="4" fillId="0" borderId="1" xfId="0" applyNumberFormat="1" applyFont="1" applyFill="1" applyBorder="1" applyAlignment="1" applyProtection="1">
      <alignment horizontal="center"/>
      <protection hidden="1"/>
    </xf>
    <xf numFmtId="41" fontId="3" fillId="4" borderId="79" xfId="1" applyNumberFormat="1" applyFont="1" applyFill="1" applyBorder="1" applyProtection="1">
      <protection hidden="1"/>
    </xf>
    <xf numFmtId="41" fontId="4" fillId="0" borderId="41" xfId="1" applyNumberFormat="1" applyFont="1" applyBorder="1" applyProtection="1">
      <protection hidden="1"/>
    </xf>
    <xf numFmtId="41" fontId="4" fillId="0" borderId="8" xfId="0" applyNumberFormat="1" applyFont="1" applyBorder="1" applyProtection="1">
      <protection hidden="1"/>
    </xf>
    <xf numFmtId="41" fontId="4" fillId="0" borderId="9" xfId="0" applyNumberFormat="1" applyFont="1" applyFill="1" applyBorder="1" applyProtection="1">
      <protection hidden="1"/>
    </xf>
    <xf numFmtId="41" fontId="4" fillId="5" borderId="9" xfId="1" applyNumberFormat="1" applyFont="1" applyFill="1" applyBorder="1" applyProtection="1">
      <protection hidden="1"/>
    </xf>
    <xf numFmtId="41" fontId="4" fillId="0" borderId="9" xfId="1" applyNumberFormat="1" applyFont="1" applyFill="1" applyBorder="1" applyProtection="1">
      <protection hidden="1"/>
    </xf>
    <xf numFmtId="41" fontId="3" fillId="6" borderId="11" xfId="1" applyNumberFormat="1" applyFont="1" applyFill="1" applyBorder="1" applyProtection="1">
      <protection hidden="1"/>
    </xf>
    <xf numFmtId="41" fontId="4" fillId="0" borderId="9" xfId="0" applyNumberFormat="1" applyFont="1" applyFill="1" applyBorder="1" applyAlignment="1" applyProtection="1">
      <alignment horizontal="center"/>
      <protection hidden="1"/>
    </xf>
    <xf numFmtId="41" fontId="4" fillId="0" borderId="11" xfId="0" applyNumberFormat="1" applyFont="1" applyFill="1" applyBorder="1" applyAlignment="1" applyProtection="1">
      <alignment horizontal="center"/>
      <protection hidden="1"/>
    </xf>
    <xf numFmtId="41" fontId="3" fillId="4" borderId="4" xfId="1" applyNumberFormat="1" applyFont="1" applyFill="1" applyBorder="1" applyProtection="1">
      <protection hidden="1"/>
    </xf>
    <xf numFmtId="41" fontId="4" fillId="0" borderId="11" xfId="1" applyNumberFormat="1" applyFont="1" applyBorder="1" applyProtection="1">
      <protection hidden="1"/>
    </xf>
    <xf numFmtId="41" fontId="12" fillId="3" borderId="85" xfId="0" applyNumberFormat="1" applyFont="1" applyFill="1" applyBorder="1" applyAlignment="1" applyProtection="1">
      <alignment wrapText="1"/>
      <protection hidden="1"/>
    </xf>
    <xf numFmtId="41" fontId="4" fillId="0" borderId="86" xfId="0" applyNumberFormat="1" applyFont="1" applyFill="1" applyBorder="1" applyAlignment="1" applyProtection="1">
      <alignment horizontal="center"/>
      <protection hidden="1"/>
    </xf>
    <xf numFmtId="41" fontId="3" fillId="4" borderId="38" xfId="1" applyNumberFormat="1" applyFont="1" applyFill="1" applyBorder="1" applyProtection="1">
      <protection hidden="1"/>
    </xf>
    <xf numFmtId="41" fontId="4" fillId="2" borderId="1" xfId="0" applyNumberFormat="1" applyFont="1" applyFill="1" applyBorder="1" applyAlignment="1" applyProtection="1">
      <alignment horizontal="center"/>
      <protection hidden="1"/>
    </xf>
    <xf numFmtId="41" fontId="4" fillId="0" borderId="0" xfId="0" applyNumberFormat="1" applyFont="1" applyFill="1" applyBorder="1" applyAlignment="1" applyProtection="1">
      <alignment horizontal="center"/>
      <protection hidden="1"/>
    </xf>
    <xf numFmtId="43" fontId="3" fillId="4" borderId="38" xfId="1" applyNumberFormat="1" applyFont="1" applyFill="1" applyBorder="1" applyProtection="1">
      <protection hidden="1"/>
    </xf>
    <xf numFmtId="41" fontId="4" fillId="2" borderId="0" xfId="0" applyNumberFormat="1" applyFont="1" applyFill="1" applyBorder="1" applyAlignment="1" applyProtection="1">
      <alignment horizontal="center"/>
      <protection hidden="1"/>
    </xf>
    <xf numFmtId="41" fontId="3" fillId="4" borderId="6" xfId="1" applyNumberFormat="1" applyFont="1" applyFill="1" applyBorder="1" applyProtection="1">
      <protection hidden="1"/>
    </xf>
    <xf numFmtId="164" fontId="4" fillId="15" borderId="69" xfId="1" applyNumberFormat="1" applyFont="1" applyFill="1" applyBorder="1" applyAlignment="1">
      <alignment wrapText="1"/>
    </xf>
    <xf numFmtId="164" fontId="4" fillId="15" borderId="20" xfId="1" applyNumberFormat="1" applyFont="1" applyFill="1" applyBorder="1" applyAlignment="1">
      <alignment wrapText="1"/>
    </xf>
    <xf numFmtId="164" fontId="4" fillId="15" borderId="66" xfId="1" applyNumberFormat="1" applyFont="1" applyFill="1" applyBorder="1" applyAlignment="1">
      <alignment wrapText="1"/>
    </xf>
    <xf numFmtId="0" fontId="1" fillId="8" borderId="35" xfId="0" applyFont="1" applyFill="1" applyBorder="1" applyAlignment="1">
      <alignment vertical="center"/>
    </xf>
    <xf numFmtId="0" fontId="1" fillId="8" borderId="34" xfId="0" applyFont="1" applyFill="1" applyBorder="1" applyAlignment="1">
      <alignment vertical="center"/>
    </xf>
    <xf numFmtId="0" fontId="1" fillId="16" borderId="0" xfId="0" applyFont="1" applyFill="1"/>
    <xf numFmtId="0" fontId="14" fillId="16" borderId="20" xfId="0" applyFont="1" applyFill="1" applyBorder="1" applyAlignment="1">
      <alignment vertical="top" wrapText="1"/>
    </xf>
    <xf numFmtId="0" fontId="3" fillId="0" borderId="0" xfId="0" applyFont="1" applyAlignment="1">
      <alignment horizontal="center"/>
    </xf>
    <xf numFmtId="0" fontId="17" fillId="0" borderId="58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164" fontId="11" fillId="11" borderId="67" xfId="1" applyNumberFormat="1" applyFont="1" applyFill="1" applyBorder="1" applyAlignment="1">
      <alignment horizontal="center" wrapText="1"/>
    </xf>
    <xf numFmtId="164" fontId="11" fillId="11" borderId="37" xfId="1" applyNumberFormat="1" applyFont="1" applyFill="1" applyBorder="1" applyAlignment="1">
      <alignment horizontal="center" wrapText="1"/>
    </xf>
    <xf numFmtId="41" fontId="0" fillId="0" borderId="73" xfId="0" applyNumberFormat="1" applyBorder="1" applyAlignment="1">
      <alignment horizontal="left"/>
    </xf>
    <xf numFmtId="41" fontId="0" fillId="0" borderId="74" xfId="0" applyNumberFormat="1" applyBorder="1" applyAlignment="1">
      <alignment horizontal="left"/>
    </xf>
    <xf numFmtId="41" fontId="0" fillId="0" borderId="75" xfId="0" applyNumberFormat="1" applyBorder="1" applyAlignment="1">
      <alignment horizontal="left"/>
    </xf>
    <xf numFmtId="41" fontId="0" fillId="0" borderId="71" xfId="0" applyNumberFormat="1" applyBorder="1" applyAlignment="1">
      <alignment horizontal="left"/>
    </xf>
    <xf numFmtId="41" fontId="0" fillId="0" borderId="0" xfId="0" applyNumberFormat="1" applyBorder="1" applyAlignment="1">
      <alignment horizontal="left"/>
    </xf>
    <xf numFmtId="41" fontId="0" fillId="0" borderId="72" xfId="0" applyNumberFormat="1" applyBorder="1" applyAlignment="1">
      <alignment horizontal="left"/>
    </xf>
    <xf numFmtId="0" fontId="0" fillId="0" borderId="4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6" xfId="0" applyBorder="1" applyAlignment="1">
      <alignment horizontal="left"/>
    </xf>
    <xf numFmtId="0" fontId="6" fillId="0" borderId="64" xfId="0" applyFon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6" fillId="0" borderId="94" xfId="0" applyNumberFormat="1" applyFont="1" applyBorder="1" applyAlignment="1">
      <alignment horizontal="center"/>
    </xf>
    <xf numFmtId="41" fontId="6" fillId="0" borderId="1" xfId="0" applyNumberFormat="1" applyFont="1" applyBorder="1" applyAlignment="1">
      <alignment horizontal="center"/>
    </xf>
    <xf numFmtId="41" fontId="6" fillId="0" borderId="95" xfId="0" applyNumberFormat="1" applyFont="1" applyBorder="1" applyAlignment="1">
      <alignment horizontal="center"/>
    </xf>
    <xf numFmtId="0" fontId="12" fillId="3" borderId="24" xfId="0" applyFont="1" applyFill="1" applyBorder="1" applyAlignment="1">
      <alignment horizontal="left"/>
    </xf>
    <xf numFmtId="0" fontId="12" fillId="3" borderId="68" xfId="0" applyFont="1" applyFill="1" applyBorder="1" applyAlignment="1">
      <alignment horizontal="left"/>
    </xf>
    <xf numFmtId="0" fontId="12" fillId="3" borderId="69" xfId="0" applyFont="1" applyFill="1" applyBorder="1" applyAlignment="1">
      <alignment horizontal="left"/>
    </xf>
    <xf numFmtId="0" fontId="6" fillId="13" borderId="21" xfId="0" applyFont="1" applyFill="1" applyBorder="1" applyAlignment="1">
      <alignment horizontal="left" vertical="top"/>
    </xf>
    <xf numFmtId="0" fontId="6" fillId="13" borderId="15" xfId="0" applyFont="1" applyFill="1" applyBorder="1" applyAlignment="1">
      <alignment horizontal="left" vertical="top"/>
    </xf>
    <xf numFmtId="0" fontId="3" fillId="12" borderId="46" xfId="2" applyFont="1" applyFill="1" applyBorder="1" applyAlignment="1">
      <alignment horizontal="left" wrapText="1"/>
    </xf>
    <xf numFmtId="0" fontId="3" fillId="12" borderId="0" xfId="2" applyFont="1" applyFill="1" applyBorder="1" applyAlignment="1">
      <alignment horizontal="left" wrapText="1"/>
    </xf>
    <xf numFmtId="0" fontId="3" fillId="12" borderId="25" xfId="2" applyFont="1" applyFill="1" applyBorder="1" applyAlignment="1">
      <alignment horizontal="left" wrapText="1"/>
    </xf>
    <xf numFmtId="0" fontId="3" fillId="12" borderId="60" xfId="2" applyFont="1" applyFill="1" applyBorder="1" applyAlignment="1">
      <alignment horizontal="left" wrapText="1"/>
    </xf>
    <xf numFmtId="0" fontId="3" fillId="12" borderId="57" xfId="2" applyFont="1" applyFill="1" applyBorder="1" applyAlignment="1">
      <alignment horizontal="center" wrapText="1"/>
    </xf>
    <xf numFmtId="0" fontId="3" fillId="12" borderId="6" xfId="2" applyFont="1" applyFill="1" applyBorder="1" applyAlignment="1">
      <alignment horizontal="center" wrapText="1"/>
    </xf>
    <xf numFmtId="0" fontId="3" fillId="12" borderId="70" xfId="2" applyFont="1" applyFill="1" applyBorder="1" applyAlignment="1">
      <alignment horizontal="center" wrapText="1"/>
    </xf>
    <xf numFmtId="0" fontId="3" fillId="12" borderId="0" xfId="2" applyFont="1" applyFill="1" applyBorder="1" applyAlignment="1">
      <alignment horizontal="center" wrapText="1"/>
    </xf>
    <xf numFmtId="0" fontId="3" fillId="12" borderId="59" xfId="2" applyFont="1" applyFill="1" applyBorder="1" applyAlignment="1">
      <alignment horizontal="center" wrapText="1"/>
    </xf>
    <xf numFmtId="0" fontId="3" fillId="12" borderId="60" xfId="2" applyFont="1" applyFill="1" applyBorder="1" applyAlignment="1">
      <alignment horizontal="center" wrapText="1"/>
    </xf>
    <xf numFmtId="0" fontId="3" fillId="12" borderId="61" xfId="2" applyFont="1" applyFill="1" applyBorder="1" applyAlignment="1">
      <alignment horizontal="center" wrapText="1"/>
    </xf>
    <xf numFmtId="0" fontId="3" fillId="10" borderId="57" xfId="2" applyFont="1" applyFill="1" applyBorder="1" applyAlignment="1">
      <alignment horizontal="left" wrapText="1"/>
    </xf>
    <xf numFmtId="0" fontId="3" fillId="10" borderId="6" xfId="2" applyFont="1" applyFill="1" applyBorder="1" applyAlignment="1">
      <alignment horizontal="left" wrapText="1"/>
    </xf>
    <xf numFmtId="0" fontId="3" fillId="10" borderId="70" xfId="2" applyFont="1" applyFill="1" applyBorder="1" applyAlignment="1">
      <alignment horizontal="left" wrapText="1"/>
    </xf>
    <xf numFmtId="0" fontId="5" fillId="0" borderId="33" xfId="0" applyFont="1" applyFill="1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0" xfId="0" applyBorder="1" applyAlignment="1">
      <alignment horizontal="left"/>
    </xf>
    <xf numFmtId="0" fontId="1" fillId="0" borderId="9" xfId="0" applyFont="1" applyBorder="1" applyAlignment="1"/>
    <xf numFmtId="0" fontId="6" fillId="10" borderId="9" xfId="0" applyFont="1" applyFill="1" applyBorder="1" applyAlignment="1"/>
    <xf numFmtId="0" fontId="3" fillId="10" borderId="10" xfId="0" applyFont="1" applyFill="1" applyBorder="1"/>
    <xf numFmtId="0" fontId="3" fillId="10" borderId="40" xfId="0" applyFont="1" applyFill="1" applyBorder="1"/>
    <xf numFmtId="9" fontId="3" fillId="10" borderId="9" xfId="3" applyFont="1" applyFill="1" applyBorder="1" applyAlignment="1"/>
    <xf numFmtId="4" fontId="3" fillId="10" borderId="9" xfId="0" applyNumberFormat="1" applyFont="1" applyFill="1" applyBorder="1"/>
    <xf numFmtId="41" fontId="3" fillId="10" borderId="9" xfId="0" applyNumberFormat="1" applyFont="1" applyFill="1" applyBorder="1"/>
    <xf numFmtId="41" fontId="3" fillId="10" borderId="40" xfId="0" applyNumberFormat="1" applyFont="1" applyFill="1" applyBorder="1" applyProtection="1">
      <protection hidden="1"/>
    </xf>
    <xf numFmtId="41" fontId="3" fillId="10" borderId="40" xfId="0" applyNumberFormat="1" applyFont="1" applyFill="1" applyBorder="1"/>
    <xf numFmtId="9" fontId="3" fillId="10" borderId="9" xfId="3" applyFont="1" applyFill="1" applyBorder="1"/>
    <xf numFmtId="41" fontId="3" fillId="10" borderId="29" xfId="0" applyNumberFormat="1" applyFont="1" applyFill="1" applyBorder="1"/>
    <xf numFmtId="0" fontId="4" fillId="10" borderId="9" xfId="0" applyFont="1" applyFill="1" applyBorder="1"/>
    <xf numFmtId="0" fontId="6" fillId="10" borderId="10" xfId="0" applyFont="1" applyFill="1" applyBorder="1" applyAlignment="1"/>
    <xf numFmtId="0" fontId="4" fillId="10" borderId="40" xfId="0" applyFont="1" applyFill="1" applyBorder="1"/>
    <xf numFmtId="9" fontId="4" fillId="10" borderId="9" xfId="3" applyFont="1" applyFill="1" applyBorder="1" applyAlignment="1"/>
    <xf numFmtId="4" fontId="4" fillId="10" borderId="9" xfId="0" applyNumberFormat="1" applyFont="1" applyFill="1" applyBorder="1"/>
    <xf numFmtId="41" fontId="4" fillId="10" borderId="9" xfId="1" applyNumberFormat="1" applyFont="1" applyFill="1" applyBorder="1"/>
    <xf numFmtId="41" fontId="4" fillId="10" borderId="40" xfId="1" applyNumberFormat="1" applyFont="1" applyFill="1" applyBorder="1" applyProtection="1">
      <protection hidden="1"/>
    </xf>
    <xf numFmtId="41" fontId="4" fillId="10" borderId="40" xfId="1" applyNumberFormat="1" applyFont="1" applyFill="1" applyBorder="1"/>
    <xf numFmtId="41" fontId="4" fillId="10" borderId="29" xfId="1" applyNumberFormat="1" applyFont="1" applyFill="1" applyBorder="1"/>
    <xf numFmtId="0" fontId="0" fillId="10" borderId="9" xfId="0" applyFill="1" applyBorder="1"/>
    <xf numFmtId="0" fontId="4" fillId="10" borderId="40" xfId="0" applyFont="1" applyFill="1" applyBorder="1" applyAlignment="1">
      <alignment horizontal="center" vertical="top" wrapText="1"/>
    </xf>
    <xf numFmtId="0" fontId="4" fillId="10" borderId="10" xfId="0" applyFont="1" applyFill="1" applyBorder="1"/>
    <xf numFmtId="9" fontId="4" fillId="10" borderId="10" xfId="3" applyFont="1" applyFill="1" applyBorder="1" applyAlignment="1"/>
    <xf numFmtId="0" fontId="3" fillId="10" borderId="9" xfId="0" applyFont="1" applyFill="1" applyBorder="1" applyAlignment="1"/>
    <xf numFmtId="0" fontId="7" fillId="10" borderId="10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4" fillId="10" borderId="9" xfId="0" applyFont="1" applyFill="1" applyBorder="1" applyAlignment="1"/>
    <xf numFmtId="0" fontId="4" fillId="10" borderId="10" xfId="0" applyFont="1" applyFill="1" applyBorder="1" applyAlignment="1">
      <alignment horizontal="center" vertical="top" wrapText="1"/>
    </xf>
    <xf numFmtId="9" fontId="4" fillId="10" borderId="77" xfId="3" applyFont="1" applyFill="1" applyBorder="1" applyAlignment="1"/>
    <xf numFmtId="0" fontId="4" fillId="10" borderId="77" xfId="0" applyFont="1" applyFill="1" applyBorder="1"/>
    <xf numFmtId="41" fontId="4" fillId="10" borderId="77" xfId="1" applyNumberFormat="1" applyFont="1" applyFill="1" applyBorder="1"/>
    <xf numFmtId="41" fontId="4" fillId="10" borderId="83" xfId="1" applyNumberFormat="1" applyFont="1" applyFill="1" applyBorder="1"/>
    <xf numFmtId="0" fontId="4" fillId="10" borderId="9" xfId="0" applyFont="1" applyFill="1" applyBorder="1" applyAlignment="1">
      <alignment horizontal="center" vertical="top" wrapText="1"/>
    </xf>
    <xf numFmtId="9" fontId="4" fillId="10" borderId="0" xfId="3" applyFont="1" applyFill="1" applyBorder="1" applyAlignment="1"/>
    <xf numFmtId="0" fontId="4" fillId="10" borderId="0" xfId="0" applyFont="1" applyFill="1" applyBorder="1"/>
    <xf numFmtId="41" fontId="4" fillId="10" borderId="0" xfId="1" applyNumberFormat="1" applyFont="1" applyFill="1" applyBorder="1"/>
    <xf numFmtId="41" fontId="4" fillId="10" borderId="9" xfId="0" applyNumberFormat="1" applyFont="1" applyFill="1" applyBorder="1"/>
    <xf numFmtId="41" fontId="4" fillId="10" borderId="9" xfId="0" applyNumberFormat="1" applyFont="1" applyFill="1" applyBorder="1" applyProtection="1">
      <protection hidden="1"/>
    </xf>
    <xf numFmtId="41" fontId="4" fillId="10" borderId="29" xfId="0" applyNumberFormat="1" applyFont="1" applyFill="1" applyBorder="1"/>
    <xf numFmtId="0" fontId="1" fillId="10" borderId="9" xfId="0" applyFont="1" applyFill="1" applyBorder="1"/>
    <xf numFmtId="0" fontId="3" fillId="10" borderId="40" xfId="0" applyFont="1" applyFill="1" applyBorder="1" applyAlignment="1"/>
    <xf numFmtId="9" fontId="4" fillId="10" borderId="9" xfId="3" applyFont="1" applyFill="1" applyBorder="1"/>
    <xf numFmtId="9" fontId="4" fillId="10" borderId="10" xfId="3" applyFont="1" applyFill="1" applyBorder="1"/>
    <xf numFmtId="164" fontId="4" fillId="10" borderId="29" xfId="1" applyNumberFormat="1" applyFont="1" applyFill="1" applyBorder="1"/>
    <xf numFmtId="0" fontId="4" fillId="10" borderId="10" xfId="0" applyFont="1" applyFill="1" applyBorder="1" applyAlignment="1"/>
    <xf numFmtId="0" fontId="4" fillId="10" borderId="40" xfId="0" applyFont="1" applyFill="1" applyBorder="1" applyAlignment="1">
      <alignment wrapText="1"/>
    </xf>
    <xf numFmtId="41" fontId="4" fillId="10" borderId="9" xfId="1" applyNumberFormat="1" applyFont="1" applyFill="1" applyBorder="1" applyProtection="1">
      <protection hidden="1"/>
    </xf>
    <xf numFmtId="0" fontId="3" fillId="10" borderId="10" xfId="0" applyFont="1" applyFill="1" applyBorder="1" applyAlignment="1"/>
    <xf numFmtId="0" fontId="6" fillId="10" borderId="40" xfId="0" applyFont="1" applyFill="1" applyBorder="1" applyAlignment="1"/>
    <xf numFmtId="0" fontId="8" fillId="10" borderId="9" xfId="0" applyFont="1" applyFill="1" applyBorder="1" applyAlignment="1"/>
    <xf numFmtId="41" fontId="4" fillId="10" borderId="0" xfId="0" applyNumberFormat="1" applyFont="1" applyFill="1" applyBorder="1"/>
    <xf numFmtId="41" fontId="4" fillId="10" borderId="9" xfId="0" applyNumberFormat="1" applyFont="1" applyFill="1" applyBorder="1" applyAlignment="1" applyProtection="1">
      <alignment horizontal="center"/>
      <protection hidden="1"/>
    </xf>
    <xf numFmtId="41" fontId="4" fillId="10" borderId="77" xfId="0" applyNumberFormat="1" applyFont="1" applyFill="1" applyBorder="1"/>
    <xf numFmtId="41" fontId="4" fillId="10" borderId="9" xfId="0" applyNumberFormat="1" applyFont="1" applyFill="1" applyBorder="1" applyAlignment="1">
      <alignment horizontal="center"/>
    </xf>
    <xf numFmtId="41" fontId="4" fillId="10" borderId="29" xfId="0" applyNumberFormat="1" applyFont="1" applyFill="1" applyBorder="1" applyAlignment="1">
      <alignment horizontal="center"/>
    </xf>
    <xf numFmtId="4" fontId="4" fillId="10" borderId="0" xfId="0" applyNumberFormat="1" applyFont="1" applyFill="1" applyBorder="1"/>
    <xf numFmtId="9" fontId="8" fillId="10" borderId="9" xfId="3" applyFont="1" applyFill="1" applyBorder="1"/>
    <xf numFmtId="4" fontId="8" fillId="10" borderId="9" xfId="0" applyNumberFormat="1" applyFont="1" applyFill="1" applyBorder="1"/>
    <xf numFmtId="41" fontId="8" fillId="10" borderId="9" xfId="0" applyNumberFormat="1" applyFont="1" applyFill="1" applyBorder="1"/>
    <xf numFmtId="41" fontId="8" fillId="10" borderId="9" xfId="0" applyNumberFormat="1" applyFont="1" applyFill="1" applyBorder="1" applyProtection="1">
      <protection hidden="1"/>
    </xf>
    <xf numFmtId="9" fontId="8" fillId="10" borderId="10" xfId="3" applyFont="1" applyFill="1" applyBorder="1"/>
    <xf numFmtId="164" fontId="8" fillId="10" borderId="29" xfId="1" applyNumberFormat="1" applyFont="1" applyFill="1" applyBorder="1"/>
    <xf numFmtId="0" fontId="7" fillId="10" borderId="9" xfId="0" applyFont="1" applyFill="1" applyBorder="1" applyAlignment="1">
      <alignment horizontal="center"/>
    </xf>
    <xf numFmtId="43" fontId="1" fillId="17" borderId="0" xfId="1" applyFill="1"/>
    <xf numFmtId="0" fontId="0" fillId="17" borderId="0" xfId="0" applyFill="1"/>
    <xf numFmtId="0" fontId="22" fillId="17" borderId="0" xfId="0" applyFont="1" applyFill="1"/>
  </cellXfs>
  <cellStyles count="4">
    <cellStyle name="Comma" xfId="1" builtinId="3"/>
    <cellStyle name="Normal" xfId="0" builtinId="0"/>
    <cellStyle name="Normal 2" xfId="2"/>
    <cellStyle name="Percent" xfId="3" builtinId="5"/>
  </cellStyles>
  <dxfs count="94">
    <dxf>
      <font>
        <b val="0"/>
        <i/>
        <condense val="0"/>
        <extend val="0"/>
        <color indexed="10"/>
      </font>
    </dxf>
    <dxf>
      <fill>
        <patternFill>
          <bgColor indexed="38"/>
        </patternFill>
      </fill>
    </dxf>
    <dxf>
      <fill>
        <patternFill patternType="none">
          <bgColor indexed="65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  <color auto="1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/>
        <condense val="0"/>
        <extend val="0"/>
        <color indexed="10"/>
      </font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/>
        <condense val="0"/>
        <extend val="0"/>
        <color indexed="10"/>
      </font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indexed="6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indexed="65"/>
        </patternFill>
      </fill>
      <border>
        <left/>
        <right/>
        <top/>
        <bottom/>
      </border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strike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 val="0"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 patternType="solid">
          <bgColor indexed="10"/>
        </patternFill>
      </fill>
    </dxf>
    <dxf>
      <fill>
        <patternFill patternType="none">
          <bgColor indexed="65"/>
        </patternFill>
      </fill>
    </dxf>
    <dxf>
      <font>
        <b val="0"/>
        <i val="0"/>
        <condense val="0"/>
        <extend val="0"/>
      </font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E1B32"/>
      <rgbColor rgb="00DAD6CB"/>
      <rgbColor rgb="00675545"/>
      <rgbColor rgb="00FFFFFF"/>
      <rgbColor rgb="00EDB700"/>
      <rgbColor rgb="00A2AD00"/>
      <rgbColor rgb="002C95B5"/>
      <rgbColor rgb="00000000"/>
      <rgbColor rgb="00000080"/>
      <rgbColor rgb="00FF00FF"/>
      <rgbColor rgb="00FFFF00"/>
      <rgbColor rgb="0000FFFF"/>
      <rgbColor rgb="00800080"/>
      <rgbColor rgb="00800000"/>
      <rgbColor rgb="00F1F1F1"/>
      <rgbColor rgb="00EAEAEA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etenetk/Desktop/OFDA%20Budget%204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Full"/>
      <sheetName val="Budget - Prog Ops"/>
      <sheetName val="NBI-Loki Ops"/>
      <sheetName val="Office Operations"/>
      <sheetName val="Prog Supplies"/>
      <sheetName val="Materials and Equipment"/>
      <sheetName val="Staff at Locations"/>
      <sheetName val="Facilities"/>
      <sheetName val="Salaries"/>
      <sheetName val="HQ Technical Sup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G10">
            <v>50</v>
          </cell>
          <cell r="H10">
            <v>10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K11" sqref="K11"/>
    </sheetView>
  </sheetViews>
  <sheetFormatPr defaultRowHeight="12.75" x14ac:dyDescent="0.2"/>
  <cols>
    <col min="1" max="1" width="2.7109375" customWidth="1"/>
    <col min="2" max="2" width="18.85546875" bestFit="1" customWidth="1"/>
    <col min="3" max="5" width="12.5703125" style="9" bestFit="1" customWidth="1"/>
    <col min="6" max="6" width="7.28515625" style="9" bestFit="1" customWidth="1"/>
    <col min="7" max="8" width="12.5703125" style="9" bestFit="1" customWidth="1"/>
    <col min="10" max="10" width="25.85546875" customWidth="1"/>
  </cols>
  <sheetData>
    <row r="1" spans="1:11" ht="18" x14ac:dyDescent="0.25">
      <c r="A1" s="5"/>
      <c r="B1" s="546" t="s">
        <v>517</v>
      </c>
      <c r="C1" s="544"/>
      <c r="D1" s="544"/>
      <c r="E1" s="544"/>
      <c r="F1" s="544"/>
      <c r="G1" s="544"/>
      <c r="H1" s="544"/>
      <c r="I1" s="545"/>
      <c r="J1" s="545"/>
      <c r="K1" s="545"/>
    </row>
    <row r="2" spans="1:11" ht="15" x14ac:dyDescent="0.25">
      <c r="B2" s="5"/>
      <c r="C2" s="434" t="s">
        <v>505</v>
      </c>
      <c r="D2" s="434"/>
      <c r="E2" s="434"/>
    </row>
    <row r="3" spans="1:11" ht="15" x14ac:dyDescent="0.25">
      <c r="B3" s="5"/>
      <c r="D3" s="160"/>
    </row>
    <row r="4" spans="1:11" ht="15.75" thickBot="1" x14ac:dyDescent="0.3">
      <c r="B4" s="5"/>
      <c r="H4" s="160"/>
    </row>
    <row r="5" spans="1:11" ht="15.75" thickBot="1" x14ac:dyDescent="0.3">
      <c r="B5" s="476" t="s">
        <v>511</v>
      </c>
      <c r="C5" s="477" t="str">
        <f>IF('Budget Detail'!G1=0,"",'Budget Detail'!G1)</f>
        <v/>
      </c>
      <c r="D5" s="478"/>
      <c r="E5" s="478"/>
      <c r="F5" s="478"/>
      <c r="G5" s="478"/>
      <c r="H5" s="479"/>
    </row>
    <row r="6" spans="1:11" ht="15.75" thickBot="1" x14ac:dyDescent="0.3">
      <c r="B6" s="476" t="s">
        <v>49</v>
      </c>
      <c r="C6" s="477" t="str">
        <f>IF('Budget Detail'!G2=0,"",'Budget Detail'!G2)</f>
        <v/>
      </c>
      <c r="D6" s="478"/>
      <c r="E6" s="478"/>
      <c r="F6" s="478"/>
      <c r="G6" s="478"/>
      <c r="H6" s="479"/>
    </row>
    <row r="7" spans="1:11" ht="15.75" thickBot="1" x14ac:dyDescent="0.3">
      <c r="B7" s="476" t="s">
        <v>47</v>
      </c>
      <c r="C7" s="477" t="str">
        <f>IF('Budget Detail'!G3=0,"",'Budget Detail'!G3)</f>
        <v/>
      </c>
      <c r="D7" s="478"/>
      <c r="E7" s="478"/>
      <c r="F7" s="478"/>
      <c r="G7" s="478"/>
      <c r="H7" s="479"/>
    </row>
    <row r="8" spans="1:11" ht="15.75" thickBot="1" x14ac:dyDescent="0.3">
      <c r="B8" s="476" t="s">
        <v>48</v>
      </c>
      <c r="C8" s="477" t="str">
        <f>IF('Budget Detail'!G4=0,"",'Budget Detail'!G4)</f>
        <v/>
      </c>
      <c r="D8" s="478"/>
      <c r="E8" s="478"/>
      <c r="F8" s="478"/>
      <c r="G8" s="478"/>
      <c r="H8" s="479"/>
    </row>
    <row r="10" spans="1:11" ht="13.5" thickBot="1" x14ac:dyDescent="0.25">
      <c r="B10" s="2"/>
    </row>
    <row r="11" spans="1:11" ht="28.5" customHeight="1" thickBot="1" x14ac:dyDescent="0.25">
      <c r="A11" s="256" t="s">
        <v>50</v>
      </c>
      <c r="B11" s="255"/>
      <c r="C11" s="265" t="s">
        <v>145</v>
      </c>
      <c r="D11" s="265" t="s">
        <v>55</v>
      </c>
      <c r="E11" s="265" t="s">
        <v>54</v>
      </c>
      <c r="F11" s="265" t="s">
        <v>53</v>
      </c>
      <c r="G11" s="265" t="s">
        <v>52</v>
      </c>
      <c r="H11" s="257" t="s">
        <v>80</v>
      </c>
    </row>
    <row r="12" spans="1:11" s="13" customFormat="1" ht="20.100000000000001" customHeight="1" x14ac:dyDescent="0.2">
      <c r="A12" s="127" t="s">
        <v>81</v>
      </c>
      <c r="B12" s="266" t="s">
        <v>82</v>
      </c>
      <c r="C12" s="128">
        <f>'Budget Detail'!H61</f>
        <v>0</v>
      </c>
      <c r="D12" s="128">
        <f>'Budget Detail'!L61</f>
        <v>0</v>
      </c>
      <c r="E12" s="128">
        <f>'Budget Detail'!P61</f>
        <v>0</v>
      </c>
      <c r="F12" s="128">
        <f>'Budget Detail'!T61</f>
        <v>0</v>
      </c>
      <c r="G12" s="128">
        <f>'Budget Detail'!X61</f>
        <v>0</v>
      </c>
      <c r="H12" s="154">
        <f t="shared" ref="H12:H19" si="0">C12+D12+E12+F12+G12</f>
        <v>0</v>
      </c>
      <c r="I12" s="125" t="str">
        <f t="shared" ref="I12:I21" si="1">IF(SUM(C12:H12)/2=H12," ","ERROR")</f>
        <v xml:space="preserve"> </v>
      </c>
      <c r="J12" s="126" t="str">
        <f>IF(H12='Budget Detail'!Y61," ","Doesn't Tie to Detail Sheet")</f>
        <v xml:space="preserve"> </v>
      </c>
    </row>
    <row r="13" spans="1:11" s="13" customFormat="1" ht="20.100000000000001" customHeight="1" x14ac:dyDescent="0.2">
      <c r="A13" s="129" t="s">
        <v>83</v>
      </c>
      <c r="B13" s="267" t="s">
        <v>84</v>
      </c>
      <c r="C13" s="130">
        <f>'Budget Detail'!H80</f>
        <v>0</v>
      </c>
      <c r="D13" s="130">
        <f>'Budget Detail'!L80</f>
        <v>0</v>
      </c>
      <c r="E13" s="130">
        <f>'Budget Detail'!P80</f>
        <v>0</v>
      </c>
      <c r="F13" s="130">
        <f>'Budget Detail'!T80</f>
        <v>0</v>
      </c>
      <c r="G13" s="130">
        <f>'Budget Detail'!X80</f>
        <v>0</v>
      </c>
      <c r="H13" s="155">
        <f t="shared" si="0"/>
        <v>0</v>
      </c>
      <c r="I13" s="125" t="str">
        <f t="shared" si="1"/>
        <v xml:space="preserve"> </v>
      </c>
      <c r="J13" s="126" t="str">
        <f>IF(H13='Budget Detail'!Y80," ","Doesn't Tie to Detail Sheet")</f>
        <v xml:space="preserve"> </v>
      </c>
    </row>
    <row r="14" spans="1:11" s="13" customFormat="1" ht="20.100000000000001" customHeight="1" x14ac:dyDescent="0.2">
      <c r="A14" s="129" t="s">
        <v>85</v>
      </c>
      <c r="B14" s="267" t="s">
        <v>86</v>
      </c>
      <c r="C14" s="130">
        <f>'Budget Detail'!H87</f>
        <v>0</v>
      </c>
      <c r="D14" s="130">
        <f>'Budget Detail'!L87</f>
        <v>0</v>
      </c>
      <c r="E14" s="130">
        <f>'Budget Detail'!P87</f>
        <v>0</v>
      </c>
      <c r="F14" s="130">
        <f>'Budget Detail'!T87</f>
        <v>0</v>
      </c>
      <c r="G14" s="130">
        <f>'Budget Detail'!X87</f>
        <v>0</v>
      </c>
      <c r="H14" s="155">
        <f t="shared" si="0"/>
        <v>0</v>
      </c>
      <c r="I14" s="125" t="str">
        <f t="shared" si="1"/>
        <v xml:space="preserve"> </v>
      </c>
      <c r="J14" s="126" t="str">
        <f>IF(H14='Budget Detail'!Y87," ","Doesn't Tie to Detail Sheet")</f>
        <v xml:space="preserve"> </v>
      </c>
    </row>
    <row r="15" spans="1:11" s="13" customFormat="1" ht="20.100000000000001" customHeight="1" x14ac:dyDescent="0.2">
      <c r="A15" s="129" t="s">
        <v>87</v>
      </c>
      <c r="B15" s="267" t="s">
        <v>88</v>
      </c>
      <c r="C15" s="130">
        <f>'Budget Detail'!H103</f>
        <v>0</v>
      </c>
      <c r="D15" s="130">
        <f>'Budget Detail'!L103</f>
        <v>0</v>
      </c>
      <c r="E15" s="130">
        <f>'Budget Detail'!P103</f>
        <v>0</v>
      </c>
      <c r="F15" s="130">
        <f>'Budget Detail'!T103</f>
        <v>0</v>
      </c>
      <c r="G15" s="130">
        <f>'Budget Detail'!X103</f>
        <v>0</v>
      </c>
      <c r="H15" s="155">
        <f t="shared" si="0"/>
        <v>0</v>
      </c>
      <c r="I15" s="125" t="str">
        <f t="shared" si="1"/>
        <v xml:space="preserve"> </v>
      </c>
      <c r="J15" s="126" t="str">
        <f>IF(H15='Budget Detail'!Y103," ","Doesn't Tie to Detail Sheet")</f>
        <v xml:space="preserve"> </v>
      </c>
    </row>
    <row r="16" spans="1:11" s="13" customFormat="1" ht="20.100000000000001" customHeight="1" x14ac:dyDescent="0.2">
      <c r="A16" s="129" t="s">
        <v>89</v>
      </c>
      <c r="B16" s="267" t="s">
        <v>90</v>
      </c>
      <c r="C16" s="130">
        <f>'Budget Detail'!H117</f>
        <v>0</v>
      </c>
      <c r="D16" s="130">
        <f>'Budget Detail'!L117</f>
        <v>0</v>
      </c>
      <c r="E16" s="130">
        <f>'Budget Detail'!P117</f>
        <v>0</v>
      </c>
      <c r="F16" s="130">
        <f>'Budget Detail'!T117</f>
        <v>0</v>
      </c>
      <c r="G16" s="130">
        <f>'Budget Detail'!X117</f>
        <v>0</v>
      </c>
      <c r="H16" s="155">
        <f t="shared" si="0"/>
        <v>0</v>
      </c>
      <c r="I16" s="125" t="str">
        <f t="shared" si="1"/>
        <v xml:space="preserve"> </v>
      </c>
      <c r="J16" s="126" t="str">
        <f>IF(H16='Budget Detail'!Y117," ","Doesn't Tie to Detail Sheet")</f>
        <v xml:space="preserve"> </v>
      </c>
    </row>
    <row r="17" spans="1:10" s="13" customFormat="1" ht="20.100000000000001" customHeight="1" x14ac:dyDescent="0.2">
      <c r="A17" s="129" t="s">
        <v>91</v>
      </c>
      <c r="B17" s="430" t="s">
        <v>92</v>
      </c>
      <c r="C17" s="130">
        <f>'Budget Detail'!H168</f>
        <v>0</v>
      </c>
      <c r="D17" s="130">
        <f>'Budget Detail'!L168</f>
        <v>0</v>
      </c>
      <c r="E17" s="130">
        <f>'Budget Detail'!P168</f>
        <v>0</v>
      </c>
      <c r="F17" s="130">
        <f>'Budget Detail'!T168</f>
        <v>0</v>
      </c>
      <c r="G17" s="130">
        <f>'Budget Detail'!X168</f>
        <v>0</v>
      </c>
      <c r="H17" s="155">
        <f t="shared" si="0"/>
        <v>0</v>
      </c>
      <c r="I17" s="125" t="str">
        <f t="shared" si="1"/>
        <v xml:space="preserve"> </v>
      </c>
      <c r="J17" s="126" t="str">
        <f>IF(H17='Budget Detail'!Y168," ","Doesn't Tie to Detail Sheet")</f>
        <v xml:space="preserve"> </v>
      </c>
    </row>
    <row r="18" spans="1:10" s="13" customFormat="1" ht="20.100000000000001" customHeight="1" x14ac:dyDescent="0.2">
      <c r="A18" s="129" t="s">
        <v>93</v>
      </c>
      <c r="B18" s="267" t="s">
        <v>94</v>
      </c>
      <c r="C18" s="130">
        <f>'Budget Detail'!H177</f>
        <v>0</v>
      </c>
      <c r="D18" s="130">
        <f>'Budget Detail'!L177</f>
        <v>0</v>
      </c>
      <c r="E18" s="130">
        <f>'Budget Detail'!P177</f>
        <v>0</v>
      </c>
      <c r="F18" s="130">
        <f>'Budget Detail'!T177</f>
        <v>0</v>
      </c>
      <c r="G18" s="130">
        <f>'Budget Detail'!X177</f>
        <v>0</v>
      </c>
      <c r="H18" s="155">
        <f t="shared" si="0"/>
        <v>0</v>
      </c>
      <c r="I18" s="125" t="str">
        <f t="shared" si="1"/>
        <v xml:space="preserve"> </v>
      </c>
      <c r="J18" s="126" t="str">
        <f>IF(H18='Budget Detail'!Y177," ","Doesn't Tie to Detail Sheet")</f>
        <v xml:space="preserve"> </v>
      </c>
    </row>
    <row r="19" spans="1:10" s="13" customFormat="1" ht="20.100000000000001" customHeight="1" thickBot="1" x14ac:dyDescent="0.25">
      <c r="A19" s="131" t="s">
        <v>95</v>
      </c>
      <c r="B19" s="268" t="s">
        <v>189</v>
      </c>
      <c r="C19" s="132">
        <f>'Budget Detail'!H250</f>
        <v>0</v>
      </c>
      <c r="D19" s="132">
        <f>'Budget Detail'!L250</f>
        <v>0</v>
      </c>
      <c r="E19" s="132">
        <f>'Budget Detail'!P250</f>
        <v>0</v>
      </c>
      <c r="F19" s="132">
        <f>'Budget Detail'!T250</f>
        <v>0</v>
      </c>
      <c r="G19" s="132">
        <f>'Budget Detail'!X250</f>
        <v>0</v>
      </c>
      <c r="H19" s="156">
        <f t="shared" si="0"/>
        <v>0</v>
      </c>
      <c r="I19" s="125" t="str">
        <f t="shared" si="1"/>
        <v xml:space="preserve"> </v>
      </c>
      <c r="J19" s="126" t="str">
        <f>IF(H19='Budget Detail'!Y250," ","Doesn't Tie to Detail Sheet")</f>
        <v xml:space="preserve"> </v>
      </c>
    </row>
    <row r="20" spans="1:10" s="13" customFormat="1" ht="20.100000000000001" customHeight="1" x14ac:dyDescent="0.2">
      <c r="A20" s="127" t="s">
        <v>96</v>
      </c>
      <c r="B20" s="266" t="s">
        <v>97</v>
      </c>
      <c r="C20" s="133">
        <f t="shared" ref="C20:G20" si="2">SUM(C12:C19)</f>
        <v>0</v>
      </c>
      <c r="D20" s="133">
        <f t="shared" si="2"/>
        <v>0</v>
      </c>
      <c r="E20" s="134">
        <f t="shared" si="2"/>
        <v>0</v>
      </c>
      <c r="F20" s="133">
        <f t="shared" si="2"/>
        <v>0</v>
      </c>
      <c r="G20" s="133">
        <f t="shared" si="2"/>
        <v>0</v>
      </c>
      <c r="H20" s="157">
        <f>SUM(H12:H19)</f>
        <v>0</v>
      </c>
      <c r="I20" s="125" t="str">
        <f t="shared" si="1"/>
        <v xml:space="preserve"> </v>
      </c>
      <c r="J20" s="126" t="str">
        <f>IF(H20='Budget Detail'!Y252," ","Doesn't Tie to Detail Sheet")</f>
        <v xml:space="preserve"> </v>
      </c>
    </row>
    <row r="21" spans="1:10" s="13" customFormat="1" ht="20.100000000000001" customHeight="1" thickBot="1" x14ac:dyDescent="0.25">
      <c r="A21" s="137" t="s">
        <v>98</v>
      </c>
      <c r="B21" s="269" t="s">
        <v>99</v>
      </c>
      <c r="C21" s="138">
        <f>'Budget Detail'!H260</f>
        <v>0</v>
      </c>
      <c r="D21" s="138">
        <f>'Budget Detail'!L260</f>
        <v>0</v>
      </c>
      <c r="E21" s="138">
        <f>'Budget Detail'!P260</f>
        <v>0</v>
      </c>
      <c r="F21" s="138">
        <f>'Budget Detail'!T260</f>
        <v>0</v>
      </c>
      <c r="G21" s="138">
        <f>'Budget Detail'!X260</f>
        <v>0</v>
      </c>
      <c r="H21" s="158">
        <f>C21+D21+E21+F21+G21</f>
        <v>0</v>
      </c>
      <c r="I21" s="125" t="str">
        <f t="shared" si="1"/>
        <v xml:space="preserve"> </v>
      </c>
      <c r="J21" s="126" t="str">
        <f>IF(H21='Budget Detail'!Y260," ","Doesn't Tie to Detail Sheet")</f>
        <v xml:space="preserve"> </v>
      </c>
    </row>
    <row r="22" spans="1:10" s="13" customFormat="1" ht="20.100000000000001" customHeight="1" thickBot="1" x14ac:dyDescent="0.25">
      <c r="A22" s="135" t="s">
        <v>503</v>
      </c>
      <c r="B22" s="270" t="s">
        <v>100</v>
      </c>
      <c r="C22" s="136">
        <f t="shared" ref="C22:H22" si="3">SUM(C20:C21)</f>
        <v>0</v>
      </c>
      <c r="D22" s="136">
        <f t="shared" si="3"/>
        <v>0</v>
      </c>
      <c r="E22" s="136">
        <f t="shared" si="3"/>
        <v>0</v>
      </c>
      <c r="F22" s="136">
        <f t="shared" si="3"/>
        <v>0</v>
      </c>
      <c r="G22" s="136">
        <f t="shared" si="3"/>
        <v>0</v>
      </c>
      <c r="H22" s="159">
        <f t="shared" si="3"/>
        <v>0</v>
      </c>
      <c r="I22" s="125" t="str">
        <f>IF(SUM(C22:H22)/2=H22," ","ERROR")</f>
        <v xml:space="preserve"> </v>
      </c>
      <c r="J22" s="126" t="str">
        <f>IF(H22='Budget Detail'!Y264," ","Doesn't Tie to Detail Sheet")</f>
        <v xml:space="preserve"> </v>
      </c>
    </row>
    <row r="25" spans="1:10" x14ac:dyDescent="0.2">
      <c r="C25" s="15" t="str">
        <f>IF(C22='Budget Detail'!H264," ","Doesn't Tie to Detail Sheet")</f>
        <v xml:space="preserve"> </v>
      </c>
      <c r="D25" s="15" t="str">
        <f>IF(D22='Budget Detail'!L264," ","Doesn't Tie to Detail Sheet")</f>
        <v xml:space="preserve"> </v>
      </c>
      <c r="E25" s="15" t="str">
        <f>IF(E22='Budget Detail'!P264," ","Doesn't Tie to Detail Sheet")</f>
        <v xml:space="preserve"> </v>
      </c>
      <c r="F25" s="15" t="str">
        <f>IF(F22='Budget Detail'!T264," ","Doesn't Tie to Detail Sheet")</f>
        <v xml:space="preserve"> </v>
      </c>
      <c r="G25" s="15"/>
      <c r="H25" s="15" t="str">
        <f>IF(H22='Budget Detail'!Y264," ","Doesn't Tie to Detail Sheet")</f>
        <v xml:space="preserve"> </v>
      </c>
    </row>
    <row r="26" spans="1:10" ht="15" x14ac:dyDescent="0.25">
      <c r="B26" s="5"/>
      <c r="C26" s="434" t="s">
        <v>506</v>
      </c>
      <c r="D26" s="434"/>
      <c r="E26" s="434"/>
    </row>
    <row r="27" spans="1:10" ht="13.5" thickBot="1" x14ac:dyDescent="0.25">
      <c r="B27" s="2"/>
    </row>
    <row r="28" spans="1:10" ht="26.25" thickBot="1" x14ac:dyDescent="0.25">
      <c r="A28" s="256" t="s">
        <v>50</v>
      </c>
      <c r="B28" s="255"/>
      <c r="C28" s="265" t="s">
        <v>145</v>
      </c>
      <c r="D28" s="265" t="s">
        <v>55</v>
      </c>
      <c r="E28" s="265" t="s">
        <v>54</v>
      </c>
      <c r="F28" s="265" t="s">
        <v>53</v>
      </c>
      <c r="G28" s="265" t="s">
        <v>52</v>
      </c>
      <c r="H28" s="257" t="s">
        <v>80</v>
      </c>
    </row>
    <row r="29" spans="1:10" x14ac:dyDescent="0.2">
      <c r="A29" s="127" t="s">
        <v>81</v>
      </c>
      <c r="B29" s="431" t="s">
        <v>507</v>
      </c>
      <c r="C29" s="128">
        <f>'Budget Detail'!H85</f>
        <v>0</v>
      </c>
      <c r="D29" s="128">
        <f>'Budget Detail'!L85</f>
        <v>0</v>
      </c>
      <c r="E29" s="128">
        <f>'Budget Detail'!P85</f>
        <v>0</v>
      </c>
      <c r="F29" s="128">
        <f>'Budget Detail'!T85</f>
        <v>0</v>
      </c>
      <c r="G29" s="128">
        <f>'Budget Detail'!X85</f>
        <v>0</v>
      </c>
      <c r="H29" s="154">
        <f t="shared" ref="H29:H31" si="4">C29+D29+E29+F29+G29</f>
        <v>0</v>
      </c>
    </row>
    <row r="30" spans="1:10" x14ac:dyDescent="0.2">
      <c r="A30" s="129" t="s">
        <v>83</v>
      </c>
      <c r="B30" s="430" t="s">
        <v>183</v>
      </c>
      <c r="C30" s="130">
        <f>'Budget Detail'!H104</f>
        <v>0</v>
      </c>
      <c r="D30" s="130">
        <f>'Budget Detail'!L104</f>
        <v>0</v>
      </c>
      <c r="E30" s="130">
        <f>'Budget Detail'!P104</f>
        <v>0</v>
      </c>
      <c r="F30" s="130">
        <f>'Budget Detail'!T104</f>
        <v>0</v>
      </c>
      <c r="G30" s="130">
        <f>'Budget Detail'!X104</f>
        <v>0</v>
      </c>
      <c r="H30" s="155">
        <f t="shared" si="4"/>
        <v>0</v>
      </c>
    </row>
    <row r="31" spans="1:10" x14ac:dyDescent="0.2">
      <c r="A31" s="129" t="s">
        <v>85</v>
      </c>
      <c r="B31" s="430" t="s">
        <v>508</v>
      </c>
      <c r="C31" s="130">
        <f>'Budget Detail'!H111</f>
        <v>0</v>
      </c>
      <c r="D31" s="130">
        <f>'Budget Detail'!L111</f>
        <v>0</v>
      </c>
      <c r="E31" s="130">
        <f>'Budget Detail'!P111</f>
        <v>0</v>
      </c>
      <c r="F31" s="130">
        <f>'Budget Detail'!T111</f>
        <v>0</v>
      </c>
      <c r="G31" s="130">
        <f>'Budget Detail'!X111</f>
        <v>0</v>
      </c>
      <c r="H31" s="155">
        <f t="shared" si="4"/>
        <v>0</v>
      </c>
    </row>
  </sheetData>
  <sheetProtection formatColumns="0" selectLockedCells="1"/>
  <mergeCells count="6">
    <mergeCell ref="C2:E2"/>
    <mergeCell ref="C26:E26"/>
    <mergeCell ref="C5:H5"/>
    <mergeCell ref="C6:H6"/>
    <mergeCell ref="C7:H7"/>
    <mergeCell ref="C8:H8"/>
  </mergeCells>
  <phoneticPr fontId="0" type="noConversion"/>
  <conditionalFormatting sqref="I12:I22">
    <cfRule type="cellIs" dxfId="93" priority="1" stopIfTrue="1" operator="equal">
      <formula>"Doesn't Foot"</formula>
    </cfRule>
  </conditionalFormatting>
  <conditionalFormatting sqref="C25:H25 J12:J22">
    <cfRule type="cellIs" dxfId="92" priority="2" stopIfTrue="1" operator="equal">
      <formula>"Doesn't Tie to Detail Sheet"</formula>
    </cfRule>
  </conditionalFormatting>
  <conditionalFormatting sqref="C24:H24">
    <cfRule type="cellIs" dxfId="91" priority="3" stopIfTrue="1" operator="equal">
      <formula>"Doesn't Foot"</formula>
    </cfRule>
  </conditionalFormatting>
  <pageMargins left="0.75" right="0.75" top="1" bottom="1" header="0.5" footer="0.5"/>
  <pageSetup orientation="portrait" r:id="rId1"/>
  <headerFooter alignWithMargins="0"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A1:AA264"/>
  <sheetViews>
    <sheetView zoomScale="85" zoomScaleNormal="85" workbookViewId="0">
      <pane xSplit="2" ySplit="10" topLeftCell="Q11" activePane="bottomRight" state="frozen"/>
      <selection pane="topRight" activeCell="G1" sqref="G1"/>
      <selection pane="bottomLeft" activeCell="A10" sqref="A10"/>
      <selection pane="bottomRight" activeCell="AF271" sqref="AF271"/>
    </sheetView>
  </sheetViews>
  <sheetFormatPr defaultRowHeight="12.75" outlineLevelRow="1" x14ac:dyDescent="0.2"/>
  <cols>
    <col min="1" max="1" width="2" customWidth="1"/>
    <col min="2" max="2" width="36.7109375" customWidth="1"/>
    <col min="3" max="4" width="9" hidden="1" customWidth="1"/>
    <col min="6" max="6" width="7.7109375" customWidth="1"/>
    <col min="7" max="7" width="10.85546875" style="8" bestFit="1" customWidth="1"/>
    <col min="8" max="8" width="12.7109375" style="389" customWidth="1"/>
    <col min="9" max="9" width="9.140625" style="8"/>
    <col min="10" max="10" width="7.7109375" customWidth="1"/>
    <col min="11" max="11" width="10.85546875" style="8" customWidth="1"/>
    <col min="12" max="12" width="12.7109375" style="8" customWidth="1"/>
    <col min="13" max="13" width="9.140625" style="8"/>
    <col min="14" max="14" width="7.7109375" customWidth="1"/>
    <col min="15" max="15" width="10.85546875" style="8" customWidth="1"/>
    <col min="16" max="16" width="12.7109375" style="8" customWidth="1"/>
    <col min="17" max="17" width="9.140625" style="8"/>
    <col min="18" max="18" width="7.7109375" customWidth="1"/>
    <col min="19" max="19" width="10.85546875" style="8" customWidth="1"/>
    <col min="20" max="20" width="12.7109375" style="8" customWidth="1"/>
    <col min="21" max="21" width="9.140625" style="8"/>
    <col min="22" max="22" width="7.7109375" customWidth="1"/>
    <col min="23" max="23" width="10.85546875" style="8" customWidth="1"/>
    <col min="24" max="24" width="12.7109375" style="8" customWidth="1"/>
    <col min="25" max="25" width="14.28515625" style="8" customWidth="1"/>
    <col min="26" max="26" width="11.7109375" customWidth="1"/>
    <col min="27" max="27" width="10.5703125" bestFit="1" customWidth="1"/>
  </cols>
  <sheetData>
    <row r="1" spans="1:26" ht="15" hidden="1" outlineLevel="1" x14ac:dyDescent="0.25">
      <c r="A1" s="435" t="str">
        <f>IF(OR($M$2&lt;&gt;0,$M$3&lt;&gt;0,$M$4&lt;&gt;0),"","Fill in Inflation Factors on right. ---&gt;")</f>
        <v>Fill in Inflation Factors on right. ---&gt;</v>
      </c>
      <c r="B1" s="436"/>
      <c r="E1" s="5" t="s">
        <v>163</v>
      </c>
      <c r="F1" s="5"/>
      <c r="G1" s="113"/>
      <c r="H1" s="388"/>
      <c r="I1" s="114"/>
      <c r="J1" s="454" t="s">
        <v>146</v>
      </c>
      <c r="K1" s="455"/>
      <c r="L1" s="455"/>
      <c r="M1" s="456"/>
      <c r="N1" s="452" t="s">
        <v>502</v>
      </c>
      <c r="O1" s="452"/>
      <c r="P1" s="452"/>
      <c r="Q1" s="452"/>
    </row>
    <row r="2" spans="1:26" ht="15" hidden="1" outlineLevel="1" x14ac:dyDescent="0.25">
      <c r="A2" s="437"/>
      <c r="B2" s="438"/>
      <c r="E2" s="5" t="s">
        <v>49</v>
      </c>
      <c r="F2" s="5"/>
      <c r="G2" s="113"/>
      <c r="H2" s="388"/>
      <c r="I2" s="114"/>
      <c r="J2" s="443" t="s">
        <v>56</v>
      </c>
      <c r="K2" s="444"/>
      <c r="L2" s="445"/>
      <c r="M2" s="381"/>
      <c r="N2" s="453"/>
      <c r="O2" s="453"/>
      <c r="P2" s="453"/>
      <c r="Q2" s="453"/>
      <c r="R2" s="8"/>
      <c r="S2"/>
      <c r="V2" s="8"/>
      <c r="W2"/>
      <c r="Z2" s="8"/>
    </row>
    <row r="3" spans="1:26" ht="15" hidden="1" outlineLevel="1" x14ac:dyDescent="0.25">
      <c r="A3" s="437"/>
      <c r="B3" s="438"/>
      <c r="E3" s="5" t="s">
        <v>47</v>
      </c>
      <c r="F3" s="5"/>
      <c r="G3" s="113"/>
      <c r="H3" s="388"/>
      <c r="I3" s="114"/>
      <c r="J3" s="446" t="s">
        <v>57</v>
      </c>
      <c r="K3" s="447"/>
      <c r="L3" s="448"/>
      <c r="M3" s="382"/>
      <c r="N3" s="453"/>
      <c r="O3" s="453"/>
      <c r="P3" s="453"/>
      <c r="Q3" s="453"/>
      <c r="R3" s="8"/>
      <c r="S3"/>
      <c r="V3" s="8"/>
      <c r="W3"/>
      <c r="Z3" s="8"/>
    </row>
    <row r="4" spans="1:26" ht="15" hidden="1" outlineLevel="1" x14ac:dyDescent="0.25">
      <c r="A4" s="437"/>
      <c r="B4" s="438"/>
      <c r="E4" s="5" t="s">
        <v>48</v>
      </c>
      <c r="F4" s="5"/>
      <c r="G4" s="113"/>
      <c r="H4" s="388"/>
      <c r="I4" s="114"/>
      <c r="J4" s="449" t="s">
        <v>51</v>
      </c>
      <c r="K4" s="450"/>
      <c r="L4" s="451"/>
      <c r="M4" s="383"/>
      <c r="N4" s="453"/>
      <c r="O4" s="453"/>
      <c r="P4" s="453"/>
      <c r="Q4" s="453"/>
      <c r="R4" s="8"/>
      <c r="S4"/>
      <c r="V4" s="8"/>
      <c r="W4"/>
      <c r="Z4" s="8"/>
    </row>
    <row r="5" spans="1:26" hidden="1" outlineLevel="1" x14ac:dyDescent="0.2">
      <c r="A5" s="437"/>
      <c r="B5" s="438"/>
    </row>
    <row r="6" spans="1:26" ht="13.5" hidden="1" customHeight="1" outlineLevel="1" x14ac:dyDescent="0.2">
      <c r="A6" s="437"/>
      <c r="B6" s="438"/>
      <c r="I6"/>
      <c r="K6"/>
      <c r="M6"/>
      <c r="Q6"/>
      <c r="U6"/>
    </row>
    <row r="7" spans="1:26" ht="13.5" hidden="1" customHeight="1" outlineLevel="1" thickBot="1" x14ac:dyDescent="0.25">
      <c r="A7" s="437"/>
      <c r="B7" s="438"/>
      <c r="I7"/>
      <c r="K7"/>
      <c r="M7"/>
      <c r="Q7"/>
      <c r="U7"/>
    </row>
    <row r="8" spans="1:26" ht="13.5" customHeight="1" collapsed="1" thickBot="1" x14ac:dyDescent="0.25">
      <c r="A8" s="437"/>
      <c r="B8" s="438"/>
      <c r="D8" s="208"/>
      <c r="E8" s="249" t="s">
        <v>145</v>
      </c>
      <c r="F8" s="249"/>
      <c r="G8" s="252"/>
      <c r="H8" s="390"/>
      <c r="I8" s="248" t="s">
        <v>55</v>
      </c>
      <c r="J8" s="249"/>
      <c r="K8" s="250"/>
      <c r="L8" s="250"/>
      <c r="M8" s="248" t="s">
        <v>54</v>
      </c>
      <c r="N8" s="248"/>
      <c r="O8" s="250"/>
      <c r="P8" s="250"/>
      <c r="Q8" s="248" t="s">
        <v>53</v>
      </c>
      <c r="R8" s="248"/>
      <c r="S8" s="250"/>
      <c r="T8" s="250"/>
      <c r="U8" s="251" t="s">
        <v>52</v>
      </c>
      <c r="V8" s="249"/>
      <c r="W8" s="252"/>
      <c r="X8" s="253"/>
    </row>
    <row r="9" spans="1:26" s="1" customFormat="1" ht="13.5" customHeight="1" thickBot="1" x14ac:dyDescent="0.25">
      <c r="A9" s="439"/>
      <c r="B9" s="440"/>
      <c r="C9" s="234"/>
      <c r="D9" s="235"/>
      <c r="E9" s="236" t="s">
        <v>46</v>
      </c>
      <c r="F9" s="237"/>
      <c r="G9" s="237"/>
      <c r="H9" s="391"/>
      <c r="I9" s="238" t="s">
        <v>46</v>
      </c>
      <c r="J9" s="237"/>
      <c r="K9" s="239"/>
      <c r="L9" s="239"/>
      <c r="M9" s="238" t="s">
        <v>46</v>
      </c>
      <c r="N9" s="239"/>
      <c r="O9" s="239"/>
      <c r="P9" s="239"/>
      <c r="Q9" s="238" t="s">
        <v>46</v>
      </c>
      <c r="R9" s="239"/>
      <c r="S9" s="239"/>
      <c r="T9" s="239"/>
      <c r="U9" s="240" t="s">
        <v>46</v>
      </c>
      <c r="V9" s="237"/>
      <c r="W9" s="237"/>
      <c r="X9" s="241"/>
      <c r="Y9" s="441" t="s">
        <v>271</v>
      </c>
      <c r="Z9" s="7"/>
    </row>
    <row r="10" spans="1:26" s="1" customFormat="1" ht="26.25" thickBot="1" x14ac:dyDescent="0.25">
      <c r="A10" s="242" t="s">
        <v>22</v>
      </c>
      <c r="B10" s="242"/>
      <c r="C10" s="243" t="s">
        <v>101</v>
      </c>
      <c r="D10" s="244" t="s">
        <v>65</v>
      </c>
      <c r="E10" s="245" t="s">
        <v>207</v>
      </c>
      <c r="F10" s="246" t="s">
        <v>201</v>
      </c>
      <c r="G10" s="247" t="s">
        <v>501</v>
      </c>
      <c r="H10" s="392" t="s">
        <v>202</v>
      </c>
      <c r="I10" s="245" t="s">
        <v>207</v>
      </c>
      <c r="J10" s="246" t="s">
        <v>201</v>
      </c>
      <c r="K10" s="247" t="s">
        <v>501</v>
      </c>
      <c r="L10" s="247" t="s">
        <v>208</v>
      </c>
      <c r="M10" s="245" t="s">
        <v>207</v>
      </c>
      <c r="N10" s="246" t="s">
        <v>201</v>
      </c>
      <c r="O10" s="247" t="s">
        <v>501</v>
      </c>
      <c r="P10" s="247" t="s">
        <v>209</v>
      </c>
      <c r="Q10" s="245" t="s">
        <v>207</v>
      </c>
      <c r="R10" s="246" t="s">
        <v>201</v>
      </c>
      <c r="S10" s="247" t="s">
        <v>501</v>
      </c>
      <c r="T10" s="247" t="s">
        <v>210</v>
      </c>
      <c r="U10" s="245" t="s">
        <v>207</v>
      </c>
      <c r="V10" s="246" t="s">
        <v>201</v>
      </c>
      <c r="W10" s="247" t="s">
        <v>501</v>
      </c>
      <c r="X10" s="247" t="s">
        <v>211</v>
      </c>
      <c r="Y10" s="442"/>
      <c r="Z10" s="17"/>
    </row>
    <row r="11" spans="1:26" s="12" customFormat="1" ht="13.5" hidden="1" outlineLevel="1" thickBot="1" x14ac:dyDescent="0.25">
      <c r="A11" s="37"/>
      <c r="B11" s="37"/>
      <c r="C11" s="38"/>
      <c r="D11" s="38"/>
      <c r="E11" s="24"/>
      <c r="F11" s="25"/>
      <c r="G11" s="26"/>
      <c r="H11" s="393"/>
      <c r="I11" s="24"/>
      <c r="J11" s="25"/>
      <c r="K11" s="27"/>
      <c r="L11" s="27"/>
      <c r="M11" s="24"/>
      <c r="N11" s="25"/>
      <c r="O11" s="27"/>
      <c r="P11" s="27"/>
      <c r="Q11" s="24"/>
      <c r="R11" s="25"/>
      <c r="S11" s="27"/>
      <c r="T11" s="27"/>
      <c r="U11" s="24"/>
      <c r="V11" s="25"/>
      <c r="W11" s="27"/>
      <c r="X11" s="27"/>
      <c r="Y11" s="27"/>
      <c r="Z11" s="10"/>
    </row>
    <row r="12" spans="1:26" s="1" customFormat="1" hidden="1" outlineLevel="1" x14ac:dyDescent="0.2">
      <c r="A12" s="40" t="s">
        <v>67</v>
      </c>
      <c r="B12" s="40"/>
      <c r="C12" s="39"/>
      <c r="D12" s="39"/>
      <c r="E12" s="28"/>
      <c r="F12" s="29"/>
      <c r="G12" s="30"/>
      <c r="H12" s="394"/>
      <c r="I12" s="28"/>
      <c r="J12" s="29"/>
      <c r="K12" s="30"/>
      <c r="L12" s="31"/>
      <c r="M12" s="28"/>
      <c r="N12" s="29"/>
      <c r="O12" s="30"/>
      <c r="P12" s="31"/>
      <c r="Q12" s="28"/>
      <c r="R12" s="29"/>
      <c r="S12" s="30"/>
      <c r="T12" s="31"/>
      <c r="U12" s="28"/>
      <c r="V12" s="29"/>
      <c r="W12" s="30"/>
      <c r="X12" s="31"/>
      <c r="Y12" s="31"/>
      <c r="Z12" s="17"/>
    </row>
    <row r="13" spans="1:26" s="62" customFormat="1" hidden="1" outlineLevel="1" x14ac:dyDescent="0.2">
      <c r="A13" s="63"/>
      <c r="B13" s="63"/>
      <c r="C13" s="200"/>
      <c r="D13" s="201"/>
      <c r="E13" s="197"/>
      <c r="F13" s="64"/>
      <c r="G13" s="65"/>
      <c r="H13" s="395"/>
      <c r="I13" s="197"/>
      <c r="J13" s="64"/>
      <c r="K13" s="65"/>
      <c r="L13" s="281"/>
      <c r="M13" s="285"/>
      <c r="N13" s="64"/>
      <c r="O13" s="65"/>
      <c r="P13" s="281"/>
      <c r="Q13" s="197"/>
      <c r="R13" s="64"/>
      <c r="S13" s="65"/>
      <c r="T13" s="281"/>
      <c r="U13" s="197"/>
      <c r="V13" s="64"/>
      <c r="W13" s="65"/>
      <c r="X13" s="65"/>
      <c r="Y13" s="139"/>
      <c r="Z13" s="17"/>
    </row>
    <row r="14" spans="1:26" s="2" customFormat="1" hidden="1" outlineLevel="1" x14ac:dyDescent="0.2">
      <c r="A14" s="481" t="s">
        <v>114</v>
      </c>
      <c r="B14" s="481"/>
      <c r="C14" s="482"/>
      <c r="D14" s="483"/>
      <c r="E14" s="484"/>
      <c r="F14" s="485"/>
      <c r="G14" s="486"/>
      <c r="H14" s="487"/>
      <c r="I14" s="484"/>
      <c r="J14" s="485"/>
      <c r="K14" s="486"/>
      <c r="L14" s="488"/>
      <c r="M14" s="489"/>
      <c r="N14" s="485"/>
      <c r="O14" s="486"/>
      <c r="P14" s="488"/>
      <c r="Q14" s="484"/>
      <c r="R14" s="485"/>
      <c r="S14" s="486"/>
      <c r="T14" s="488"/>
      <c r="U14" s="484"/>
      <c r="V14" s="485"/>
      <c r="W14" s="486"/>
      <c r="X14" s="486"/>
      <c r="Y14" s="490"/>
      <c r="Z14" s="17"/>
    </row>
    <row r="15" spans="1:26" s="2" customFormat="1" hidden="1" outlineLevel="1" x14ac:dyDescent="0.2">
      <c r="A15" s="66"/>
      <c r="B15" s="66"/>
      <c r="C15" s="202"/>
      <c r="D15" s="203"/>
      <c r="E15" s="198"/>
      <c r="F15" s="67"/>
      <c r="G15" s="68"/>
      <c r="H15" s="396"/>
      <c r="I15" s="198"/>
      <c r="J15" s="67"/>
      <c r="K15" s="68"/>
      <c r="L15" s="282"/>
      <c r="M15" s="286"/>
      <c r="N15" s="67"/>
      <c r="O15" s="68"/>
      <c r="P15" s="282"/>
      <c r="Q15" s="198"/>
      <c r="R15" s="67"/>
      <c r="S15" s="68"/>
      <c r="T15" s="282"/>
      <c r="U15" s="198"/>
      <c r="V15" s="67"/>
      <c r="W15" s="68"/>
      <c r="X15" s="68"/>
      <c r="Y15" s="140"/>
      <c r="Z15" s="17"/>
    </row>
    <row r="16" spans="1:26" s="4" customFormat="1" hidden="1" outlineLevel="1" x14ac:dyDescent="0.2">
      <c r="A16" s="481" t="s">
        <v>115</v>
      </c>
      <c r="B16" s="491"/>
      <c r="C16" s="492"/>
      <c r="D16" s="493"/>
      <c r="E16" s="494"/>
      <c r="F16" s="495"/>
      <c r="G16" s="496"/>
      <c r="H16" s="497"/>
      <c r="I16" s="494"/>
      <c r="J16" s="495"/>
      <c r="K16" s="496"/>
      <c r="L16" s="498"/>
      <c r="M16" s="494"/>
      <c r="N16" s="495"/>
      <c r="O16" s="496"/>
      <c r="P16" s="498"/>
      <c r="Q16" s="494"/>
      <c r="R16" s="495"/>
      <c r="S16" s="496"/>
      <c r="T16" s="498"/>
      <c r="U16" s="494"/>
      <c r="V16" s="495"/>
      <c r="W16" s="496"/>
      <c r="X16" s="496"/>
      <c r="Y16" s="499"/>
      <c r="Z16" s="18"/>
    </row>
    <row r="17" spans="1:26" hidden="1" outlineLevel="1" x14ac:dyDescent="0.2">
      <c r="A17" s="74"/>
      <c r="B17" s="79" t="s">
        <v>23</v>
      </c>
      <c r="C17" s="192"/>
      <c r="D17" s="174"/>
      <c r="E17" s="166"/>
      <c r="F17" s="69"/>
      <c r="G17" s="76"/>
      <c r="H17" s="398">
        <f t="shared" ref="H17:H24" si="0">ROUND(F17*G17,0)</f>
        <v>0</v>
      </c>
      <c r="I17" s="166"/>
      <c r="J17" s="69"/>
      <c r="K17" s="77">
        <f t="shared" ref="K17:K19" si="1">ROUND(G17*(100%+$M$2),0)</f>
        <v>0</v>
      </c>
      <c r="L17" s="209">
        <f t="shared" ref="L17:L19" si="2">ROUND(J17*K17,0)</f>
        <v>0</v>
      </c>
      <c r="M17" s="166"/>
      <c r="N17" s="69"/>
      <c r="O17" s="77">
        <f t="shared" ref="O17:O19" si="3">ROUND(K17*(100%+$M$2),0)</f>
        <v>0</v>
      </c>
      <c r="P17" s="209">
        <f t="shared" ref="P17:P19" si="4">ROUND(N17*O17,0)</f>
        <v>0</v>
      </c>
      <c r="Q17" s="166"/>
      <c r="R17" s="69"/>
      <c r="S17" s="77">
        <f t="shared" ref="S17:S19" si="5">ROUND(O17*(100%+$M$2),0)</f>
        <v>0</v>
      </c>
      <c r="T17" s="209">
        <f t="shared" ref="T17:T19" si="6">ROUND(R17*S17,0)</f>
        <v>0</v>
      </c>
      <c r="U17" s="166"/>
      <c r="V17" s="69"/>
      <c r="W17" s="77">
        <f t="shared" ref="W17:W19" si="7">ROUND(S17*(100%+$M$2),0)</f>
        <v>0</v>
      </c>
      <c r="X17" s="77">
        <f t="shared" ref="X17:X19" si="8">ROUND(V17*W17,0)</f>
        <v>0</v>
      </c>
      <c r="Y17" s="142">
        <f t="shared" ref="Y17:Y19" si="9">H17+L17+P17+T17+X17</f>
        <v>0</v>
      </c>
      <c r="Z17" s="20"/>
    </row>
    <row r="18" spans="1:26" hidden="1" outlineLevel="1" x14ac:dyDescent="0.2">
      <c r="A18" s="74"/>
      <c r="B18" s="79" t="s">
        <v>23</v>
      </c>
      <c r="C18" s="192"/>
      <c r="D18" s="174"/>
      <c r="E18" s="166"/>
      <c r="F18" s="69"/>
      <c r="G18" s="76"/>
      <c r="H18" s="398">
        <f t="shared" si="0"/>
        <v>0</v>
      </c>
      <c r="I18" s="166"/>
      <c r="J18" s="69"/>
      <c r="K18" s="77">
        <f t="shared" si="1"/>
        <v>0</v>
      </c>
      <c r="L18" s="209">
        <f t="shared" si="2"/>
        <v>0</v>
      </c>
      <c r="M18" s="166"/>
      <c r="N18" s="69"/>
      <c r="O18" s="77">
        <f t="shared" si="3"/>
        <v>0</v>
      </c>
      <c r="P18" s="209">
        <f t="shared" si="4"/>
        <v>0</v>
      </c>
      <c r="Q18" s="166"/>
      <c r="R18" s="69"/>
      <c r="S18" s="77">
        <f t="shared" si="5"/>
        <v>0</v>
      </c>
      <c r="T18" s="209">
        <f t="shared" si="6"/>
        <v>0</v>
      </c>
      <c r="U18" s="166"/>
      <c r="V18" s="69"/>
      <c r="W18" s="77">
        <f t="shared" si="7"/>
        <v>0</v>
      </c>
      <c r="X18" s="77">
        <f t="shared" si="8"/>
        <v>0</v>
      </c>
      <c r="Y18" s="142">
        <f t="shared" si="9"/>
        <v>0</v>
      </c>
      <c r="Z18" s="20"/>
    </row>
    <row r="19" spans="1:26" hidden="1" outlineLevel="1" x14ac:dyDescent="0.2">
      <c r="A19" s="74"/>
      <c r="B19" s="79" t="s">
        <v>25</v>
      </c>
      <c r="C19" s="192"/>
      <c r="D19" s="174"/>
      <c r="E19" s="166"/>
      <c r="F19" s="69"/>
      <c r="G19" s="76"/>
      <c r="H19" s="398">
        <f t="shared" si="0"/>
        <v>0</v>
      </c>
      <c r="I19" s="166"/>
      <c r="J19" s="69"/>
      <c r="K19" s="77">
        <f t="shared" si="1"/>
        <v>0</v>
      </c>
      <c r="L19" s="209">
        <f t="shared" si="2"/>
        <v>0</v>
      </c>
      <c r="M19" s="166"/>
      <c r="N19" s="69"/>
      <c r="O19" s="77">
        <f t="shared" si="3"/>
        <v>0</v>
      </c>
      <c r="P19" s="209">
        <f t="shared" si="4"/>
        <v>0</v>
      </c>
      <c r="Q19" s="166"/>
      <c r="R19" s="69"/>
      <c r="S19" s="77">
        <f t="shared" si="5"/>
        <v>0</v>
      </c>
      <c r="T19" s="209">
        <f t="shared" si="6"/>
        <v>0</v>
      </c>
      <c r="U19" s="166"/>
      <c r="V19" s="69"/>
      <c r="W19" s="77">
        <f t="shared" si="7"/>
        <v>0</v>
      </c>
      <c r="X19" s="77">
        <f t="shared" si="8"/>
        <v>0</v>
      </c>
      <c r="Y19" s="142">
        <f t="shared" si="9"/>
        <v>0</v>
      </c>
      <c r="Z19" s="20"/>
    </row>
    <row r="20" spans="1:26" hidden="1" outlineLevel="1" x14ac:dyDescent="0.2">
      <c r="A20" s="74"/>
      <c r="B20" s="80"/>
      <c r="C20" s="192"/>
      <c r="D20" s="174"/>
      <c r="E20" s="166"/>
      <c r="F20" s="69"/>
      <c r="G20" s="76"/>
      <c r="H20" s="397"/>
      <c r="I20" s="166"/>
      <c r="J20" s="69"/>
      <c r="K20" s="72"/>
      <c r="L20" s="283"/>
      <c r="M20" s="166"/>
      <c r="N20" s="69"/>
      <c r="O20" s="72"/>
      <c r="P20" s="283"/>
      <c r="Q20" s="166"/>
      <c r="R20" s="69"/>
      <c r="S20" s="72"/>
      <c r="T20" s="283"/>
      <c r="U20" s="166"/>
      <c r="V20" s="69"/>
      <c r="W20" s="72"/>
      <c r="X20" s="72"/>
      <c r="Y20" s="141"/>
      <c r="Z20" s="20"/>
    </row>
    <row r="21" spans="1:26" hidden="1" outlineLevel="1" x14ac:dyDescent="0.2">
      <c r="A21" s="481" t="s">
        <v>79</v>
      </c>
      <c r="B21" s="500"/>
      <c r="C21" s="492"/>
      <c r="D21" s="501"/>
      <c r="E21" s="494"/>
      <c r="F21" s="491"/>
      <c r="G21" s="496"/>
      <c r="H21" s="497"/>
      <c r="I21" s="494"/>
      <c r="J21" s="491"/>
      <c r="K21" s="496"/>
      <c r="L21" s="498"/>
      <c r="M21" s="494"/>
      <c r="N21" s="491"/>
      <c r="O21" s="496"/>
      <c r="P21" s="498"/>
      <c r="Q21" s="494"/>
      <c r="R21" s="491"/>
      <c r="S21" s="496"/>
      <c r="T21" s="498"/>
      <c r="U21" s="494"/>
      <c r="V21" s="491"/>
      <c r="W21" s="496"/>
      <c r="X21" s="496"/>
      <c r="Y21" s="499"/>
      <c r="Z21" s="10"/>
    </row>
    <row r="22" spans="1:26" hidden="1" outlineLevel="1" x14ac:dyDescent="0.2">
      <c r="A22" s="74"/>
      <c r="B22" s="79" t="s">
        <v>69</v>
      </c>
      <c r="C22" s="192"/>
      <c r="D22" s="174"/>
      <c r="E22" s="166"/>
      <c r="F22" s="69"/>
      <c r="G22" s="76"/>
      <c r="H22" s="398">
        <f t="shared" si="0"/>
        <v>0</v>
      </c>
      <c r="I22" s="166"/>
      <c r="J22" s="69"/>
      <c r="K22" s="77">
        <f>ROUND(G22*(100%+$M$2),0)</f>
        <v>0</v>
      </c>
      <c r="L22" s="209">
        <f>ROUND(J22*K22,0)</f>
        <v>0</v>
      </c>
      <c r="M22" s="166"/>
      <c r="N22" s="69"/>
      <c r="O22" s="77">
        <f>ROUND(K22*(100%+$M$2),0)</f>
        <v>0</v>
      </c>
      <c r="P22" s="209">
        <f>ROUND(N22*O22,0)</f>
        <v>0</v>
      </c>
      <c r="Q22" s="166"/>
      <c r="R22" s="69"/>
      <c r="S22" s="77">
        <f>ROUND(O22*(100%+$M$2),0)</f>
        <v>0</v>
      </c>
      <c r="T22" s="209">
        <f>ROUND(R22*S22,0)</f>
        <v>0</v>
      </c>
      <c r="U22" s="166"/>
      <c r="V22" s="69"/>
      <c r="W22" s="77">
        <f>ROUND(S22*(100%+$M$2),0)</f>
        <v>0</v>
      </c>
      <c r="X22" s="77">
        <f>ROUND(V22*W22,0)</f>
        <v>0</v>
      </c>
      <c r="Y22" s="142">
        <f>H22+L22+P22+T22+X22</f>
        <v>0</v>
      </c>
      <c r="Z22" s="20"/>
    </row>
    <row r="23" spans="1:26" hidden="1" outlineLevel="1" x14ac:dyDescent="0.2">
      <c r="A23" s="74"/>
      <c r="B23" s="79" t="s">
        <v>69</v>
      </c>
      <c r="C23" s="192"/>
      <c r="D23" s="174"/>
      <c r="E23" s="166"/>
      <c r="F23" s="69"/>
      <c r="G23" s="76"/>
      <c r="H23" s="398">
        <f t="shared" si="0"/>
        <v>0</v>
      </c>
      <c r="I23" s="166"/>
      <c r="J23" s="69"/>
      <c r="K23" s="77">
        <f>ROUND(G23*(100%+$M$2),0)</f>
        <v>0</v>
      </c>
      <c r="L23" s="209">
        <f>ROUND(J23*K23,0)</f>
        <v>0</v>
      </c>
      <c r="M23" s="166"/>
      <c r="N23" s="69"/>
      <c r="O23" s="77">
        <f>ROUND(K23*(100%+$M$2),0)</f>
        <v>0</v>
      </c>
      <c r="P23" s="209">
        <f>ROUND(N23*O23,0)</f>
        <v>0</v>
      </c>
      <c r="Q23" s="166"/>
      <c r="R23" s="69"/>
      <c r="S23" s="77">
        <f>ROUND(O23*(100%+$M$2),0)</f>
        <v>0</v>
      </c>
      <c r="T23" s="209">
        <f>ROUND(R23*S23,0)</f>
        <v>0</v>
      </c>
      <c r="U23" s="166"/>
      <c r="V23" s="69"/>
      <c r="W23" s="77">
        <f>ROUND(S23*(100%+$M$2),0)</f>
        <v>0</v>
      </c>
      <c r="X23" s="77">
        <f>ROUND(V23*W23,0)</f>
        <v>0</v>
      </c>
      <c r="Y23" s="142">
        <f>H23+L23+P23+T23+X23</f>
        <v>0</v>
      </c>
      <c r="Z23" s="19"/>
    </row>
    <row r="24" spans="1:26" hidden="1" outlineLevel="1" x14ac:dyDescent="0.2">
      <c r="A24" s="74"/>
      <c r="B24" s="79" t="s">
        <v>70</v>
      </c>
      <c r="C24" s="192"/>
      <c r="D24" s="174"/>
      <c r="E24" s="166"/>
      <c r="F24" s="69"/>
      <c r="G24" s="76"/>
      <c r="H24" s="398">
        <f t="shared" si="0"/>
        <v>0</v>
      </c>
      <c r="I24" s="166"/>
      <c r="J24" s="69"/>
      <c r="K24" s="77">
        <f>ROUND(G24*(100%+$M$2),0)</f>
        <v>0</v>
      </c>
      <c r="L24" s="209">
        <f>ROUND(J24*K24,0)</f>
        <v>0</v>
      </c>
      <c r="M24" s="166"/>
      <c r="N24" s="69"/>
      <c r="O24" s="77">
        <f>ROUND(K24*(100%+$M$2),0)</f>
        <v>0</v>
      </c>
      <c r="P24" s="209">
        <f>ROUND(N24*O24,0)</f>
        <v>0</v>
      </c>
      <c r="Q24" s="166"/>
      <c r="R24" s="69"/>
      <c r="S24" s="77">
        <f>ROUND(O24*(100%+$M$2),0)</f>
        <v>0</v>
      </c>
      <c r="T24" s="209">
        <f>ROUND(R24*S24,0)</f>
        <v>0</v>
      </c>
      <c r="U24" s="166"/>
      <c r="V24" s="69"/>
      <c r="W24" s="77">
        <f>ROUND(S24*(100%+$M$2),0)</f>
        <v>0</v>
      </c>
      <c r="X24" s="77">
        <f>ROUND(V24*W24,0)</f>
        <v>0</v>
      </c>
      <c r="Y24" s="142">
        <f>H24+L24+P24+T24+X24</f>
        <v>0</v>
      </c>
      <c r="Z24" s="20"/>
    </row>
    <row r="25" spans="1:26" hidden="1" outlineLevel="1" x14ac:dyDescent="0.2">
      <c r="A25" s="75"/>
      <c r="B25" s="75"/>
      <c r="C25" s="175"/>
      <c r="D25" s="174"/>
      <c r="E25" s="166"/>
      <c r="F25" s="69"/>
      <c r="G25" s="76"/>
      <c r="H25" s="397"/>
      <c r="I25" s="166"/>
      <c r="J25" s="69"/>
      <c r="K25" s="72"/>
      <c r="L25" s="283"/>
      <c r="M25" s="166"/>
      <c r="N25" s="69"/>
      <c r="O25" s="72"/>
      <c r="P25" s="283"/>
      <c r="Q25" s="166"/>
      <c r="R25" s="69"/>
      <c r="S25" s="72"/>
      <c r="T25" s="283"/>
      <c r="U25" s="166"/>
      <c r="V25" s="69"/>
      <c r="W25" s="72"/>
      <c r="X25" s="72"/>
      <c r="Y25" s="141"/>
      <c r="Z25" s="10"/>
    </row>
    <row r="26" spans="1:26" s="3" customFormat="1" hidden="1" outlineLevel="1" x14ac:dyDescent="0.2">
      <c r="A26" s="104" t="s">
        <v>116</v>
      </c>
      <c r="B26" s="104"/>
      <c r="C26" s="194"/>
      <c r="D26" s="195"/>
      <c r="E26" s="189"/>
      <c r="F26" s="105"/>
      <c r="G26" s="106"/>
      <c r="H26" s="399">
        <f>SUM(H13:H25)</f>
        <v>0</v>
      </c>
      <c r="I26" s="189"/>
      <c r="J26" s="105"/>
      <c r="K26" s="106"/>
      <c r="L26" s="284">
        <f>SUM(L13:L25)</f>
        <v>0</v>
      </c>
      <c r="M26" s="189"/>
      <c r="N26" s="105"/>
      <c r="O26" s="106"/>
      <c r="P26" s="284">
        <f>SUM(P13:P25)</f>
        <v>0</v>
      </c>
      <c r="Q26" s="189"/>
      <c r="R26" s="105"/>
      <c r="S26" s="106"/>
      <c r="T26" s="284">
        <f>SUM(T13:T25)</f>
        <v>0</v>
      </c>
      <c r="U26" s="189"/>
      <c r="V26" s="105"/>
      <c r="W26" s="106"/>
      <c r="X26" s="107">
        <f>SUM(X13:X25)</f>
        <v>0</v>
      </c>
      <c r="Y26" s="143">
        <f>SUM(Y13:Y25)</f>
        <v>0</v>
      </c>
      <c r="Z26" s="21" t="str">
        <f>IF(SUM(H26,L26,P26,T26,X26)=Y26,"Ties", "Doesn't Foot")</f>
        <v>Ties</v>
      </c>
    </row>
    <row r="27" spans="1:26" hidden="1" outlineLevel="1" x14ac:dyDescent="0.2">
      <c r="A27" s="101"/>
      <c r="B27" s="101"/>
      <c r="C27" s="205"/>
      <c r="D27" s="206"/>
      <c r="E27" s="90"/>
      <c r="F27" s="88"/>
      <c r="G27" s="287"/>
      <c r="H27" s="400"/>
      <c r="I27" s="199"/>
      <c r="J27" s="102"/>
      <c r="K27" s="103"/>
      <c r="L27" s="288"/>
      <c r="M27" s="199"/>
      <c r="N27" s="102"/>
      <c r="O27" s="103"/>
      <c r="P27" s="288"/>
      <c r="Q27" s="199"/>
      <c r="R27" s="102"/>
      <c r="S27" s="103"/>
      <c r="T27" s="288"/>
      <c r="U27" s="199"/>
      <c r="V27" s="102"/>
      <c r="W27" s="103"/>
      <c r="X27" s="103"/>
      <c r="Y27" s="144"/>
      <c r="Z27" s="10"/>
    </row>
    <row r="28" spans="1:26" s="4" customFormat="1" hidden="1" outlineLevel="1" x14ac:dyDescent="0.2">
      <c r="A28" s="481" t="s">
        <v>489</v>
      </c>
      <c r="B28" s="481"/>
      <c r="C28" s="502"/>
      <c r="D28" s="493"/>
      <c r="E28" s="503"/>
      <c r="F28" s="495"/>
      <c r="G28" s="496"/>
      <c r="H28" s="497"/>
      <c r="I28" s="494"/>
      <c r="J28" s="495"/>
      <c r="K28" s="496"/>
      <c r="L28" s="498"/>
      <c r="M28" s="494"/>
      <c r="N28" s="495"/>
      <c r="O28" s="496"/>
      <c r="P28" s="498"/>
      <c r="Q28" s="494"/>
      <c r="R28" s="495"/>
      <c r="S28" s="496"/>
      <c r="T28" s="498"/>
      <c r="U28" s="494"/>
      <c r="V28" s="495"/>
      <c r="W28" s="496"/>
      <c r="X28" s="496"/>
      <c r="Y28" s="499"/>
      <c r="Z28" s="18"/>
    </row>
    <row r="29" spans="1:26" s="4" customFormat="1" hidden="1" outlineLevel="1" x14ac:dyDescent="0.2">
      <c r="A29" s="66"/>
      <c r="B29" s="66"/>
      <c r="C29" s="171"/>
      <c r="D29" s="172"/>
      <c r="E29" s="73"/>
      <c r="F29" s="70"/>
      <c r="G29" s="72"/>
      <c r="H29" s="397"/>
      <c r="I29" s="165"/>
      <c r="J29" s="70"/>
      <c r="K29" s="72"/>
      <c r="L29" s="283"/>
      <c r="M29" s="165"/>
      <c r="N29" s="70"/>
      <c r="O29" s="72"/>
      <c r="P29" s="283"/>
      <c r="Q29" s="165"/>
      <c r="R29" s="70"/>
      <c r="S29" s="72"/>
      <c r="T29" s="283"/>
      <c r="U29" s="165"/>
      <c r="V29" s="70"/>
      <c r="W29" s="72"/>
      <c r="X29" s="72"/>
      <c r="Y29" s="141"/>
      <c r="Z29" s="18"/>
    </row>
    <row r="30" spans="1:26" s="4" customFormat="1" hidden="1" outlineLevel="1" x14ac:dyDescent="0.2">
      <c r="A30" s="504" t="s">
        <v>117</v>
      </c>
      <c r="B30" s="491"/>
      <c r="C30" s="505"/>
      <c r="D30" s="493"/>
      <c r="E30" s="503"/>
      <c r="F30" s="495"/>
      <c r="G30" s="496"/>
      <c r="H30" s="497"/>
      <c r="I30" s="494"/>
      <c r="J30" s="495"/>
      <c r="K30" s="496"/>
      <c r="L30" s="498"/>
      <c r="M30" s="494"/>
      <c r="N30" s="495"/>
      <c r="O30" s="496"/>
      <c r="P30" s="498"/>
      <c r="Q30" s="494"/>
      <c r="R30" s="495"/>
      <c r="S30" s="496"/>
      <c r="T30" s="498"/>
      <c r="U30" s="494"/>
      <c r="V30" s="495"/>
      <c r="W30" s="496"/>
      <c r="X30" s="496"/>
      <c r="Y30" s="499"/>
      <c r="Z30" s="18"/>
    </row>
    <row r="31" spans="1:26" hidden="1" outlineLevel="1" x14ac:dyDescent="0.2">
      <c r="A31" s="481" t="str">
        <f>IF(A$30="&lt;Head Office&gt;", "Program Staff", CONCATENATE(A$30," Program Staff"))</f>
        <v>Program Staff</v>
      </c>
      <c r="B31" s="500"/>
      <c r="C31" s="506"/>
      <c r="D31" s="501"/>
      <c r="E31" s="503"/>
      <c r="F31" s="491"/>
      <c r="G31" s="496"/>
      <c r="H31" s="497"/>
      <c r="I31" s="494"/>
      <c r="J31" s="491"/>
      <c r="K31" s="496"/>
      <c r="L31" s="498"/>
      <c r="M31" s="494"/>
      <c r="N31" s="491"/>
      <c r="O31" s="496"/>
      <c r="P31" s="498"/>
      <c r="Q31" s="494"/>
      <c r="R31" s="491"/>
      <c r="S31" s="496"/>
      <c r="T31" s="498"/>
      <c r="U31" s="494"/>
      <c r="V31" s="491"/>
      <c r="W31" s="496"/>
      <c r="X31" s="496"/>
      <c r="Y31" s="499"/>
      <c r="Z31" s="18"/>
    </row>
    <row r="32" spans="1:26" hidden="1" outlineLevel="1" x14ac:dyDescent="0.2">
      <c r="A32" s="74"/>
      <c r="B32" s="79" t="s">
        <v>24</v>
      </c>
      <c r="C32" s="191"/>
      <c r="D32" s="174"/>
      <c r="E32" s="166"/>
      <c r="F32" s="69"/>
      <c r="G32" s="76"/>
      <c r="H32" s="398">
        <f t="shared" ref="H32:H35" si="10">ROUND(F32*G32,0)</f>
        <v>0</v>
      </c>
      <c r="I32" s="166"/>
      <c r="J32" s="69"/>
      <c r="K32" s="77">
        <f t="shared" ref="K32:K35" si="11">ROUND(G32*(100%+$M$3),0)</f>
        <v>0</v>
      </c>
      <c r="L32" s="209">
        <f t="shared" ref="L32:L35" si="12">ROUND(J32*K32,0)</f>
        <v>0</v>
      </c>
      <c r="M32" s="166"/>
      <c r="N32" s="69"/>
      <c r="O32" s="77">
        <f t="shared" ref="O32:O35" si="13">ROUND(K32*(100%+$M$3),0)</f>
        <v>0</v>
      </c>
      <c r="P32" s="209">
        <f t="shared" ref="P32:P35" si="14">ROUND(N32*O32,0)</f>
        <v>0</v>
      </c>
      <c r="Q32" s="166"/>
      <c r="R32" s="69"/>
      <c r="S32" s="77">
        <f t="shared" ref="S32:S35" si="15">ROUND(O32*(100%+$M$3),0)</f>
        <v>0</v>
      </c>
      <c r="T32" s="209">
        <f t="shared" ref="T32:T35" si="16">ROUND(R32*S32,0)</f>
        <v>0</v>
      </c>
      <c r="U32" s="166"/>
      <c r="V32" s="69"/>
      <c r="W32" s="77">
        <f t="shared" ref="W32:W35" si="17">ROUND(S32*(100%+$M$3),0)</f>
        <v>0</v>
      </c>
      <c r="X32" s="77">
        <f t="shared" ref="X32:X35" si="18">ROUND(V32*W32,0)</f>
        <v>0</v>
      </c>
      <c r="Y32" s="142">
        <f t="shared" ref="Y32:Y35" si="19">H32+L32+P32+T32+X32</f>
        <v>0</v>
      </c>
      <c r="Z32" s="20"/>
    </row>
    <row r="33" spans="1:26" hidden="1" outlineLevel="1" x14ac:dyDescent="0.2">
      <c r="A33" s="74"/>
      <c r="B33" s="79" t="s">
        <v>24</v>
      </c>
      <c r="C33" s="191"/>
      <c r="D33" s="174"/>
      <c r="E33" s="166"/>
      <c r="F33" s="69"/>
      <c r="G33" s="76"/>
      <c r="H33" s="398">
        <f t="shared" si="10"/>
        <v>0</v>
      </c>
      <c r="I33" s="166"/>
      <c r="J33" s="69"/>
      <c r="K33" s="77">
        <f t="shared" si="11"/>
        <v>0</v>
      </c>
      <c r="L33" s="209">
        <f t="shared" si="12"/>
        <v>0</v>
      </c>
      <c r="M33" s="166"/>
      <c r="N33" s="69"/>
      <c r="O33" s="77">
        <f t="shared" si="13"/>
        <v>0</v>
      </c>
      <c r="P33" s="209">
        <f t="shared" si="14"/>
        <v>0</v>
      </c>
      <c r="Q33" s="166"/>
      <c r="R33" s="69"/>
      <c r="S33" s="77">
        <f t="shared" si="15"/>
        <v>0</v>
      </c>
      <c r="T33" s="209">
        <f t="shared" si="16"/>
        <v>0</v>
      </c>
      <c r="U33" s="166"/>
      <c r="V33" s="69"/>
      <c r="W33" s="77">
        <f t="shared" si="17"/>
        <v>0</v>
      </c>
      <c r="X33" s="77">
        <f t="shared" si="18"/>
        <v>0</v>
      </c>
      <c r="Y33" s="142">
        <f t="shared" si="19"/>
        <v>0</v>
      </c>
      <c r="Z33" s="20"/>
    </row>
    <row r="34" spans="1:26" hidden="1" outlineLevel="1" x14ac:dyDescent="0.2">
      <c r="A34" s="74"/>
      <c r="B34" s="79" t="s">
        <v>24</v>
      </c>
      <c r="C34" s="191"/>
      <c r="D34" s="174"/>
      <c r="E34" s="166"/>
      <c r="F34" s="69"/>
      <c r="G34" s="76"/>
      <c r="H34" s="398">
        <f t="shared" si="10"/>
        <v>0</v>
      </c>
      <c r="I34" s="166"/>
      <c r="J34" s="69"/>
      <c r="K34" s="77">
        <f t="shared" si="11"/>
        <v>0</v>
      </c>
      <c r="L34" s="209">
        <f t="shared" si="12"/>
        <v>0</v>
      </c>
      <c r="M34" s="166"/>
      <c r="N34" s="69"/>
      <c r="O34" s="77">
        <f t="shared" si="13"/>
        <v>0</v>
      </c>
      <c r="P34" s="209">
        <f t="shared" si="14"/>
        <v>0</v>
      </c>
      <c r="Q34" s="166"/>
      <c r="R34" s="69"/>
      <c r="S34" s="77">
        <f t="shared" si="15"/>
        <v>0</v>
      </c>
      <c r="T34" s="209">
        <f t="shared" si="16"/>
        <v>0</v>
      </c>
      <c r="U34" s="166"/>
      <c r="V34" s="69"/>
      <c r="W34" s="77">
        <f t="shared" si="17"/>
        <v>0</v>
      </c>
      <c r="X34" s="77">
        <f t="shared" si="18"/>
        <v>0</v>
      </c>
      <c r="Y34" s="142">
        <f t="shared" si="19"/>
        <v>0</v>
      </c>
      <c r="Z34" s="20"/>
    </row>
    <row r="35" spans="1:26" hidden="1" outlineLevel="1" x14ac:dyDescent="0.2">
      <c r="A35" s="74"/>
      <c r="B35" s="79" t="s">
        <v>26</v>
      </c>
      <c r="C35" s="191"/>
      <c r="D35" s="174"/>
      <c r="E35" s="166"/>
      <c r="F35" s="69"/>
      <c r="G35" s="76"/>
      <c r="H35" s="398">
        <f t="shared" si="10"/>
        <v>0</v>
      </c>
      <c r="I35" s="166"/>
      <c r="J35" s="69"/>
      <c r="K35" s="77">
        <f t="shared" si="11"/>
        <v>0</v>
      </c>
      <c r="L35" s="209">
        <f t="shared" si="12"/>
        <v>0</v>
      </c>
      <c r="M35" s="166"/>
      <c r="N35" s="69"/>
      <c r="O35" s="77">
        <f t="shared" si="13"/>
        <v>0</v>
      </c>
      <c r="P35" s="209">
        <f t="shared" si="14"/>
        <v>0</v>
      </c>
      <c r="Q35" s="166"/>
      <c r="R35" s="69"/>
      <c r="S35" s="77">
        <f t="shared" si="15"/>
        <v>0</v>
      </c>
      <c r="T35" s="209">
        <f t="shared" si="16"/>
        <v>0</v>
      </c>
      <c r="U35" s="166"/>
      <c r="V35" s="69"/>
      <c r="W35" s="77">
        <f t="shared" si="17"/>
        <v>0</v>
      </c>
      <c r="X35" s="77">
        <f t="shared" si="18"/>
        <v>0</v>
      </c>
      <c r="Y35" s="142">
        <f t="shared" si="19"/>
        <v>0</v>
      </c>
      <c r="Z35" s="20"/>
    </row>
    <row r="36" spans="1:26" hidden="1" outlineLevel="1" x14ac:dyDescent="0.2">
      <c r="A36" s="74"/>
      <c r="B36" s="81"/>
      <c r="C36" s="191"/>
      <c r="D36" s="174"/>
      <c r="E36" s="78"/>
      <c r="F36" s="69"/>
      <c r="G36" s="76"/>
      <c r="H36" s="397"/>
      <c r="I36" s="166"/>
      <c r="J36" s="69"/>
      <c r="K36" s="72"/>
      <c r="L36" s="283"/>
      <c r="M36" s="166"/>
      <c r="N36" s="69"/>
      <c r="O36" s="72"/>
      <c r="P36" s="283"/>
      <c r="Q36" s="166"/>
      <c r="R36" s="69"/>
      <c r="S36" s="72"/>
      <c r="T36" s="283"/>
      <c r="U36" s="166"/>
      <c r="V36" s="69"/>
      <c r="W36" s="72"/>
      <c r="X36" s="72"/>
      <c r="Y36" s="141"/>
      <c r="Z36" s="20"/>
    </row>
    <row r="37" spans="1:26" hidden="1" outlineLevel="1" x14ac:dyDescent="0.2">
      <c r="A37" s="481" t="str">
        <f>IF(A$30="&lt;Head Office&gt;", "Operational Staff", CONCATENATE(A$30," Operational Staff"))</f>
        <v>Operational Staff</v>
      </c>
      <c r="B37" s="500"/>
      <c r="C37" s="506"/>
      <c r="D37" s="501"/>
      <c r="E37" s="503"/>
      <c r="F37" s="491"/>
      <c r="G37" s="496"/>
      <c r="H37" s="497"/>
      <c r="I37" s="494"/>
      <c r="J37" s="491"/>
      <c r="K37" s="496"/>
      <c r="L37" s="498"/>
      <c r="M37" s="494"/>
      <c r="N37" s="491"/>
      <c r="O37" s="496"/>
      <c r="P37" s="498"/>
      <c r="Q37" s="494"/>
      <c r="R37" s="491"/>
      <c r="S37" s="496"/>
      <c r="T37" s="498"/>
      <c r="U37" s="494"/>
      <c r="V37" s="491"/>
      <c r="W37" s="496"/>
      <c r="X37" s="496"/>
      <c r="Y37" s="499"/>
      <c r="Z37" s="18"/>
    </row>
    <row r="38" spans="1:26" hidden="1" outlineLevel="1" x14ac:dyDescent="0.2">
      <c r="A38" s="74"/>
      <c r="B38" s="233" t="s">
        <v>512</v>
      </c>
      <c r="C38" s="173"/>
      <c r="D38" s="174"/>
      <c r="E38" s="166"/>
      <c r="F38" s="69"/>
      <c r="G38" s="76"/>
      <c r="H38" s="398">
        <f>ROUND(F38*G38,0)</f>
        <v>0</v>
      </c>
      <c r="I38" s="166"/>
      <c r="J38" s="69"/>
      <c r="K38" s="77">
        <f>ROUND(G38*(100%+$M$3),0)</f>
        <v>0</v>
      </c>
      <c r="L38" s="209">
        <f>ROUND(J38*K38,0)</f>
        <v>0</v>
      </c>
      <c r="M38" s="166"/>
      <c r="N38" s="69"/>
      <c r="O38" s="77">
        <f t="shared" ref="O38:O43" si="20">ROUND(K38*(100%+$M$3),0)</f>
        <v>0</v>
      </c>
      <c r="P38" s="209">
        <f>ROUND(N38*O38,0)</f>
        <v>0</v>
      </c>
      <c r="Q38" s="166"/>
      <c r="R38" s="69"/>
      <c r="S38" s="77">
        <f t="shared" ref="S38:S43" si="21">ROUND(O38*(100%+$M$3),0)</f>
        <v>0</v>
      </c>
      <c r="T38" s="209">
        <f>ROUND(R38*S38,0)</f>
        <v>0</v>
      </c>
      <c r="U38" s="166"/>
      <c r="V38" s="69"/>
      <c r="W38" s="77">
        <f t="shared" ref="W38:W43" si="22">ROUND(S38*(100%+$M$3),0)</f>
        <v>0</v>
      </c>
      <c r="X38" s="77">
        <f>ROUND(V38*W38,0)</f>
        <v>0</v>
      </c>
      <c r="Y38" s="142">
        <f t="shared" ref="Y38:Y43" si="23">H38+L38+P38+T38+X38</f>
        <v>0</v>
      </c>
      <c r="Z38" s="19"/>
    </row>
    <row r="39" spans="1:26" hidden="1" outlineLevel="1" x14ac:dyDescent="0.2">
      <c r="A39" s="74"/>
      <c r="B39" s="233" t="s">
        <v>512</v>
      </c>
      <c r="C39" s="173"/>
      <c r="D39" s="174"/>
      <c r="E39" s="166"/>
      <c r="F39" s="69"/>
      <c r="G39" s="76"/>
      <c r="H39" s="398">
        <f t="shared" ref="H39:H43" si="24">ROUND(F39*G39,0)</f>
        <v>0</v>
      </c>
      <c r="I39" s="166"/>
      <c r="J39" s="69"/>
      <c r="K39" s="77">
        <f t="shared" ref="K39:K43" si="25">ROUND(G39*(100%+$M$3),0)</f>
        <v>0</v>
      </c>
      <c r="L39" s="209">
        <f t="shared" ref="L39:L43" si="26">ROUND(J39*K39,0)</f>
        <v>0</v>
      </c>
      <c r="M39" s="166"/>
      <c r="N39" s="69"/>
      <c r="O39" s="77">
        <f t="shared" si="20"/>
        <v>0</v>
      </c>
      <c r="P39" s="209">
        <f t="shared" ref="P39:P43" si="27">ROUND(N39*O39,0)</f>
        <v>0</v>
      </c>
      <c r="Q39" s="166"/>
      <c r="R39" s="69"/>
      <c r="S39" s="77">
        <f t="shared" si="21"/>
        <v>0</v>
      </c>
      <c r="T39" s="209">
        <f t="shared" ref="T39:T43" si="28">ROUND(R39*S39,0)</f>
        <v>0</v>
      </c>
      <c r="U39" s="166"/>
      <c r="V39" s="69"/>
      <c r="W39" s="77">
        <f t="shared" si="22"/>
        <v>0</v>
      </c>
      <c r="X39" s="77">
        <f t="shared" ref="X39:X43" si="29">ROUND(V39*W39,0)</f>
        <v>0</v>
      </c>
      <c r="Y39" s="142">
        <f t="shared" si="23"/>
        <v>0</v>
      </c>
      <c r="Z39" s="19"/>
    </row>
    <row r="40" spans="1:26" hidden="1" outlineLevel="1" x14ac:dyDescent="0.2">
      <c r="A40" s="74"/>
      <c r="B40" s="233" t="s">
        <v>512</v>
      </c>
      <c r="C40" s="173"/>
      <c r="D40" s="174"/>
      <c r="E40" s="166"/>
      <c r="F40" s="69"/>
      <c r="G40" s="76"/>
      <c r="H40" s="398">
        <f t="shared" si="24"/>
        <v>0</v>
      </c>
      <c r="I40" s="166"/>
      <c r="J40" s="69"/>
      <c r="K40" s="77">
        <f t="shared" si="25"/>
        <v>0</v>
      </c>
      <c r="L40" s="209">
        <f t="shared" si="26"/>
        <v>0</v>
      </c>
      <c r="M40" s="166"/>
      <c r="N40" s="69"/>
      <c r="O40" s="77">
        <f t="shared" si="20"/>
        <v>0</v>
      </c>
      <c r="P40" s="209">
        <f t="shared" si="27"/>
        <v>0</v>
      </c>
      <c r="Q40" s="166"/>
      <c r="R40" s="69"/>
      <c r="S40" s="77">
        <f t="shared" si="21"/>
        <v>0</v>
      </c>
      <c r="T40" s="209">
        <f t="shared" si="28"/>
        <v>0</v>
      </c>
      <c r="U40" s="166"/>
      <c r="V40" s="69"/>
      <c r="W40" s="77">
        <f t="shared" si="22"/>
        <v>0</v>
      </c>
      <c r="X40" s="77">
        <f t="shared" si="29"/>
        <v>0</v>
      </c>
      <c r="Y40" s="142">
        <f t="shared" si="23"/>
        <v>0</v>
      </c>
      <c r="Z40" s="19"/>
    </row>
    <row r="41" spans="1:26" hidden="1" outlineLevel="1" x14ac:dyDescent="0.2">
      <c r="A41" s="74"/>
      <c r="B41" s="79" t="s">
        <v>27</v>
      </c>
      <c r="C41" s="191"/>
      <c r="D41" s="174"/>
      <c r="E41" s="166"/>
      <c r="F41" s="69"/>
      <c r="G41" s="76"/>
      <c r="H41" s="398">
        <f t="shared" si="24"/>
        <v>0</v>
      </c>
      <c r="I41" s="166"/>
      <c r="J41" s="69"/>
      <c r="K41" s="77">
        <f t="shared" si="25"/>
        <v>0</v>
      </c>
      <c r="L41" s="209">
        <f t="shared" si="26"/>
        <v>0</v>
      </c>
      <c r="M41" s="166"/>
      <c r="N41" s="69"/>
      <c r="O41" s="77">
        <f t="shared" si="20"/>
        <v>0</v>
      </c>
      <c r="P41" s="209">
        <f t="shared" si="27"/>
        <v>0</v>
      </c>
      <c r="Q41" s="166"/>
      <c r="R41" s="69"/>
      <c r="S41" s="77">
        <f t="shared" si="21"/>
        <v>0</v>
      </c>
      <c r="T41" s="209">
        <f t="shared" si="28"/>
        <v>0</v>
      </c>
      <c r="U41" s="166"/>
      <c r="V41" s="69"/>
      <c r="W41" s="77">
        <f t="shared" si="22"/>
        <v>0</v>
      </c>
      <c r="X41" s="77">
        <f t="shared" si="29"/>
        <v>0</v>
      </c>
      <c r="Y41" s="142">
        <f t="shared" si="23"/>
        <v>0</v>
      </c>
      <c r="Z41" s="20"/>
    </row>
    <row r="42" spans="1:26" hidden="1" outlineLevel="1" x14ac:dyDescent="0.2">
      <c r="A42" s="74"/>
      <c r="B42" s="79" t="s">
        <v>28</v>
      </c>
      <c r="C42" s="191"/>
      <c r="D42" s="174"/>
      <c r="E42" s="166"/>
      <c r="F42" s="69"/>
      <c r="G42" s="76"/>
      <c r="H42" s="398">
        <f t="shared" si="24"/>
        <v>0</v>
      </c>
      <c r="I42" s="166"/>
      <c r="J42" s="69"/>
      <c r="K42" s="77">
        <f t="shared" si="25"/>
        <v>0</v>
      </c>
      <c r="L42" s="209">
        <f t="shared" si="26"/>
        <v>0</v>
      </c>
      <c r="M42" s="166"/>
      <c r="N42" s="69"/>
      <c r="O42" s="77">
        <f t="shared" si="20"/>
        <v>0</v>
      </c>
      <c r="P42" s="209">
        <f t="shared" si="27"/>
        <v>0</v>
      </c>
      <c r="Q42" s="166"/>
      <c r="R42" s="69"/>
      <c r="S42" s="77">
        <f t="shared" si="21"/>
        <v>0</v>
      </c>
      <c r="T42" s="209">
        <f t="shared" si="28"/>
        <v>0</v>
      </c>
      <c r="U42" s="166"/>
      <c r="V42" s="69"/>
      <c r="W42" s="77">
        <f t="shared" si="22"/>
        <v>0</v>
      </c>
      <c r="X42" s="77">
        <f t="shared" si="29"/>
        <v>0</v>
      </c>
      <c r="Y42" s="142">
        <f t="shared" si="23"/>
        <v>0</v>
      </c>
      <c r="Z42" s="20"/>
    </row>
    <row r="43" spans="1:26" hidden="1" outlineLevel="1" x14ac:dyDescent="0.2">
      <c r="A43" s="74"/>
      <c r="B43" s="79" t="s">
        <v>29</v>
      </c>
      <c r="C43" s="191"/>
      <c r="D43" s="174"/>
      <c r="E43" s="166"/>
      <c r="F43" s="69"/>
      <c r="G43" s="76"/>
      <c r="H43" s="398">
        <f t="shared" si="24"/>
        <v>0</v>
      </c>
      <c r="I43" s="166"/>
      <c r="J43" s="69"/>
      <c r="K43" s="77">
        <f t="shared" si="25"/>
        <v>0</v>
      </c>
      <c r="L43" s="209">
        <f t="shared" si="26"/>
        <v>0</v>
      </c>
      <c r="M43" s="166"/>
      <c r="N43" s="69"/>
      <c r="O43" s="77">
        <f t="shared" si="20"/>
        <v>0</v>
      </c>
      <c r="P43" s="209">
        <f t="shared" si="27"/>
        <v>0</v>
      </c>
      <c r="Q43" s="166"/>
      <c r="R43" s="69"/>
      <c r="S43" s="77">
        <f t="shared" si="21"/>
        <v>0</v>
      </c>
      <c r="T43" s="209">
        <f t="shared" si="28"/>
        <v>0</v>
      </c>
      <c r="U43" s="166"/>
      <c r="V43" s="69"/>
      <c r="W43" s="77">
        <f t="shared" si="22"/>
        <v>0</v>
      </c>
      <c r="X43" s="77">
        <f t="shared" si="29"/>
        <v>0</v>
      </c>
      <c r="Y43" s="142">
        <f t="shared" si="23"/>
        <v>0</v>
      </c>
      <c r="Z43" s="20"/>
    </row>
    <row r="44" spans="1:26" hidden="1" outlineLevel="1" x14ac:dyDescent="0.2">
      <c r="A44" s="74"/>
      <c r="B44" s="81"/>
      <c r="C44" s="191"/>
      <c r="D44" s="174"/>
      <c r="E44" s="78"/>
      <c r="F44" s="69"/>
      <c r="G44" s="76"/>
      <c r="H44" s="397"/>
      <c r="I44" s="166"/>
      <c r="J44" s="69"/>
      <c r="K44" s="72"/>
      <c r="L44" s="283"/>
      <c r="M44" s="166"/>
      <c r="N44" s="69"/>
      <c r="O44" s="72"/>
      <c r="P44" s="283"/>
      <c r="Q44" s="166"/>
      <c r="R44" s="69"/>
      <c r="S44" s="72"/>
      <c r="T44" s="283"/>
      <c r="U44" s="166"/>
      <c r="V44" s="69"/>
      <c r="W44" s="72"/>
      <c r="X44" s="72"/>
      <c r="Y44" s="141"/>
      <c r="Z44" s="20"/>
    </row>
    <row r="45" spans="1:26" s="4" customFormat="1" hidden="1" outlineLevel="1" x14ac:dyDescent="0.2">
      <c r="A45" s="504" t="s">
        <v>118</v>
      </c>
      <c r="B45" s="491"/>
      <c r="C45" s="505"/>
      <c r="D45" s="493"/>
      <c r="E45" s="503"/>
      <c r="F45" s="495"/>
      <c r="G45" s="496"/>
      <c r="H45" s="497"/>
      <c r="I45" s="494"/>
      <c r="J45" s="495"/>
      <c r="K45" s="496"/>
      <c r="L45" s="498"/>
      <c r="M45" s="494"/>
      <c r="N45" s="495"/>
      <c r="O45" s="496"/>
      <c r="P45" s="498"/>
      <c r="Q45" s="494"/>
      <c r="R45" s="495"/>
      <c r="S45" s="496"/>
      <c r="T45" s="498"/>
      <c r="U45" s="494"/>
      <c r="V45" s="495"/>
      <c r="W45" s="496"/>
      <c r="X45" s="496"/>
      <c r="Y45" s="499"/>
      <c r="Z45" s="18"/>
    </row>
    <row r="46" spans="1:26" hidden="1" outlineLevel="1" x14ac:dyDescent="0.2">
      <c r="A46" s="66" t="str">
        <f>IF(A$45="&lt;Field Office&gt;", "Program Staff", CONCATENATE(A$45," Program Staff"))</f>
        <v>Program Staff</v>
      </c>
      <c r="B46" s="74"/>
      <c r="C46" s="207"/>
      <c r="D46" s="174"/>
      <c r="E46" s="78"/>
      <c r="F46" s="71"/>
      <c r="G46" s="72"/>
      <c r="H46" s="397"/>
      <c r="I46" s="165"/>
      <c r="J46" s="71"/>
      <c r="K46" s="72"/>
      <c r="L46" s="283"/>
      <c r="M46" s="165"/>
      <c r="N46" s="71"/>
      <c r="O46" s="72"/>
      <c r="P46" s="283"/>
      <c r="Q46" s="165"/>
      <c r="R46" s="71"/>
      <c r="S46" s="72"/>
      <c r="T46" s="283"/>
      <c r="U46" s="165"/>
      <c r="V46" s="71"/>
      <c r="W46" s="72"/>
      <c r="X46" s="72"/>
      <c r="Y46" s="141"/>
      <c r="Z46" s="18"/>
    </row>
    <row r="47" spans="1:26" hidden="1" outlineLevel="1" x14ac:dyDescent="0.2">
      <c r="A47" s="74"/>
      <c r="B47" s="79" t="s">
        <v>24</v>
      </c>
      <c r="C47" s="191"/>
      <c r="D47" s="174"/>
      <c r="E47" s="166"/>
      <c r="F47" s="69"/>
      <c r="G47" s="76"/>
      <c r="H47" s="398">
        <f t="shared" ref="H47:H50" si="30">ROUND(F47*G47,0)</f>
        <v>0</v>
      </c>
      <c r="I47" s="166"/>
      <c r="J47" s="69"/>
      <c r="K47" s="77">
        <f t="shared" ref="K47:K50" si="31">ROUND(G47*(100%+$M$3),0)</f>
        <v>0</v>
      </c>
      <c r="L47" s="209">
        <f t="shared" ref="L47:L50" si="32">ROUND(J47*K47,0)</f>
        <v>0</v>
      </c>
      <c r="M47" s="166"/>
      <c r="N47" s="69"/>
      <c r="O47" s="77">
        <f t="shared" ref="O47:O50" si="33">ROUND(K47*(100%+$M$3),0)</f>
        <v>0</v>
      </c>
      <c r="P47" s="209">
        <f t="shared" ref="P47:P50" si="34">ROUND(N47*O47,0)</f>
        <v>0</v>
      </c>
      <c r="Q47" s="166"/>
      <c r="R47" s="69"/>
      <c r="S47" s="77">
        <f t="shared" ref="S47:S50" si="35">ROUND(O47*(100%+$M$3),0)</f>
        <v>0</v>
      </c>
      <c r="T47" s="209">
        <f t="shared" ref="T47:T50" si="36">ROUND(R47*S47,0)</f>
        <v>0</v>
      </c>
      <c r="U47" s="166"/>
      <c r="V47" s="69"/>
      <c r="W47" s="77">
        <f t="shared" ref="W47:W50" si="37">ROUND(S47*(100%+$M$3),0)</f>
        <v>0</v>
      </c>
      <c r="X47" s="77">
        <f t="shared" ref="X47:X50" si="38">ROUND(V47*W47,0)</f>
        <v>0</v>
      </c>
      <c r="Y47" s="142">
        <f t="shared" ref="Y47:Y50" si="39">H47+L47+P47+T47+X47</f>
        <v>0</v>
      </c>
      <c r="Z47" s="20"/>
    </row>
    <row r="48" spans="1:26" hidden="1" outlineLevel="1" x14ac:dyDescent="0.2">
      <c r="A48" s="74"/>
      <c r="B48" s="79" t="s">
        <v>24</v>
      </c>
      <c r="C48" s="191"/>
      <c r="D48" s="174"/>
      <c r="E48" s="166"/>
      <c r="F48" s="69"/>
      <c r="G48" s="76"/>
      <c r="H48" s="398">
        <f t="shared" si="30"/>
        <v>0</v>
      </c>
      <c r="I48" s="166"/>
      <c r="J48" s="69"/>
      <c r="K48" s="77">
        <f t="shared" si="31"/>
        <v>0</v>
      </c>
      <c r="L48" s="209">
        <f t="shared" si="32"/>
        <v>0</v>
      </c>
      <c r="M48" s="166"/>
      <c r="N48" s="69"/>
      <c r="O48" s="77">
        <f t="shared" si="33"/>
        <v>0</v>
      </c>
      <c r="P48" s="209">
        <f t="shared" si="34"/>
        <v>0</v>
      </c>
      <c r="Q48" s="166"/>
      <c r="R48" s="69"/>
      <c r="S48" s="77">
        <f t="shared" si="35"/>
        <v>0</v>
      </c>
      <c r="T48" s="209">
        <f t="shared" si="36"/>
        <v>0</v>
      </c>
      <c r="U48" s="166"/>
      <c r="V48" s="69"/>
      <c r="W48" s="77">
        <f t="shared" si="37"/>
        <v>0</v>
      </c>
      <c r="X48" s="77">
        <f t="shared" si="38"/>
        <v>0</v>
      </c>
      <c r="Y48" s="142">
        <f t="shared" si="39"/>
        <v>0</v>
      </c>
      <c r="Z48" s="20"/>
    </row>
    <row r="49" spans="1:26" hidden="1" outlineLevel="1" x14ac:dyDescent="0.2">
      <c r="A49" s="74"/>
      <c r="B49" s="79" t="s">
        <v>24</v>
      </c>
      <c r="C49" s="191"/>
      <c r="D49" s="174"/>
      <c r="E49" s="166"/>
      <c r="F49" s="69"/>
      <c r="G49" s="76"/>
      <c r="H49" s="398">
        <f t="shared" si="30"/>
        <v>0</v>
      </c>
      <c r="I49" s="166"/>
      <c r="J49" s="69"/>
      <c r="K49" s="77">
        <f t="shared" si="31"/>
        <v>0</v>
      </c>
      <c r="L49" s="209">
        <f t="shared" si="32"/>
        <v>0</v>
      </c>
      <c r="M49" s="166"/>
      <c r="N49" s="69"/>
      <c r="O49" s="77">
        <f t="shared" si="33"/>
        <v>0</v>
      </c>
      <c r="P49" s="209">
        <f t="shared" si="34"/>
        <v>0</v>
      </c>
      <c r="Q49" s="166"/>
      <c r="R49" s="69"/>
      <c r="S49" s="77">
        <f t="shared" si="35"/>
        <v>0</v>
      </c>
      <c r="T49" s="209">
        <f t="shared" si="36"/>
        <v>0</v>
      </c>
      <c r="U49" s="166"/>
      <c r="V49" s="69"/>
      <c r="W49" s="77">
        <f t="shared" si="37"/>
        <v>0</v>
      </c>
      <c r="X49" s="77">
        <f t="shared" si="38"/>
        <v>0</v>
      </c>
      <c r="Y49" s="142">
        <f t="shared" si="39"/>
        <v>0</v>
      </c>
      <c r="Z49" s="20"/>
    </row>
    <row r="50" spans="1:26" hidden="1" outlineLevel="1" x14ac:dyDescent="0.2">
      <c r="A50" s="74"/>
      <c r="B50" s="79" t="s">
        <v>26</v>
      </c>
      <c r="C50" s="191"/>
      <c r="D50" s="174"/>
      <c r="E50" s="166"/>
      <c r="F50" s="69"/>
      <c r="G50" s="76"/>
      <c r="H50" s="398">
        <f t="shared" si="30"/>
        <v>0</v>
      </c>
      <c r="I50" s="166"/>
      <c r="J50" s="69"/>
      <c r="K50" s="77">
        <f t="shared" si="31"/>
        <v>0</v>
      </c>
      <c r="L50" s="209">
        <f t="shared" si="32"/>
        <v>0</v>
      </c>
      <c r="M50" s="166"/>
      <c r="N50" s="69"/>
      <c r="O50" s="77">
        <f t="shared" si="33"/>
        <v>0</v>
      </c>
      <c r="P50" s="209">
        <f t="shared" si="34"/>
        <v>0</v>
      </c>
      <c r="Q50" s="166"/>
      <c r="R50" s="69"/>
      <c r="S50" s="77">
        <f t="shared" si="35"/>
        <v>0</v>
      </c>
      <c r="T50" s="209">
        <f t="shared" si="36"/>
        <v>0</v>
      </c>
      <c r="U50" s="166"/>
      <c r="V50" s="69"/>
      <c r="W50" s="77">
        <f t="shared" si="37"/>
        <v>0</v>
      </c>
      <c r="X50" s="77">
        <f t="shared" si="38"/>
        <v>0</v>
      </c>
      <c r="Y50" s="142">
        <f t="shared" si="39"/>
        <v>0</v>
      </c>
      <c r="Z50" s="20"/>
    </row>
    <row r="51" spans="1:26" hidden="1" outlineLevel="1" x14ac:dyDescent="0.2">
      <c r="A51" s="74"/>
      <c r="B51" s="81"/>
      <c r="C51" s="191"/>
      <c r="D51" s="174"/>
      <c r="E51" s="166"/>
      <c r="F51" s="69"/>
      <c r="G51" s="76"/>
      <c r="H51" s="397"/>
      <c r="I51" s="166"/>
      <c r="J51" s="69"/>
      <c r="K51" s="72"/>
      <c r="L51" s="283"/>
      <c r="M51" s="166"/>
      <c r="N51" s="69"/>
      <c r="O51" s="72"/>
      <c r="P51" s="283"/>
      <c r="Q51" s="166"/>
      <c r="R51" s="69"/>
      <c r="S51" s="72"/>
      <c r="T51" s="283"/>
      <c r="U51" s="166"/>
      <c r="V51" s="69"/>
      <c r="W51" s="72"/>
      <c r="X51" s="72"/>
      <c r="Y51" s="141"/>
      <c r="Z51" s="20"/>
    </row>
    <row r="52" spans="1:26" hidden="1" outlineLevel="1" x14ac:dyDescent="0.2">
      <c r="A52" s="481" t="str">
        <f>IF(A$45="&lt;Field Office&gt;", "Operational Staff", CONCATENATE(A$45," Operational Staff"))</f>
        <v>Operational Staff</v>
      </c>
      <c r="B52" s="500"/>
      <c r="C52" s="506"/>
      <c r="D52" s="501"/>
      <c r="E52" s="503"/>
      <c r="F52" s="491"/>
      <c r="G52" s="496"/>
      <c r="H52" s="497"/>
      <c r="I52" s="494"/>
      <c r="J52" s="491"/>
      <c r="K52" s="496"/>
      <c r="L52" s="498"/>
      <c r="M52" s="494"/>
      <c r="N52" s="491"/>
      <c r="O52" s="496"/>
      <c r="P52" s="498"/>
      <c r="Q52" s="494"/>
      <c r="R52" s="491"/>
      <c r="S52" s="496"/>
      <c r="T52" s="498"/>
      <c r="U52" s="494"/>
      <c r="V52" s="491"/>
      <c r="W52" s="496"/>
      <c r="X52" s="496"/>
      <c r="Y52" s="499"/>
      <c r="Z52" s="18"/>
    </row>
    <row r="53" spans="1:26" hidden="1" outlineLevel="1" x14ac:dyDescent="0.2">
      <c r="A53" s="74"/>
      <c r="B53" s="233" t="s">
        <v>512</v>
      </c>
      <c r="C53" s="173"/>
      <c r="D53" s="174"/>
      <c r="E53" s="166"/>
      <c r="F53" s="69"/>
      <c r="G53" s="76"/>
      <c r="H53" s="398">
        <f>ROUND(F53*G53,0)</f>
        <v>0</v>
      </c>
      <c r="I53" s="166"/>
      <c r="J53" s="69"/>
      <c r="K53" s="77">
        <f t="shared" ref="K53:K57" si="40">ROUND(G53*(100%+$M$3),0)</f>
        <v>0</v>
      </c>
      <c r="L53" s="209">
        <f>ROUND(J53*K53,0)</f>
        <v>0</v>
      </c>
      <c r="M53" s="166"/>
      <c r="N53" s="69"/>
      <c r="O53" s="77">
        <f t="shared" ref="O53:O57" si="41">ROUND(K53*(100%+$M$3),0)</f>
        <v>0</v>
      </c>
      <c r="P53" s="209">
        <f>ROUND(N53*O53,0)</f>
        <v>0</v>
      </c>
      <c r="Q53" s="166"/>
      <c r="R53" s="69"/>
      <c r="S53" s="77">
        <f t="shared" ref="S53:S57" si="42">ROUND(O53*(100%+$M$3),0)</f>
        <v>0</v>
      </c>
      <c r="T53" s="209">
        <f>ROUND(R53*S53,0)</f>
        <v>0</v>
      </c>
      <c r="U53" s="166"/>
      <c r="V53" s="69"/>
      <c r="W53" s="77">
        <f t="shared" ref="W53:W57" si="43">ROUND(S53*(100%+$M$3),0)</f>
        <v>0</v>
      </c>
      <c r="X53" s="77">
        <f>ROUND(V53*W53,0)</f>
        <v>0</v>
      </c>
      <c r="Y53" s="142">
        <f t="shared" ref="Y53:Y57" si="44">H53+L53+P53+T53+X53</f>
        <v>0</v>
      </c>
      <c r="Z53" s="19"/>
    </row>
    <row r="54" spans="1:26" hidden="1" outlineLevel="1" x14ac:dyDescent="0.2">
      <c r="A54" s="74"/>
      <c r="B54" s="233" t="s">
        <v>512</v>
      </c>
      <c r="C54" s="173"/>
      <c r="D54" s="174"/>
      <c r="E54" s="166"/>
      <c r="F54" s="69"/>
      <c r="G54" s="76"/>
      <c r="H54" s="398">
        <f t="shared" ref="H54:H57" si="45">ROUND(F54*G54,0)</f>
        <v>0</v>
      </c>
      <c r="I54" s="166"/>
      <c r="J54" s="69"/>
      <c r="K54" s="77">
        <f t="shared" si="40"/>
        <v>0</v>
      </c>
      <c r="L54" s="209">
        <f t="shared" ref="L54:L57" si="46">ROUND(J54*K54,0)</f>
        <v>0</v>
      </c>
      <c r="M54" s="166"/>
      <c r="N54" s="69"/>
      <c r="O54" s="77">
        <f t="shared" si="41"/>
        <v>0</v>
      </c>
      <c r="P54" s="209">
        <f t="shared" ref="P54:P57" si="47">ROUND(N54*O54,0)</f>
        <v>0</v>
      </c>
      <c r="Q54" s="166"/>
      <c r="R54" s="69"/>
      <c r="S54" s="77">
        <f t="shared" si="42"/>
        <v>0</v>
      </c>
      <c r="T54" s="209">
        <f t="shared" ref="T54:T57" si="48">ROUND(R54*S54,0)</f>
        <v>0</v>
      </c>
      <c r="U54" s="166"/>
      <c r="V54" s="69"/>
      <c r="W54" s="77">
        <f t="shared" si="43"/>
        <v>0</v>
      </c>
      <c r="X54" s="77">
        <f t="shared" ref="X54:X57" si="49">ROUND(V54*W54,0)</f>
        <v>0</v>
      </c>
      <c r="Y54" s="142">
        <f t="shared" si="44"/>
        <v>0</v>
      </c>
      <c r="Z54" s="19"/>
    </row>
    <row r="55" spans="1:26" hidden="1" outlineLevel="1" x14ac:dyDescent="0.2">
      <c r="A55" s="74"/>
      <c r="B55" s="233" t="s">
        <v>512</v>
      </c>
      <c r="C55" s="173"/>
      <c r="D55" s="174"/>
      <c r="E55" s="166"/>
      <c r="F55" s="69"/>
      <c r="G55" s="76"/>
      <c r="H55" s="398">
        <f t="shared" si="45"/>
        <v>0</v>
      </c>
      <c r="I55" s="166"/>
      <c r="J55" s="69"/>
      <c r="K55" s="77">
        <f t="shared" si="40"/>
        <v>0</v>
      </c>
      <c r="L55" s="209">
        <f t="shared" si="46"/>
        <v>0</v>
      </c>
      <c r="M55" s="166"/>
      <c r="N55" s="69"/>
      <c r="O55" s="77">
        <f t="shared" si="41"/>
        <v>0</v>
      </c>
      <c r="P55" s="209">
        <f t="shared" si="47"/>
        <v>0</v>
      </c>
      <c r="Q55" s="166"/>
      <c r="R55" s="69"/>
      <c r="S55" s="77">
        <f t="shared" si="42"/>
        <v>0</v>
      </c>
      <c r="T55" s="209">
        <f t="shared" si="48"/>
        <v>0</v>
      </c>
      <c r="U55" s="166"/>
      <c r="V55" s="69"/>
      <c r="W55" s="77">
        <f t="shared" si="43"/>
        <v>0</v>
      </c>
      <c r="X55" s="77">
        <f t="shared" si="49"/>
        <v>0</v>
      </c>
      <c r="Y55" s="142">
        <f t="shared" si="44"/>
        <v>0</v>
      </c>
      <c r="Z55" s="19"/>
    </row>
    <row r="56" spans="1:26" hidden="1" outlineLevel="1" x14ac:dyDescent="0.2">
      <c r="A56" s="74"/>
      <c r="B56" s="79" t="s">
        <v>27</v>
      </c>
      <c r="C56" s="191"/>
      <c r="D56" s="174"/>
      <c r="E56" s="166"/>
      <c r="F56" s="69"/>
      <c r="G56" s="76"/>
      <c r="H56" s="398">
        <f t="shared" si="45"/>
        <v>0</v>
      </c>
      <c r="I56" s="166"/>
      <c r="J56" s="69"/>
      <c r="K56" s="77">
        <f t="shared" si="40"/>
        <v>0</v>
      </c>
      <c r="L56" s="209">
        <f t="shared" si="46"/>
        <v>0</v>
      </c>
      <c r="M56" s="166"/>
      <c r="N56" s="69"/>
      <c r="O56" s="77">
        <f t="shared" si="41"/>
        <v>0</v>
      </c>
      <c r="P56" s="209">
        <f t="shared" si="47"/>
        <v>0</v>
      </c>
      <c r="Q56" s="166"/>
      <c r="R56" s="69"/>
      <c r="S56" s="77">
        <f t="shared" si="42"/>
        <v>0</v>
      </c>
      <c r="T56" s="209">
        <f t="shared" si="48"/>
        <v>0</v>
      </c>
      <c r="U56" s="166"/>
      <c r="V56" s="69"/>
      <c r="W56" s="77">
        <f t="shared" si="43"/>
        <v>0</v>
      </c>
      <c r="X56" s="77">
        <f t="shared" si="49"/>
        <v>0</v>
      </c>
      <c r="Y56" s="142">
        <f t="shared" si="44"/>
        <v>0</v>
      </c>
      <c r="Z56" s="20"/>
    </row>
    <row r="57" spans="1:26" hidden="1" outlineLevel="1" x14ac:dyDescent="0.2">
      <c r="A57" s="74"/>
      <c r="B57" s="79" t="s">
        <v>28</v>
      </c>
      <c r="C57" s="191"/>
      <c r="D57" s="174"/>
      <c r="E57" s="166"/>
      <c r="F57" s="69"/>
      <c r="G57" s="76"/>
      <c r="H57" s="398">
        <f t="shared" si="45"/>
        <v>0</v>
      </c>
      <c r="I57" s="166"/>
      <c r="J57" s="69"/>
      <c r="K57" s="77">
        <f t="shared" si="40"/>
        <v>0</v>
      </c>
      <c r="L57" s="209">
        <f t="shared" si="46"/>
        <v>0</v>
      </c>
      <c r="M57" s="166"/>
      <c r="N57" s="69"/>
      <c r="O57" s="77">
        <f t="shared" si="41"/>
        <v>0</v>
      </c>
      <c r="P57" s="209">
        <f t="shared" si="47"/>
        <v>0</v>
      </c>
      <c r="Q57" s="166"/>
      <c r="R57" s="69"/>
      <c r="S57" s="77">
        <f t="shared" si="42"/>
        <v>0</v>
      </c>
      <c r="T57" s="209">
        <f t="shared" si="48"/>
        <v>0</v>
      </c>
      <c r="U57" s="166"/>
      <c r="V57" s="69"/>
      <c r="W57" s="77">
        <f t="shared" si="43"/>
        <v>0</v>
      </c>
      <c r="X57" s="77">
        <f t="shared" si="49"/>
        <v>0</v>
      </c>
      <c r="Y57" s="142">
        <f t="shared" si="44"/>
        <v>0</v>
      </c>
      <c r="Z57" s="20"/>
    </row>
    <row r="58" spans="1:26" hidden="1" outlineLevel="1" x14ac:dyDescent="0.2">
      <c r="A58" s="79"/>
      <c r="B58" s="79"/>
      <c r="C58" s="182"/>
      <c r="D58" s="183"/>
      <c r="E58" s="78"/>
      <c r="F58" s="69"/>
      <c r="G58" s="76"/>
      <c r="H58" s="397"/>
      <c r="I58" s="166"/>
      <c r="J58" s="69"/>
      <c r="K58" s="72"/>
      <c r="L58" s="283"/>
      <c r="M58" s="166"/>
      <c r="N58" s="69"/>
      <c r="O58" s="72"/>
      <c r="P58" s="283"/>
      <c r="Q58" s="166"/>
      <c r="R58" s="69"/>
      <c r="S58" s="72"/>
      <c r="T58" s="283"/>
      <c r="U58" s="166"/>
      <c r="V58" s="69"/>
      <c r="W58" s="72"/>
      <c r="X58" s="72"/>
      <c r="Y58" s="141"/>
      <c r="Z58" s="10"/>
    </row>
    <row r="59" spans="1:26" s="3" customFormat="1" hidden="1" outlineLevel="1" x14ac:dyDescent="0.2">
      <c r="A59" s="104" t="s">
        <v>119</v>
      </c>
      <c r="B59" s="104"/>
      <c r="C59" s="194"/>
      <c r="D59" s="195"/>
      <c r="E59" s="108"/>
      <c r="F59" s="105"/>
      <c r="G59" s="106"/>
      <c r="H59" s="399">
        <f>SUM(H27:H58)</f>
        <v>0</v>
      </c>
      <c r="I59" s="189"/>
      <c r="J59" s="105"/>
      <c r="K59" s="106"/>
      <c r="L59" s="284">
        <f>SUM(L27:L58)</f>
        <v>0</v>
      </c>
      <c r="M59" s="189"/>
      <c r="N59" s="105"/>
      <c r="O59" s="106"/>
      <c r="P59" s="284">
        <f>SUM(P27:P58)</f>
        <v>0</v>
      </c>
      <c r="Q59" s="189"/>
      <c r="R59" s="105"/>
      <c r="S59" s="106"/>
      <c r="T59" s="284">
        <f>SUM(T27:T58)</f>
        <v>0</v>
      </c>
      <c r="U59" s="189"/>
      <c r="V59" s="105"/>
      <c r="W59" s="106"/>
      <c r="X59" s="107">
        <f>SUM(X27:X58)</f>
        <v>0</v>
      </c>
      <c r="Y59" s="143">
        <f>SUM(Y27:Y58)</f>
        <v>0</v>
      </c>
      <c r="Z59" s="21" t="str">
        <f>IF(SUM(H59,L59,P59,T59,X59)=Y59,"Ties", "Doesn't Foot")</f>
        <v>Ties</v>
      </c>
    </row>
    <row r="60" spans="1:26" hidden="1" outlineLevel="1" x14ac:dyDescent="0.2">
      <c r="A60" s="82"/>
      <c r="B60" s="82"/>
      <c r="C60" s="176"/>
      <c r="D60" s="177"/>
      <c r="E60" s="86"/>
      <c r="F60" s="83"/>
      <c r="G60" s="84"/>
      <c r="H60" s="401"/>
      <c r="I60" s="167"/>
      <c r="J60" s="83"/>
      <c r="K60" s="84"/>
      <c r="L60" s="289"/>
      <c r="M60" s="167"/>
      <c r="N60" s="83"/>
      <c r="O60" s="84"/>
      <c r="P60" s="289"/>
      <c r="Q60" s="167"/>
      <c r="R60" s="83"/>
      <c r="S60" s="84"/>
      <c r="T60" s="289"/>
      <c r="U60" s="167"/>
      <c r="V60" s="83"/>
      <c r="W60" s="84"/>
      <c r="X60" s="85"/>
      <c r="Y60" s="145"/>
      <c r="Z60" s="11"/>
    </row>
    <row r="61" spans="1:26" s="3" customFormat="1" ht="13.5" collapsed="1" thickBot="1" x14ac:dyDescent="0.25">
      <c r="A61" s="43" t="s">
        <v>120</v>
      </c>
      <c r="B61" s="43"/>
      <c r="C61" s="178"/>
      <c r="D61" s="179"/>
      <c r="E61" s="47"/>
      <c r="F61" s="44"/>
      <c r="G61" s="45"/>
      <c r="H61" s="402">
        <f>H26+H59</f>
        <v>0</v>
      </c>
      <c r="I61" s="168"/>
      <c r="J61" s="44"/>
      <c r="K61" s="45"/>
      <c r="L61" s="261">
        <f>L26+L59</f>
        <v>0</v>
      </c>
      <c r="M61" s="168"/>
      <c r="N61" s="44"/>
      <c r="O61" s="45"/>
      <c r="P61" s="261">
        <f>P26+P59</f>
        <v>0</v>
      </c>
      <c r="Q61" s="168"/>
      <c r="R61" s="44"/>
      <c r="S61" s="45"/>
      <c r="T61" s="261">
        <f>T26+T59</f>
        <v>0</v>
      </c>
      <c r="U61" s="168"/>
      <c r="V61" s="44"/>
      <c r="W61" s="45"/>
      <c r="X61" s="46">
        <f>X26+X59</f>
        <v>0</v>
      </c>
      <c r="Y61" s="146">
        <f>Y26+Y59</f>
        <v>0</v>
      </c>
      <c r="Z61" t="str">
        <f>IF(SUM(H61,L61,P61,T61,X61)=Y61,"Ties", "ERROR")</f>
        <v>Ties</v>
      </c>
    </row>
    <row r="62" spans="1:26" s="340" customFormat="1" x14ac:dyDescent="0.2">
      <c r="A62" s="336"/>
      <c r="B62" s="336"/>
      <c r="C62" s="337"/>
      <c r="D62" s="337"/>
      <c r="E62" s="338"/>
      <c r="F62" s="337"/>
      <c r="G62" s="337"/>
      <c r="H62" s="403"/>
      <c r="I62" s="338"/>
      <c r="J62" s="337"/>
      <c r="K62" s="337"/>
      <c r="L62" s="339"/>
      <c r="M62" s="338"/>
      <c r="N62" s="337"/>
      <c r="O62" s="337"/>
      <c r="P62" s="339"/>
      <c r="Q62" s="338"/>
      <c r="R62" s="337"/>
      <c r="S62" s="337"/>
      <c r="T62" s="339"/>
      <c r="U62" s="338"/>
      <c r="V62" s="337"/>
      <c r="W62" s="337"/>
      <c r="X62" s="339"/>
      <c r="Y62" s="339"/>
      <c r="Z62"/>
    </row>
    <row r="63" spans="1:26" s="1" customFormat="1" hidden="1" outlineLevel="1" x14ac:dyDescent="0.2">
      <c r="A63" s="40" t="s">
        <v>58</v>
      </c>
      <c r="B63" s="40"/>
      <c r="C63" s="39"/>
      <c r="D63" s="39"/>
      <c r="E63" s="28"/>
      <c r="F63" s="29"/>
      <c r="G63" s="30"/>
      <c r="H63" s="394"/>
      <c r="I63" s="28"/>
      <c r="J63" s="29"/>
      <c r="K63" s="30"/>
      <c r="L63" s="31"/>
      <c r="M63" s="28"/>
      <c r="N63" s="29"/>
      <c r="O63" s="30"/>
      <c r="P63" s="31"/>
      <c r="Q63" s="28"/>
      <c r="R63" s="29"/>
      <c r="S63" s="30"/>
      <c r="T63" s="31"/>
      <c r="U63" s="28"/>
      <c r="V63" s="29"/>
      <c r="W63" s="30"/>
      <c r="X63" s="31"/>
      <c r="Y63" s="31"/>
      <c r="Z63"/>
    </row>
    <row r="64" spans="1:26" hidden="1" outlineLevel="1" x14ac:dyDescent="0.2">
      <c r="A64" s="87"/>
      <c r="B64" s="87"/>
      <c r="C64" s="169"/>
      <c r="D64" s="170"/>
      <c r="E64" s="291"/>
      <c r="F64" s="292"/>
      <c r="G64" s="89"/>
      <c r="H64" s="404"/>
      <c r="I64" s="164"/>
      <c r="J64" s="366"/>
      <c r="K64" s="89"/>
      <c r="L64" s="259"/>
      <c r="M64" s="164"/>
      <c r="N64" s="88"/>
      <c r="O64" s="89"/>
      <c r="P64" s="259"/>
      <c r="Q64" s="164"/>
      <c r="R64" s="88"/>
      <c r="S64" s="89"/>
      <c r="T64" s="259"/>
      <c r="U64" s="164"/>
      <c r="V64" s="88"/>
      <c r="W64" s="89"/>
      <c r="X64" s="89"/>
      <c r="Y64" s="147"/>
    </row>
    <row r="65" spans="1:26" hidden="1" outlineLevel="1" x14ac:dyDescent="0.2">
      <c r="A65" s="74"/>
      <c r="B65" s="75" t="s">
        <v>490</v>
      </c>
      <c r="C65" s="173"/>
      <c r="D65" s="290"/>
      <c r="E65" s="293"/>
      <c r="F65" s="295"/>
      <c r="G65" s="77">
        <f>H59</f>
        <v>0</v>
      </c>
      <c r="H65" s="398">
        <f>ROUND(F65*G65,0)</f>
        <v>0</v>
      </c>
      <c r="I65" s="293"/>
      <c r="J65" s="295"/>
      <c r="K65" s="77">
        <f>L59</f>
        <v>0</v>
      </c>
      <c r="L65" s="209">
        <f>ROUND(J65*K65,0)</f>
        <v>0</v>
      </c>
      <c r="M65" s="293"/>
      <c r="N65" s="341"/>
      <c r="O65" s="77">
        <f>P59</f>
        <v>0</v>
      </c>
      <c r="P65" s="209">
        <f>ROUND(N65*O65,0)</f>
        <v>0</v>
      </c>
      <c r="Q65" s="293"/>
      <c r="R65" s="341"/>
      <c r="S65" s="77">
        <f>T59</f>
        <v>0</v>
      </c>
      <c r="T65" s="209">
        <f>ROUND(R65*S65,0)</f>
        <v>0</v>
      </c>
      <c r="U65" s="293"/>
      <c r="V65" s="91"/>
      <c r="W65" s="77">
        <f>X59</f>
        <v>0</v>
      </c>
      <c r="X65" s="77">
        <f>ROUND(V65*W65,0)</f>
        <v>0</v>
      </c>
      <c r="Y65" s="142">
        <f>H65+L65+P65+T65+X65</f>
        <v>0</v>
      </c>
    </row>
    <row r="66" spans="1:26" hidden="1" outlineLevel="1" x14ac:dyDescent="0.2">
      <c r="A66" s="74"/>
      <c r="B66" s="75" t="s">
        <v>491</v>
      </c>
      <c r="C66" s="173"/>
      <c r="D66" s="290"/>
      <c r="E66" s="293"/>
      <c r="F66" s="295"/>
      <c r="G66" s="77">
        <f>H59</f>
        <v>0</v>
      </c>
      <c r="H66" s="398">
        <f t="shared" ref="H66:H78" si="50">ROUND(F66*G66,0)</f>
        <v>0</v>
      </c>
      <c r="I66" s="293"/>
      <c r="J66" s="295"/>
      <c r="K66" s="77">
        <f>L59</f>
        <v>0</v>
      </c>
      <c r="L66" s="209">
        <f>ROUND(J66*K66,0)</f>
        <v>0</v>
      </c>
      <c r="M66" s="293"/>
      <c r="N66" s="341"/>
      <c r="O66" s="77">
        <f>P59</f>
        <v>0</v>
      </c>
      <c r="P66" s="209">
        <f t="shared" ref="P66:P78" si="51">ROUND(N66*O66,0)</f>
        <v>0</v>
      </c>
      <c r="Q66" s="293"/>
      <c r="R66" s="341"/>
      <c r="S66" s="77">
        <f>T59</f>
        <v>0</v>
      </c>
      <c r="T66" s="209">
        <f t="shared" ref="T66:T78" si="52">ROUND(R66*S66,0)</f>
        <v>0</v>
      </c>
      <c r="U66" s="293"/>
      <c r="V66" s="91"/>
      <c r="W66" s="77">
        <f>X59</f>
        <v>0</v>
      </c>
      <c r="X66" s="77">
        <f t="shared" ref="X66:X78" si="53">ROUND(V66*W66,0)</f>
        <v>0</v>
      </c>
      <c r="Y66" s="142">
        <f t="shared" ref="Y66:Y73" si="54">H66+L66+P66+T66+X66</f>
        <v>0</v>
      </c>
    </row>
    <row r="67" spans="1:26" hidden="1" outlineLevel="1" x14ac:dyDescent="0.2">
      <c r="A67" s="74"/>
      <c r="B67" s="75" t="s">
        <v>140</v>
      </c>
      <c r="C67" s="173"/>
      <c r="D67" s="290"/>
      <c r="E67" s="293"/>
      <c r="F67" s="295"/>
      <c r="G67" s="297">
        <f>H26</f>
        <v>0</v>
      </c>
      <c r="H67" s="398">
        <f t="shared" si="50"/>
        <v>0</v>
      </c>
      <c r="I67" s="293"/>
      <c r="J67" s="295"/>
      <c r="K67" s="297">
        <f>L26</f>
        <v>0</v>
      </c>
      <c r="L67" s="209">
        <f>ROUND(J67*K67,0)</f>
        <v>0</v>
      </c>
      <c r="M67" s="293"/>
      <c r="N67" s="353"/>
      <c r="O67" s="297">
        <f>P26</f>
        <v>0</v>
      </c>
      <c r="P67" s="209">
        <f t="shared" si="51"/>
        <v>0</v>
      </c>
      <c r="Q67" s="293"/>
      <c r="R67" s="341"/>
      <c r="S67" s="297">
        <f>T26</f>
        <v>0</v>
      </c>
      <c r="T67" s="209">
        <f t="shared" si="52"/>
        <v>0</v>
      </c>
      <c r="U67" s="293"/>
      <c r="V67" s="91"/>
      <c r="W67" s="297">
        <f>X26</f>
        <v>0</v>
      </c>
      <c r="X67" s="77">
        <f t="shared" si="53"/>
        <v>0</v>
      </c>
      <c r="Y67" s="142">
        <f t="shared" si="54"/>
        <v>0</v>
      </c>
    </row>
    <row r="68" spans="1:26" hidden="1" outlineLevel="1" x14ac:dyDescent="0.2">
      <c r="A68" s="74"/>
      <c r="B68" s="75" t="s">
        <v>141</v>
      </c>
      <c r="C68" s="173"/>
      <c r="D68" s="290"/>
      <c r="E68" s="293"/>
      <c r="F68" s="304"/>
      <c r="G68" s="301"/>
      <c r="H68" s="398">
        <f t="shared" si="50"/>
        <v>0</v>
      </c>
      <c r="I68" s="293"/>
      <c r="J68" s="41"/>
      <c r="K68" s="301"/>
      <c r="L68" s="209">
        <f>ROUND(J68*K68,0)</f>
        <v>0</v>
      </c>
      <c r="M68" s="293"/>
      <c r="N68" s="294"/>
      <c r="O68" s="301"/>
      <c r="P68" s="209">
        <f t="shared" si="51"/>
        <v>0</v>
      </c>
      <c r="Q68" s="293"/>
      <c r="R68" s="69"/>
      <c r="S68" s="76"/>
      <c r="T68" s="209">
        <f t="shared" si="52"/>
        <v>0</v>
      </c>
      <c r="U68" s="293"/>
      <c r="V68" s="69"/>
      <c r="W68" s="76"/>
      <c r="X68" s="77">
        <f t="shared" si="53"/>
        <v>0</v>
      </c>
      <c r="Y68" s="142">
        <f t="shared" si="54"/>
        <v>0</v>
      </c>
    </row>
    <row r="69" spans="1:26" hidden="1" outlineLevel="1" x14ac:dyDescent="0.2">
      <c r="A69" s="74"/>
      <c r="B69" s="75" t="s">
        <v>142</v>
      </c>
      <c r="C69" s="173"/>
      <c r="D69" s="290"/>
      <c r="E69" s="293"/>
      <c r="F69" s="294"/>
      <c r="G69" s="301"/>
      <c r="H69" s="398">
        <f t="shared" si="50"/>
        <v>0</v>
      </c>
      <c r="I69" s="293"/>
      <c r="J69" s="294"/>
      <c r="K69" s="301"/>
      <c r="L69" s="209">
        <f t="shared" ref="L69:L78" si="55">ROUND(J69*K69,0)</f>
        <v>0</v>
      </c>
      <c r="M69" s="293"/>
      <c r="N69" s="294"/>
      <c r="O69" s="301"/>
      <c r="P69" s="209">
        <f t="shared" si="51"/>
        <v>0</v>
      </c>
      <c r="Q69" s="293"/>
      <c r="R69" s="69"/>
      <c r="S69" s="76"/>
      <c r="T69" s="209">
        <f t="shared" si="52"/>
        <v>0</v>
      </c>
      <c r="U69" s="293"/>
      <c r="V69" s="69"/>
      <c r="W69" s="76"/>
      <c r="X69" s="77">
        <f t="shared" si="53"/>
        <v>0</v>
      </c>
      <c r="Y69" s="142">
        <f t="shared" si="54"/>
        <v>0</v>
      </c>
    </row>
    <row r="70" spans="1:26" hidden="1" outlineLevel="1" x14ac:dyDescent="0.2">
      <c r="A70" s="74"/>
      <c r="B70" s="75" t="s">
        <v>71</v>
      </c>
      <c r="C70" s="173"/>
      <c r="D70" s="290"/>
      <c r="E70" s="293"/>
      <c r="F70" s="294"/>
      <c r="G70" s="301"/>
      <c r="H70" s="398">
        <f t="shared" si="50"/>
        <v>0</v>
      </c>
      <c r="I70" s="293"/>
      <c r="J70" s="294"/>
      <c r="K70" s="301"/>
      <c r="L70" s="209">
        <f>ROUND(J70*K70,0)</f>
        <v>0</v>
      </c>
      <c r="M70" s="293"/>
      <c r="N70" s="294"/>
      <c r="O70" s="301"/>
      <c r="P70" s="209">
        <f t="shared" si="51"/>
        <v>0</v>
      </c>
      <c r="Q70" s="293"/>
      <c r="R70" s="69"/>
      <c r="S70" s="76"/>
      <c r="T70" s="209">
        <f t="shared" si="52"/>
        <v>0</v>
      </c>
      <c r="U70" s="293"/>
      <c r="V70" s="69"/>
      <c r="W70" s="76"/>
      <c r="X70" s="77">
        <f t="shared" si="53"/>
        <v>0</v>
      </c>
      <c r="Y70" s="142">
        <f t="shared" si="54"/>
        <v>0</v>
      </c>
    </row>
    <row r="71" spans="1:26" hidden="1" outlineLevel="1" x14ac:dyDescent="0.2">
      <c r="A71" s="74"/>
      <c r="B71" s="75" t="s">
        <v>106</v>
      </c>
      <c r="C71" s="173"/>
      <c r="D71" s="290"/>
      <c r="E71" s="293"/>
      <c r="F71" s="41"/>
      <c r="G71" s="301"/>
      <c r="H71" s="398">
        <f t="shared" si="50"/>
        <v>0</v>
      </c>
      <c r="I71" s="293"/>
      <c r="J71" s="41"/>
      <c r="K71" s="301"/>
      <c r="L71" s="209">
        <f t="shared" si="55"/>
        <v>0</v>
      </c>
      <c r="M71" s="293"/>
      <c r="N71" s="41"/>
      <c r="O71" s="301"/>
      <c r="P71" s="209">
        <f t="shared" si="51"/>
        <v>0</v>
      </c>
      <c r="Q71" s="293"/>
      <c r="R71" s="71"/>
      <c r="S71" s="76"/>
      <c r="T71" s="209">
        <f t="shared" si="52"/>
        <v>0</v>
      </c>
      <c r="U71" s="293"/>
      <c r="V71" s="71"/>
      <c r="W71" s="76"/>
      <c r="X71" s="77">
        <f t="shared" si="53"/>
        <v>0</v>
      </c>
      <c r="Y71" s="142">
        <f t="shared" si="54"/>
        <v>0</v>
      </c>
    </row>
    <row r="72" spans="1:26" hidden="1" outlineLevel="1" x14ac:dyDescent="0.2">
      <c r="A72" s="74"/>
      <c r="B72" s="75" t="s">
        <v>104</v>
      </c>
      <c r="C72" s="173"/>
      <c r="D72" s="290"/>
      <c r="E72" s="293"/>
      <c r="F72" s="42"/>
      <c r="G72" s="302"/>
      <c r="H72" s="398">
        <f t="shared" si="50"/>
        <v>0</v>
      </c>
      <c r="I72" s="293"/>
      <c r="J72" s="42"/>
      <c r="K72" s="302"/>
      <c r="L72" s="209">
        <f t="shared" si="55"/>
        <v>0</v>
      </c>
      <c r="M72" s="293"/>
      <c r="N72" s="42"/>
      <c r="O72" s="301"/>
      <c r="P72" s="209">
        <f t="shared" si="51"/>
        <v>0</v>
      </c>
      <c r="Q72" s="293"/>
      <c r="R72" s="70"/>
      <c r="S72" s="72"/>
      <c r="T72" s="209">
        <f t="shared" si="52"/>
        <v>0</v>
      </c>
      <c r="U72" s="293"/>
      <c r="V72" s="70"/>
      <c r="W72" s="72"/>
      <c r="X72" s="77">
        <f t="shared" si="53"/>
        <v>0</v>
      </c>
      <c r="Y72" s="142">
        <f t="shared" si="54"/>
        <v>0</v>
      </c>
    </row>
    <row r="73" spans="1:26" hidden="1" outlineLevel="1" x14ac:dyDescent="0.2">
      <c r="A73" s="74"/>
      <c r="B73" s="75" t="s">
        <v>264</v>
      </c>
      <c r="C73" s="173"/>
      <c r="D73" s="290"/>
      <c r="E73" s="293"/>
      <c r="F73" s="42"/>
      <c r="G73" s="302"/>
      <c r="H73" s="398">
        <f t="shared" si="50"/>
        <v>0</v>
      </c>
      <c r="I73" s="293"/>
      <c r="J73" s="42"/>
      <c r="K73" s="302"/>
      <c r="L73" s="209">
        <f t="shared" si="55"/>
        <v>0</v>
      </c>
      <c r="M73" s="293"/>
      <c r="N73" s="42"/>
      <c r="O73" s="301"/>
      <c r="P73" s="209">
        <f t="shared" si="51"/>
        <v>0</v>
      </c>
      <c r="Q73" s="293"/>
      <c r="R73" s="70"/>
      <c r="S73" s="72"/>
      <c r="T73" s="209">
        <f t="shared" si="52"/>
        <v>0</v>
      </c>
      <c r="U73" s="293"/>
      <c r="V73" s="70"/>
      <c r="W73" s="72"/>
      <c r="X73" s="77">
        <f t="shared" si="53"/>
        <v>0</v>
      </c>
      <c r="Y73" s="142">
        <f t="shared" si="54"/>
        <v>0</v>
      </c>
    </row>
    <row r="74" spans="1:26" hidden="1" outlineLevel="1" x14ac:dyDescent="0.2">
      <c r="A74" s="74"/>
      <c r="B74" s="75" t="s">
        <v>105</v>
      </c>
      <c r="C74" s="173"/>
      <c r="D74" s="290"/>
      <c r="E74" s="293"/>
      <c r="F74" s="42"/>
      <c r="G74" s="301"/>
      <c r="H74" s="398">
        <f t="shared" si="50"/>
        <v>0</v>
      </c>
      <c r="I74" s="293"/>
      <c r="J74" s="42"/>
      <c r="K74" s="301"/>
      <c r="L74" s="209">
        <f t="shared" si="55"/>
        <v>0</v>
      </c>
      <c r="M74" s="293"/>
      <c r="N74" s="42"/>
      <c r="O74" s="301"/>
      <c r="P74" s="209">
        <f t="shared" si="51"/>
        <v>0</v>
      </c>
      <c r="Q74" s="293"/>
      <c r="R74" s="70"/>
      <c r="S74" s="76"/>
      <c r="T74" s="209">
        <f t="shared" si="52"/>
        <v>0</v>
      </c>
      <c r="U74" s="293"/>
      <c r="V74" s="70"/>
      <c r="W74" s="76"/>
      <c r="X74" s="77">
        <f t="shared" si="53"/>
        <v>0</v>
      </c>
      <c r="Y74" s="142">
        <f t="shared" ref="Y74:Y78" si="56">H74+L74+P74+T74+X74</f>
        <v>0</v>
      </c>
    </row>
    <row r="75" spans="1:26" hidden="1" outlineLevel="1" x14ac:dyDescent="0.2">
      <c r="A75" s="74"/>
      <c r="B75" s="350" t="s">
        <v>107</v>
      </c>
      <c r="C75" s="173"/>
      <c r="D75" s="290"/>
      <c r="E75" s="293"/>
      <c r="F75" s="42"/>
      <c r="G75" s="301"/>
      <c r="H75" s="398">
        <f t="shared" si="50"/>
        <v>0</v>
      </c>
      <c r="I75" s="293"/>
      <c r="J75" s="42"/>
      <c r="K75" s="301"/>
      <c r="L75" s="209">
        <f t="shared" si="55"/>
        <v>0</v>
      </c>
      <c r="M75" s="293"/>
      <c r="N75" s="42"/>
      <c r="O75" s="301"/>
      <c r="P75" s="209">
        <f t="shared" si="51"/>
        <v>0</v>
      </c>
      <c r="Q75" s="293"/>
      <c r="R75" s="70"/>
      <c r="S75" s="76"/>
      <c r="T75" s="209">
        <f t="shared" si="52"/>
        <v>0</v>
      </c>
      <c r="U75" s="293"/>
      <c r="V75" s="70"/>
      <c r="W75" s="76"/>
      <c r="X75" s="77">
        <f t="shared" si="53"/>
        <v>0</v>
      </c>
      <c r="Y75" s="142">
        <f t="shared" si="56"/>
        <v>0</v>
      </c>
    </row>
    <row r="76" spans="1:26" hidden="1" outlineLevel="1" x14ac:dyDescent="0.2">
      <c r="A76" s="74"/>
      <c r="B76" s="75" t="s">
        <v>72</v>
      </c>
      <c r="C76" s="173"/>
      <c r="D76" s="290"/>
      <c r="E76" s="293"/>
      <c r="F76" s="42"/>
      <c r="G76" s="301"/>
      <c r="H76" s="398">
        <f t="shared" si="50"/>
        <v>0</v>
      </c>
      <c r="I76" s="293"/>
      <c r="J76" s="42"/>
      <c r="K76" s="301"/>
      <c r="L76" s="209">
        <f t="shared" si="55"/>
        <v>0</v>
      </c>
      <c r="M76" s="293"/>
      <c r="N76" s="42"/>
      <c r="O76" s="76"/>
      <c r="P76" s="209">
        <f t="shared" si="51"/>
        <v>0</v>
      </c>
      <c r="Q76" s="293"/>
      <c r="R76" s="70"/>
      <c r="S76" s="76"/>
      <c r="T76" s="209">
        <f t="shared" si="52"/>
        <v>0</v>
      </c>
      <c r="U76" s="293"/>
      <c r="V76" s="70"/>
      <c r="W76" s="76"/>
      <c r="X76" s="77">
        <f t="shared" si="53"/>
        <v>0</v>
      </c>
      <c r="Y76" s="142">
        <f t="shared" si="56"/>
        <v>0</v>
      </c>
    </row>
    <row r="77" spans="1:26" hidden="1" outlineLevel="1" x14ac:dyDescent="0.2">
      <c r="A77" s="74"/>
      <c r="B77" s="75" t="s">
        <v>73</v>
      </c>
      <c r="C77" s="173"/>
      <c r="D77" s="290"/>
      <c r="E77" s="293"/>
      <c r="F77" s="352"/>
      <c r="G77" s="301"/>
      <c r="H77" s="398">
        <f t="shared" si="50"/>
        <v>0</v>
      </c>
      <c r="I77" s="293"/>
      <c r="J77" s="42"/>
      <c r="K77" s="303">
        <f>ROUND(G77*(100%+$M$4),0)</f>
        <v>0</v>
      </c>
      <c r="L77" s="209">
        <f t="shared" si="55"/>
        <v>0</v>
      </c>
      <c r="M77" s="293"/>
      <c r="N77" s="42"/>
      <c r="O77" s="77">
        <f>ROUND(K77*(100%+$M$4),0)</f>
        <v>0</v>
      </c>
      <c r="P77" s="209">
        <f t="shared" si="51"/>
        <v>0</v>
      </c>
      <c r="Q77" s="293"/>
      <c r="R77" s="70"/>
      <c r="S77" s="77">
        <f>ROUND(O77*(100%+$M$4),0)</f>
        <v>0</v>
      </c>
      <c r="T77" s="209">
        <f t="shared" si="52"/>
        <v>0</v>
      </c>
      <c r="U77" s="293"/>
      <c r="V77" s="70"/>
      <c r="W77" s="77">
        <f>ROUND(S77*(100%+$M$4),0)</f>
        <v>0</v>
      </c>
      <c r="X77" s="77">
        <f t="shared" si="53"/>
        <v>0</v>
      </c>
      <c r="Y77" s="142">
        <f t="shared" si="56"/>
        <v>0</v>
      </c>
    </row>
    <row r="78" spans="1:26" hidden="1" outlineLevel="1" x14ac:dyDescent="0.2">
      <c r="A78" s="74"/>
      <c r="B78" s="75" t="s">
        <v>159</v>
      </c>
      <c r="C78" s="173"/>
      <c r="D78" s="290"/>
      <c r="E78" s="293"/>
      <c r="F78" s="294"/>
      <c r="G78" s="302"/>
      <c r="H78" s="398">
        <f t="shared" si="50"/>
        <v>0</v>
      </c>
      <c r="I78" s="293"/>
      <c r="J78" s="294"/>
      <c r="K78" s="77">
        <f>ROUND(G78*(100%+$M$4),0)</f>
        <v>0</v>
      </c>
      <c r="L78" s="209">
        <f t="shared" si="55"/>
        <v>0</v>
      </c>
      <c r="M78" s="293"/>
      <c r="N78" s="294"/>
      <c r="O78" s="77">
        <f>ROUND(K78*(100%+$M$4),0)</f>
        <v>0</v>
      </c>
      <c r="P78" s="209">
        <f t="shared" si="51"/>
        <v>0</v>
      </c>
      <c r="Q78" s="293"/>
      <c r="R78" s="69"/>
      <c r="S78" s="77">
        <f>ROUND(O78*(100%+$M$4),0)</f>
        <v>0</v>
      </c>
      <c r="T78" s="209">
        <f t="shared" si="52"/>
        <v>0</v>
      </c>
      <c r="U78" s="293"/>
      <c r="V78" s="69"/>
      <c r="W78" s="77">
        <f>ROUND(S78*(100%+$M$4),0)</f>
        <v>0</v>
      </c>
      <c r="X78" s="77">
        <f t="shared" si="53"/>
        <v>0</v>
      </c>
      <c r="Y78" s="142">
        <f t="shared" si="56"/>
        <v>0</v>
      </c>
    </row>
    <row r="79" spans="1:26" hidden="1" outlineLevel="1" x14ac:dyDescent="0.2">
      <c r="A79" s="82"/>
      <c r="B79" s="480" t="s">
        <v>513</v>
      </c>
      <c r="C79" s="176"/>
      <c r="D79" s="296"/>
      <c r="E79" s="309"/>
      <c r="F79" s="310"/>
      <c r="G79" s="311"/>
      <c r="H79" s="405"/>
      <c r="I79" s="167"/>
      <c r="J79" s="310"/>
      <c r="K79" s="84"/>
      <c r="L79" s="260"/>
      <c r="M79" s="167"/>
      <c r="N79" s="310"/>
      <c r="O79" s="84"/>
      <c r="P79" s="260"/>
      <c r="Q79" s="167"/>
      <c r="R79" s="83"/>
      <c r="S79" s="84"/>
      <c r="T79" s="260"/>
      <c r="U79" s="167"/>
      <c r="V79" s="83"/>
      <c r="W79" s="84"/>
      <c r="X79" s="84"/>
      <c r="Y79" s="148"/>
    </row>
    <row r="80" spans="1:26" s="3" customFormat="1" ht="13.5" collapsed="1" thickBot="1" x14ac:dyDescent="0.25">
      <c r="A80" s="43" t="s">
        <v>121</v>
      </c>
      <c r="B80" s="43"/>
      <c r="C80" s="178"/>
      <c r="D80" s="179"/>
      <c r="E80" s="298"/>
      <c r="F80" s="299"/>
      <c r="G80" s="300"/>
      <c r="H80" s="406">
        <f>SUM(H64:H79)</f>
        <v>0</v>
      </c>
      <c r="I80" s="306"/>
      <c r="J80" s="299"/>
      <c r="K80" s="300"/>
      <c r="L80" s="307">
        <f>SUM(L64:L79)</f>
        <v>0</v>
      </c>
      <c r="M80" s="298"/>
      <c r="N80" s="299"/>
      <c r="O80" s="300"/>
      <c r="P80" s="307">
        <f>SUM(P64:P79)</f>
        <v>0</v>
      </c>
      <c r="Q80" s="298"/>
      <c r="R80" s="299"/>
      <c r="S80" s="300"/>
      <c r="T80" s="307">
        <f>SUM(T64:T79)</f>
        <v>0</v>
      </c>
      <c r="U80" s="298"/>
      <c r="V80" s="299"/>
      <c r="W80" s="300"/>
      <c r="X80" s="305">
        <f>SUM(X64:X79)</f>
        <v>0</v>
      </c>
      <c r="Y80" s="308">
        <f>SUM(Y64:Y79)</f>
        <v>0</v>
      </c>
      <c r="Z80" t="str">
        <f>IF(SUM(H80,L80,P80,T80,X80)=Y80,"Ties", "ERROR")</f>
        <v>Ties</v>
      </c>
    </row>
    <row r="81" spans="1:26" s="340" customFormat="1" x14ac:dyDescent="0.2">
      <c r="A81" s="336"/>
      <c r="B81" s="336"/>
      <c r="C81" s="337"/>
      <c r="D81" s="337"/>
      <c r="E81" s="338"/>
      <c r="F81" s="337"/>
      <c r="G81" s="337"/>
      <c r="H81" s="403"/>
      <c r="I81" s="338"/>
      <c r="J81" s="337"/>
      <c r="K81" s="337"/>
      <c r="L81" s="339"/>
      <c r="M81" s="338"/>
      <c r="N81" s="337"/>
      <c r="O81" s="337"/>
      <c r="P81" s="339"/>
      <c r="Q81" s="338"/>
      <c r="R81" s="337"/>
      <c r="S81" s="337"/>
      <c r="T81" s="339"/>
      <c r="U81" s="338"/>
      <c r="V81" s="337"/>
      <c r="W81" s="337"/>
      <c r="X81" s="339"/>
      <c r="Y81" s="339"/>
      <c r="Z81"/>
    </row>
    <row r="82" spans="1:26" s="1" customFormat="1" hidden="1" outlineLevel="1" x14ac:dyDescent="0.2">
      <c r="A82" s="40" t="s">
        <v>223</v>
      </c>
      <c r="B82" s="40"/>
      <c r="C82" s="39"/>
      <c r="D82" s="39"/>
      <c r="E82" s="28"/>
      <c r="F82" s="29"/>
      <c r="G82" s="30"/>
      <c r="H82" s="394"/>
      <c r="I82" s="28"/>
      <c r="J82" s="29"/>
      <c r="K82" s="30"/>
      <c r="L82" s="31"/>
      <c r="M82" s="28"/>
      <c r="N82" s="29"/>
      <c r="O82" s="30"/>
      <c r="P82" s="31"/>
      <c r="Q82" s="28"/>
      <c r="R82" s="29"/>
      <c r="S82" s="30"/>
      <c r="T82" s="31"/>
      <c r="U82" s="28"/>
      <c r="V82" s="29"/>
      <c r="W82" s="30"/>
      <c r="X82" s="31"/>
      <c r="Y82" s="31"/>
      <c r="Z82"/>
    </row>
    <row r="83" spans="1:26" s="12" customFormat="1" hidden="1" outlineLevel="1" x14ac:dyDescent="0.2">
      <c r="A83" s="87"/>
      <c r="B83" s="351"/>
      <c r="C83" s="169"/>
      <c r="D83" s="170"/>
      <c r="E83" s="164"/>
      <c r="F83" s="88"/>
      <c r="G83" s="89"/>
      <c r="H83" s="404"/>
      <c r="I83" s="164"/>
      <c r="J83" s="88"/>
      <c r="K83" s="89"/>
      <c r="L83" s="259"/>
      <c r="M83" s="164"/>
      <c r="N83" s="88"/>
      <c r="O83" s="89"/>
      <c r="P83" s="259"/>
      <c r="Q83" s="164"/>
      <c r="R83" s="88"/>
      <c r="S83" s="89"/>
      <c r="T83" s="259"/>
      <c r="U83" s="164"/>
      <c r="V83" s="88"/>
      <c r="W83" s="89"/>
      <c r="X83" s="89"/>
      <c r="Y83" s="147"/>
      <c r="Z83"/>
    </row>
    <row r="84" spans="1:26" hidden="1" outlineLevel="1" x14ac:dyDescent="0.2">
      <c r="A84" s="74"/>
      <c r="B84" s="75" t="s">
        <v>221</v>
      </c>
      <c r="C84" s="173"/>
      <c r="D84" s="174"/>
      <c r="E84" s="293" t="s">
        <v>213</v>
      </c>
      <c r="F84" s="69">
        <v>1</v>
      </c>
      <c r="G84" s="76">
        <f>'Travel Table'!M20</f>
        <v>0</v>
      </c>
      <c r="H84" s="398">
        <f>ROUND(F84*G84,0)</f>
        <v>0</v>
      </c>
      <c r="I84" s="293" t="s">
        <v>213</v>
      </c>
      <c r="J84" s="69">
        <v>1</v>
      </c>
      <c r="K84" s="77">
        <f>ROUND('Travel Table'!M24*(100%+$M$4),0)</f>
        <v>0</v>
      </c>
      <c r="L84" s="209">
        <f>ROUND(J84*K84,0)</f>
        <v>0</v>
      </c>
      <c r="M84" s="293" t="s">
        <v>213</v>
      </c>
      <c r="N84" s="69">
        <v>1</v>
      </c>
      <c r="O84" s="77">
        <f>ROUND('Travel Table'!M28*(100%+$M$4),0)</f>
        <v>0</v>
      </c>
      <c r="P84" s="209">
        <f>ROUND(N84*O84,0)</f>
        <v>0</v>
      </c>
      <c r="Q84" s="293" t="s">
        <v>213</v>
      </c>
      <c r="R84" s="69">
        <v>1</v>
      </c>
      <c r="S84" s="77">
        <f>ROUND('Travel Table'!M32*(100%+$M$4),0)</f>
        <v>0</v>
      </c>
      <c r="T84" s="209">
        <f>ROUND(R84*S84,0)</f>
        <v>0</v>
      </c>
      <c r="U84" s="293" t="s">
        <v>213</v>
      </c>
      <c r="V84" s="69">
        <v>1</v>
      </c>
      <c r="W84" s="77">
        <f>ROUND('Travel Table'!M36*(100%+$M$4),0)</f>
        <v>0</v>
      </c>
      <c r="X84" s="77">
        <f>ROUND(V84*W84,0)</f>
        <v>0</v>
      </c>
      <c r="Y84" s="142">
        <f>H84+L84+P84+T84+X84</f>
        <v>0</v>
      </c>
    </row>
    <row r="85" spans="1:26" hidden="1" outlineLevel="1" x14ac:dyDescent="0.2">
      <c r="A85" s="74"/>
      <c r="B85" s="75" t="s">
        <v>222</v>
      </c>
      <c r="C85" s="173"/>
      <c r="D85" s="174"/>
      <c r="E85" s="293" t="s">
        <v>213</v>
      </c>
      <c r="F85" s="69">
        <v>1</v>
      </c>
      <c r="G85" s="76">
        <f>'Travel Table'!M44</f>
        <v>0</v>
      </c>
      <c r="H85" s="398">
        <f>ROUND(F85*G85,0)</f>
        <v>0</v>
      </c>
      <c r="I85" s="293" t="s">
        <v>213</v>
      </c>
      <c r="J85" s="69">
        <v>1</v>
      </c>
      <c r="K85" s="77">
        <f>ROUND('Travel Table'!M48*(100%+$M$4),0)</f>
        <v>0</v>
      </c>
      <c r="L85" s="209">
        <f>ROUND(J85*K85,0)</f>
        <v>0</v>
      </c>
      <c r="M85" s="293" t="s">
        <v>213</v>
      </c>
      <c r="N85" s="69">
        <v>1</v>
      </c>
      <c r="O85" s="77">
        <f>ROUND('Travel Table'!M52*(100%+$M$4),0)</f>
        <v>0</v>
      </c>
      <c r="P85" s="209">
        <f>ROUND(N85*O85,0)</f>
        <v>0</v>
      </c>
      <c r="Q85" s="293" t="s">
        <v>213</v>
      </c>
      <c r="R85" s="69">
        <v>1</v>
      </c>
      <c r="S85" s="77">
        <f>ROUND('Travel Table'!M56*(100%+$M$4),0)</f>
        <v>0</v>
      </c>
      <c r="T85" s="209">
        <f>ROUND(R85*S85,0)</f>
        <v>0</v>
      </c>
      <c r="U85" s="293" t="s">
        <v>213</v>
      </c>
      <c r="V85" s="69">
        <v>1</v>
      </c>
      <c r="W85" s="77">
        <f>ROUND('Travel Table'!M60*(100%+$M$4),0)</f>
        <v>0</v>
      </c>
      <c r="X85" s="77">
        <f>ROUND(V85*W85,0)</f>
        <v>0</v>
      </c>
      <c r="Y85" s="142">
        <f>H85+L85+P85+T85+X85</f>
        <v>0</v>
      </c>
    </row>
    <row r="86" spans="1:26" hidden="1" outlineLevel="1" x14ac:dyDescent="0.2">
      <c r="A86" s="82"/>
      <c r="B86" s="82"/>
      <c r="C86" s="176"/>
      <c r="D86" s="177"/>
      <c r="E86" s="167"/>
      <c r="F86" s="83"/>
      <c r="G86" s="84"/>
      <c r="H86" s="405"/>
      <c r="I86" s="167"/>
      <c r="J86" s="83"/>
      <c r="K86" s="84"/>
      <c r="L86" s="260"/>
      <c r="M86" s="167"/>
      <c r="N86" s="83"/>
      <c r="O86" s="84"/>
      <c r="P86" s="260"/>
      <c r="Q86" s="167"/>
      <c r="R86" s="83"/>
      <c r="S86" s="84"/>
      <c r="T86" s="260"/>
      <c r="U86" s="167"/>
      <c r="V86" s="83"/>
      <c r="W86" s="84"/>
      <c r="X86" s="84"/>
      <c r="Y86" s="148"/>
    </row>
    <row r="87" spans="1:26" s="3" customFormat="1" ht="13.5" collapsed="1" thickBot="1" x14ac:dyDescent="0.25">
      <c r="A87" s="43" t="s">
        <v>122</v>
      </c>
      <c r="B87" s="43"/>
      <c r="C87" s="178"/>
      <c r="D87" s="179"/>
      <c r="E87" s="168"/>
      <c r="F87" s="44"/>
      <c r="G87" s="45"/>
      <c r="H87" s="402">
        <f>SUM(H82:H86)</f>
        <v>0</v>
      </c>
      <c r="I87" s="168"/>
      <c r="J87" s="44"/>
      <c r="K87" s="45"/>
      <c r="L87" s="261">
        <f>SUM(L82:L86)</f>
        <v>0</v>
      </c>
      <c r="M87" s="168"/>
      <c r="N87" s="44"/>
      <c r="O87" s="45"/>
      <c r="P87" s="261">
        <f>SUM(P82:P86)</f>
        <v>0</v>
      </c>
      <c r="Q87" s="168"/>
      <c r="R87" s="44"/>
      <c r="S87" s="45"/>
      <c r="T87" s="261">
        <f>SUM(T82:T86)</f>
        <v>0</v>
      </c>
      <c r="U87" s="168"/>
      <c r="V87" s="44"/>
      <c r="W87" s="45"/>
      <c r="X87" s="46">
        <f>SUM(X82:X86)</f>
        <v>0</v>
      </c>
      <c r="Y87" s="146">
        <f>SUM(Y82:Y86)</f>
        <v>0</v>
      </c>
      <c r="Z87" t="str">
        <f>IF(SUM(H87,L87,P87,T87,X87)=Y87,"Ties", "ERROR")</f>
        <v>Ties</v>
      </c>
    </row>
    <row r="88" spans="1:26" s="22" customFormat="1" x14ac:dyDescent="0.2">
      <c r="A88" s="23"/>
      <c r="B88" s="23"/>
      <c r="C88" s="34"/>
      <c r="D88" s="34"/>
      <c r="E88" s="32"/>
      <c r="F88" s="33"/>
      <c r="G88" s="35"/>
      <c r="H88" s="407"/>
      <c r="I88" s="32"/>
      <c r="J88" s="33"/>
      <c r="K88" s="35"/>
      <c r="L88" s="333"/>
      <c r="M88" s="32"/>
      <c r="N88" s="33"/>
      <c r="O88" s="35"/>
      <c r="P88" s="333"/>
      <c r="Q88" s="32"/>
      <c r="R88" s="33"/>
      <c r="S88" s="35"/>
      <c r="T88" s="333"/>
      <c r="U88" s="32"/>
      <c r="V88" s="33"/>
      <c r="W88" s="35"/>
      <c r="X88" s="333"/>
      <c r="Y88" s="333"/>
      <c r="Z88"/>
    </row>
    <row r="89" spans="1:26" s="1" customFormat="1" hidden="1" outlineLevel="1" x14ac:dyDescent="0.2">
      <c r="A89" s="40" t="s">
        <v>60</v>
      </c>
      <c r="B89" s="40"/>
      <c r="C89" s="39"/>
      <c r="D89" s="39"/>
      <c r="E89" s="28"/>
      <c r="F89" s="29"/>
      <c r="G89" s="30"/>
      <c r="H89" s="394"/>
      <c r="I89" s="28"/>
      <c r="J89" s="29"/>
      <c r="K89" s="30"/>
      <c r="L89" s="31"/>
      <c r="M89" s="28"/>
      <c r="N89" s="29"/>
      <c r="O89" s="30"/>
      <c r="P89" s="31"/>
      <c r="Q89" s="28"/>
      <c r="R89" s="29"/>
      <c r="S89" s="30"/>
      <c r="T89" s="31"/>
      <c r="U89" s="28"/>
      <c r="V89" s="29"/>
      <c r="W89" s="30"/>
      <c r="X89" s="31"/>
      <c r="Y89" s="31"/>
      <c r="Z89"/>
    </row>
    <row r="90" spans="1:26" s="12" customFormat="1" hidden="1" outlineLevel="1" x14ac:dyDescent="0.2">
      <c r="A90" s="87"/>
      <c r="B90" s="87"/>
      <c r="C90" s="169"/>
      <c r="D90" s="170"/>
      <c r="E90" s="164"/>
      <c r="F90" s="88"/>
      <c r="G90" s="89"/>
      <c r="H90" s="404"/>
      <c r="I90" s="90"/>
      <c r="J90" s="88"/>
      <c r="K90" s="89"/>
      <c r="L90" s="259"/>
      <c r="M90" s="164"/>
      <c r="N90" s="88"/>
      <c r="O90" s="89"/>
      <c r="P90" s="259"/>
      <c r="Q90" s="164"/>
      <c r="R90" s="88"/>
      <c r="S90" s="89"/>
      <c r="T90" s="259"/>
      <c r="U90" s="164"/>
      <c r="V90" s="88"/>
      <c r="W90" s="89"/>
      <c r="X90" s="324"/>
      <c r="Y90" s="147"/>
      <c r="Z90"/>
    </row>
    <row r="91" spans="1:26" s="6" customFormat="1" hidden="1" outlineLevel="1" x14ac:dyDescent="0.2">
      <c r="A91" s="481" t="s">
        <v>164</v>
      </c>
      <c r="B91" s="507"/>
      <c r="C91" s="508"/>
      <c r="D91" s="501"/>
      <c r="E91" s="509"/>
      <c r="F91" s="510"/>
      <c r="G91" s="511"/>
      <c r="H91" s="497"/>
      <c r="I91" s="503"/>
      <c r="J91" s="491"/>
      <c r="K91" s="496"/>
      <c r="L91" s="498"/>
      <c r="M91" s="494"/>
      <c r="N91" s="491"/>
      <c r="O91" s="496"/>
      <c r="P91" s="498"/>
      <c r="Q91" s="494"/>
      <c r="R91" s="491"/>
      <c r="S91" s="496"/>
      <c r="T91" s="498"/>
      <c r="U91" s="494"/>
      <c r="V91" s="491"/>
      <c r="W91" s="496"/>
      <c r="X91" s="512"/>
      <c r="Y91" s="499"/>
      <c r="Z91"/>
    </row>
    <row r="92" spans="1:26" s="6" customFormat="1" hidden="1" outlineLevel="1" x14ac:dyDescent="0.2">
      <c r="A92" s="92"/>
      <c r="B92" s="79" t="s">
        <v>30</v>
      </c>
      <c r="C92" s="191"/>
      <c r="D92" s="290"/>
      <c r="E92" s="293"/>
      <c r="F92" s="294"/>
      <c r="G92" s="301"/>
      <c r="H92" s="398">
        <f>ROUND(F92*G92,0)</f>
        <v>0</v>
      </c>
      <c r="I92" s="328"/>
      <c r="J92" s="69"/>
      <c r="K92" s="76"/>
      <c r="L92" s="209">
        <f>ROUND(J92*K92,0)</f>
        <v>0</v>
      </c>
      <c r="M92" s="293"/>
      <c r="N92" s="69"/>
      <c r="O92" s="76"/>
      <c r="P92" s="209">
        <f>ROUND(N92*O92,0)</f>
        <v>0</v>
      </c>
      <c r="Q92" s="293"/>
      <c r="R92" s="69"/>
      <c r="S92" s="76"/>
      <c r="T92" s="209">
        <f>ROUND(R92*S92,0)</f>
        <v>0</v>
      </c>
      <c r="U92" s="293"/>
      <c r="V92" s="69"/>
      <c r="W92" s="76"/>
      <c r="X92" s="326">
        <f>ROUND(V92*W92,0)</f>
        <v>0</v>
      </c>
      <c r="Y92" s="142">
        <f>H92+L92+P92+T92+X92</f>
        <v>0</v>
      </c>
      <c r="Z92"/>
    </row>
    <row r="93" spans="1:26" s="6" customFormat="1" hidden="1" outlineLevel="1" x14ac:dyDescent="0.2">
      <c r="A93" s="92"/>
      <c r="B93" s="79" t="s">
        <v>30</v>
      </c>
      <c r="C93" s="191"/>
      <c r="D93" s="290"/>
      <c r="E93" s="293"/>
      <c r="F93" s="294"/>
      <c r="G93" s="301"/>
      <c r="H93" s="398">
        <f t="shared" ref="H93:H95" si="57">ROUND(F93*G93,0)</f>
        <v>0</v>
      </c>
      <c r="I93" s="328"/>
      <c r="J93" s="69"/>
      <c r="K93" s="76"/>
      <c r="L93" s="209">
        <f t="shared" ref="L93:L95" si="58">ROUND(J93*K93,0)</f>
        <v>0</v>
      </c>
      <c r="M93" s="293"/>
      <c r="N93" s="69"/>
      <c r="O93" s="76"/>
      <c r="P93" s="209">
        <f t="shared" ref="P93:P95" si="59">ROUND(N93*O93,0)</f>
        <v>0</v>
      </c>
      <c r="Q93" s="293"/>
      <c r="R93" s="69"/>
      <c r="S93" s="76"/>
      <c r="T93" s="209">
        <f t="shared" ref="T93:T95" si="60">ROUND(R93*S93,0)</f>
        <v>0</v>
      </c>
      <c r="U93" s="293"/>
      <c r="V93" s="69"/>
      <c r="W93" s="76"/>
      <c r="X93" s="326">
        <f t="shared" ref="X93:X95" si="61">ROUND(V93*W93,0)</f>
        <v>0</v>
      </c>
      <c r="Y93" s="142">
        <f>H93+L93+P93+T93+X93</f>
        <v>0</v>
      </c>
      <c r="Z93"/>
    </row>
    <row r="94" spans="1:26" s="6" customFormat="1" hidden="1" outlineLevel="1" x14ac:dyDescent="0.2">
      <c r="A94" s="92"/>
      <c r="B94" s="79" t="s">
        <v>30</v>
      </c>
      <c r="C94" s="191"/>
      <c r="D94" s="290"/>
      <c r="E94" s="293"/>
      <c r="F94" s="294"/>
      <c r="G94" s="301"/>
      <c r="H94" s="398">
        <f t="shared" si="57"/>
        <v>0</v>
      </c>
      <c r="I94" s="328"/>
      <c r="J94" s="69"/>
      <c r="K94" s="76"/>
      <c r="L94" s="209">
        <f t="shared" si="58"/>
        <v>0</v>
      </c>
      <c r="M94" s="293"/>
      <c r="N94" s="69"/>
      <c r="O94" s="76"/>
      <c r="P94" s="209">
        <f t="shared" si="59"/>
        <v>0</v>
      </c>
      <c r="Q94" s="293"/>
      <c r="R94" s="69"/>
      <c r="S94" s="76"/>
      <c r="T94" s="209">
        <f t="shared" si="60"/>
        <v>0</v>
      </c>
      <c r="U94" s="293"/>
      <c r="V94" s="69"/>
      <c r="W94" s="76"/>
      <c r="X94" s="326">
        <f t="shared" si="61"/>
        <v>0</v>
      </c>
      <c r="Y94" s="142">
        <f>H94+L94+P94+T94+X94</f>
        <v>0</v>
      </c>
      <c r="Z94"/>
    </row>
    <row r="95" spans="1:26" s="6" customFormat="1" hidden="1" outlineLevel="1" x14ac:dyDescent="0.2">
      <c r="A95" s="92"/>
      <c r="B95" s="79" t="s">
        <v>31</v>
      </c>
      <c r="C95" s="191"/>
      <c r="D95" s="290"/>
      <c r="E95" s="293"/>
      <c r="F95" s="294"/>
      <c r="G95" s="301"/>
      <c r="H95" s="398">
        <f t="shared" si="57"/>
        <v>0</v>
      </c>
      <c r="I95" s="328"/>
      <c r="J95" s="69"/>
      <c r="K95" s="76"/>
      <c r="L95" s="209">
        <f t="shared" si="58"/>
        <v>0</v>
      </c>
      <c r="M95" s="293"/>
      <c r="N95" s="69"/>
      <c r="O95" s="76"/>
      <c r="P95" s="209">
        <f t="shared" si="59"/>
        <v>0</v>
      </c>
      <c r="Q95" s="293"/>
      <c r="R95" s="69"/>
      <c r="S95" s="76"/>
      <c r="T95" s="209">
        <f t="shared" si="60"/>
        <v>0</v>
      </c>
      <c r="U95" s="293"/>
      <c r="V95" s="69"/>
      <c r="W95" s="76"/>
      <c r="X95" s="326">
        <f t="shared" si="61"/>
        <v>0</v>
      </c>
      <c r="Y95" s="142">
        <f>H95+L95+P95+T95+X95</f>
        <v>0</v>
      </c>
      <c r="Z95"/>
    </row>
    <row r="96" spans="1:26" s="6" customFormat="1" hidden="1" outlineLevel="1" x14ac:dyDescent="0.2">
      <c r="A96" s="80"/>
      <c r="B96" s="80"/>
      <c r="C96" s="175"/>
      <c r="D96" s="290"/>
      <c r="E96" s="50"/>
      <c r="F96" s="41"/>
      <c r="G96" s="302"/>
      <c r="H96" s="397"/>
      <c r="I96" s="73"/>
      <c r="J96" s="71"/>
      <c r="K96" s="72"/>
      <c r="L96" s="283"/>
      <c r="M96" s="165"/>
      <c r="N96" s="71"/>
      <c r="O96" s="72"/>
      <c r="P96" s="283"/>
      <c r="Q96" s="165"/>
      <c r="R96" s="71"/>
      <c r="S96" s="72"/>
      <c r="T96" s="283"/>
      <c r="U96" s="165"/>
      <c r="V96" s="71"/>
      <c r="W96" s="72"/>
      <c r="X96" s="325"/>
      <c r="Y96" s="141"/>
      <c r="Z96"/>
    </row>
    <row r="97" spans="1:26" hidden="1" outlineLevel="1" x14ac:dyDescent="0.2">
      <c r="A97" s="481" t="s">
        <v>274</v>
      </c>
      <c r="B97" s="507"/>
      <c r="C97" s="508"/>
      <c r="D97" s="513"/>
      <c r="E97" s="514"/>
      <c r="F97" s="515"/>
      <c r="G97" s="516"/>
      <c r="H97" s="497"/>
      <c r="I97" s="503"/>
      <c r="J97" s="491"/>
      <c r="K97" s="496"/>
      <c r="L97" s="498"/>
      <c r="M97" s="494"/>
      <c r="N97" s="491"/>
      <c r="O97" s="496"/>
      <c r="P97" s="498"/>
      <c r="Q97" s="494"/>
      <c r="R97" s="491"/>
      <c r="S97" s="496"/>
      <c r="T97" s="498"/>
      <c r="U97" s="494"/>
      <c r="V97" s="491"/>
      <c r="W97" s="496"/>
      <c r="X97" s="512"/>
      <c r="Y97" s="499"/>
    </row>
    <row r="98" spans="1:26" hidden="1" outlineLevel="1" x14ac:dyDescent="0.2">
      <c r="A98" s="74"/>
      <c r="B98" s="79" t="s">
        <v>33</v>
      </c>
      <c r="C98" s="191"/>
      <c r="D98" s="290"/>
      <c r="E98" s="293"/>
      <c r="F98" s="294"/>
      <c r="G98" s="301"/>
      <c r="H98" s="398">
        <f>ROUND(F98*G98,0)</f>
        <v>0</v>
      </c>
      <c r="I98" s="328"/>
      <c r="J98" s="69"/>
      <c r="K98" s="76"/>
      <c r="L98" s="209">
        <f>ROUND(J98*K98,0)</f>
        <v>0</v>
      </c>
      <c r="M98" s="293"/>
      <c r="N98" s="69"/>
      <c r="O98" s="76"/>
      <c r="P98" s="209">
        <f>ROUND(N98*O98,0)</f>
        <v>0</v>
      </c>
      <c r="Q98" s="293"/>
      <c r="R98" s="69"/>
      <c r="S98" s="76"/>
      <c r="T98" s="209">
        <f>ROUND(R98*S98,0)</f>
        <v>0</v>
      </c>
      <c r="U98" s="293"/>
      <c r="V98" s="69"/>
      <c r="W98" s="76"/>
      <c r="X98" s="326">
        <f>ROUND(V98*W98,0)</f>
        <v>0</v>
      </c>
      <c r="Y98" s="142">
        <f>H98+L98+P98+T98+X98</f>
        <v>0</v>
      </c>
    </row>
    <row r="99" spans="1:26" hidden="1" outlineLevel="1" x14ac:dyDescent="0.2">
      <c r="A99" s="74"/>
      <c r="B99" s="79" t="s">
        <v>33</v>
      </c>
      <c r="C99" s="191"/>
      <c r="D99" s="290"/>
      <c r="E99" s="293"/>
      <c r="F99" s="294"/>
      <c r="G99" s="301"/>
      <c r="H99" s="398">
        <f t="shared" ref="H99:H101" si="62">ROUND(F99*G99,0)</f>
        <v>0</v>
      </c>
      <c r="I99" s="328"/>
      <c r="J99" s="69"/>
      <c r="K99" s="76"/>
      <c r="L99" s="209">
        <f t="shared" ref="L99:L101" si="63">ROUND(J99*K99,0)</f>
        <v>0</v>
      </c>
      <c r="M99" s="293"/>
      <c r="N99" s="69"/>
      <c r="O99" s="76"/>
      <c r="P99" s="209">
        <f t="shared" ref="P99:P101" si="64">ROUND(N99*O99,0)</f>
        <v>0</v>
      </c>
      <c r="Q99" s="293"/>
      <c r="R99" s="69"/>
      <c r="S99" s="76"/>
      <c r="T99" s="209">
        <f t="shared" ref="T99:T101" si="65">ROUND(R99*S99,0)</f>
        <v>0</v>
      </c>
      <c r="U99" s="293"/>
      <c r="V99" s="69"/>
      <c r="W99" s="76"/>
      <c r="X99" s="326">
        <f t="shared" ref="X99:X101" si="66">ROUND(V99*W99,0)</f>
        <v>0</v>
      </c>
      <c r="Y99" s="142">
        <f>H99+L99+P99+T99+X99</f>
        <v>0</v>
      </c>
    </row>
    <row r="100" spans="1:26" hidden="1" outlineLevel="1" x14ac:dyDescent="0.2">
      <c r="A100" s="74"/>
      <c r="B100" s="79" t="s">
        <v>33</v>
      </c>
      <c r="C100" s="191"/>
      <c r="D100" s="290"/>
      <c r="E100" s="293"/>
      <c r="F100" s="294"/>
      <c r="G100" s="301"/>
      <c r="H100" s="398">
        <f t="shared" si="62"/>
        <v>0</v>
      </c>
      <c r="I100" s="328"/>
      <c r="J100" s="69"/>
      <c r="K100" s="76"/>
      <c r="L100" s="209">
        <f t="shared" si="63"/>
        <v>0</v>
      </c>
      <c r="M100" s="293"/>
      <c r="N100" s="69"/>
      <c r="O100" s="76"/>
      <c r="P100" s="209">
        <f t="shared" si="64"/>
        <v>0</v>
      </c>
      <c r="Q100" s="293"/>
      <c r="R100" s="69"/>
      <c r="S100" s="76"/>
      <c r="T100" s="209">
        <f t="shared" si="65"/>
        <v>0</v>
      </c>
      <c r="U100" s="293"/>
      <c r="V100" s="69"/>
      <c r="W100" s="76"/>
      <c r="X100" s="326">
        <f t="shared" si="66"/>
        <v>0</v>
      </c>
      <c r="Y100" s="142">
        <f>H100+L100+P100+T100+X100</f>
        <v>0</v>
      </c>
    </row>
    <row r="101" spans="1:26" hidden="1" outlineLevel="1" x14ac:dyDescent="0.2">
      <c r="A101" s="74"/>
      <c r="B101" s="79" t="s">
        <v>32</v>
      </c>
      <c r="C101" s="191"/>
      <c r="D101" s="290"/>
      <c r="E101" s="293"/>
      <c r="F101" s="294"/>
      <c r="G101" s="301"/>
      <c r="H101" s="398">
        <f t="shared" si="62"/>
        <v>0</v>
      </c>
      <c r="I101" s="328"/>
      <c r="J101" s="69"/>
      <c r="K101" s="76"/>
      <c r="L101" s="209">
        <f t="shared" si="63"/>
        <v>0</v>
      </c>
      <c r="M101" s="293"/>
      <c r="N101" s="69"/>
      <c r="O101" s="76"/>
      <c r="P101" s="209">
        <f t="shared" si="64"/>
        <v>0</v>
      </c>
      <c r="Q101" s="293"/>
      <c r="R101" s="69"/>
      <c r="S101" s="76"/>
      <c r="T101" s="209">
        <f t="shared" si="65"/>
        <v>0</v>
      </c>
      <c r="U101" s="293"/>
      <c r="V101" s="69"/>
      <c r="W101" s="76"/>
      <c r="X101" s="326">
        <f t="shared" si="66"/>
        <v>0</v>
      </c>
      <c r="Y101" s="142">
        <f>H101+L101+P101+T101+X101</f>
        <v>0</v>
      </c>
    </row>
    <row r="102" spans="1:26" hidden="1" outlineLevel="1" x14ac:dyDescent="0.2">
      <c r="A102" s="79"/>
      <c r="B102" s="79"/>
      <c r="C102" s="182"/>
      <c r="D102" s="321"/>
      <c r="E102" s="309"/>
      <c r="F102" s="310"/>
      <c r="G102" s="311"/>
      <c r="H102" s="405"/>
      <c r="I102" s="86"/>
      <c r="J102" s="83"/>
      <c r="K102" s="84"/>
      <c r="L102" s="260"/>
      <c r="M102" s="167"/>
      <c r="N102" s="83"/>
      <c r="O102" s="84"/>
      <c r="P102" s="260"/>
      <c r="Q102" s="167"/>
      <c r="R102" s="83"/>
      <c r="S102" s="84"/>
      <c r="T102" s="260"/>
      <c r="U102" s="167"/>
      <c r="V102" s="83"/>
      <c r="W102" s="84"/>
      <c r="X102" s="327"/>
      <c r="Y102" s="148"/>
    </row>
    <row r="103" spans="1:26" s="3" customFormat="1" ht="13.5" collapsed="1" thickBot="1" x14ac:dyDescent="0.25">
      <c r="A103" s="43" t="s">
        <v>123</v>
      </c>
      <c r="B103" s="43"/>
      <c r="C103" s="178"/>
      <c r="D103" s="179"/>
      <c r="E103" s="298"/>
      <c r="F103" s="299"/>
      <c r="G103" s="300"/>
      <c r="H103" s="408">
        <f>SUM(H90:H102)</f>
        <v>0</v>
      </c>
      <c r="I103" s="306"/>
      <c r="J103" s="299"/>
      <c r="K103" s="300"/>
      <c r="L103" s="307">
        <f>SUM(L89:L102)</f>
        <v>0</v>
      </c>
      <c r="M103" s="298"/>
      <c r="N103" s="299"/>
      <c r="O103" s="300"/>
      <c r="P103" s="305">
        <f>SUM(P89:P102)</f>
        <v>0</v>
      </c>
      <c r="Q103" s="306"/>
      <c r="R103" s="299"/>
      <c r="S103" s="300"/>
      <c r="T103" s="305">
        <f>SUM(T89:T102)</f>
        <v>0</v>
      </c>
      <c r="U103" s="306"/>
      <c r="V103" s="299"/>
      <c r="W103" s="300"/>
      <c r="X103" s="305">
        <f>SUM(X89:X102)</f>
        <v>0</v>
      </c>
      <c r="Y103" s="308">
        <f>SUM(Y89:Y102)</f>
        <v>0</v>
      </c>
      <c r="Z103" t="str">
        <f>IF(SUM(H103,L103,P103,T103,X103)=Y103,"Ties", "ERROR")</f>
        <v>Ties</v>
      </c>
    </row>
    <row r="104" spans="1:26" s="22" customFormat="1" x14ac:dyDescent="0.2">
      <c r="A104" s="23"/>
      <c r="B104" s="23"/>
      <c r="C104" s="34"/>
      <c r="D104" s="34"/>
      <c r="E104" s="32"/>
      <c r="F104" s="33"/>
      <c r="G104" s="35"/>
      <c r="H104" s="407"/>
      <c r="I104" s="332"/>
      <c r="J104" s="33"/>
      <c r="K104" s="35"/>
      <c r="L104" s="333"/>
      <c r="M104" s="32"/>
      <c r="N104" s="33"/>
      <c r="O104" s="35"/>
      <c r="P104" s="333"/>
      <c r="Q104" s="32"/>
      <c r="R104" s="33"/>
      <c r="S104" s="35"/>
      <c r="T104" s="333"/>
      <c r="U104" s="32"/>
      <c r="V104" s="33"/>
      <c r="W104" s="35"/>
      <c r="X104" s="333"/>
      <c r="Y104" s="333"/>
      <c r="Z104"/>
    </row>
    <row r="105" spans="1:26" s="1" customFormat="1" hidden="1" outlineLevel="1" x14ac:dyDescent="0.2">
      <c r="A105" s="40" t="s">
        <v>61</v>
      </c>
      <c r="B105" s="40"/>
      <c r="C105" s="39"/>
      <c r="D105" s="39"/>
      <c r="E105" s="329"/>
      <c r="F105" s="330"/>
      <c r="G105" s="331"/>
      <c r="H105" s="394"/>
      <c r="I105" s="28"/>
      <c r="J105" s="29"/>
      <c r="K105" s="30"/>
      <c r="L105" s="31"/>
      <c r="M105" s="28"/>
      <c r="N105" s="29"/>
      <c r="O105" s="30"/>
      <c r="P105" s="31"/>
      <c r="Q105" s="28"/>
      <c r="R105" s="29"/>
      <c r="S105" s="30"/>
      <c r="T105" s="31"/>
      <c r="U105" s="28"/>
      <c r="V105" s="29"/>
      <c r="W105" s="30"/>
      <c r="X105" s="31"/>
      <c r="Y105" s="31"/>
      <c r="Z105"/>
    </row>
    <row r="106" spans="1:26" s="12" customFormat="1" hidden="1" outlineLevel="1" x14ac:dyDescent="0.2">
      <c r="A106" s="87"/>
      <c r="B106" s="87"/>
      <c r="C106" s="169"/>
      <c r="D106" s="345"/>
      <c r="E106" s="293"/>
      <c r="F106" s="294"/>
      <c r="G106" s="323"/>
      <c r="H106" s="404"/>
      <c r="I106" s="90"/>
      <c r="J106" s="88"/>
      <c r="K106" s="89"/>
      <c r="L106" s="89"/>
      <c r="M106" s="90"/>
      <c r="N106" s="88"/>
      <c r="O106" s="89"/>
      <c r="P106" s="89"/>
      <c r="Q106" s="90"/>
      <c r="R106" s="88"/>
      <c r="S106" s="89"/>
      <c r="T106" s="89"/>
      <c r="U106" s="90"/>
      <c r="V106" s="88"/>
      <c r="W106" s="89"/>
      <c r="X106" s="89"/>
      <c r="Y106" s="147"/>
      <c r="Z106"/>
    </row>
    <row r="107" spans="1:26" s="6" customFormat="1" hidden="1" outlineLevel="1" x14ac:dyDescent="0.2">
      <c r="A107" s="481" t="s">
        <v>493</v>
      </c>
      <c r="B107" s="507"/>
      <c r="C107" s="508"/>
      <c r="D107" s="513"/>
      <c r="E107" s="514"/>
      <c r="F107" s="515"/>
      <c r="G107" s="516"/>
      <c r="H107" s="497"/>
      <c r="I107" s="503"/>
      <c r="J107" s="491"/>
      <c r="K107" s="496"/>
      <c r="L107" s="496"/>
      <c r="M107" s="503"/>
      <c r="N107" s="491"/>
      <c r="O107" s="496"/>
      <c r="P107" s="496"/>
      <c r="Q107" s="503"/>
      <c r="R107" s="491"/>
      <c r="S107" s="496"/>
      <c r="T107" s="496"/>
      <c r="U107" s="503"/>
      <c r="V107" s="491"/>
      <c r="W107" s="496"/>
      <c r="X107" s="496"/>
      <c r="Y107" s="499"/>
      <c r="Z107"/>
    </row>
    <row r="108" spans="1:26" hidden="1" outlineLevel="1" x14ac:dyDescent="0.2">
      <c r="A108" s="74"/>
      <c r="B108" s="79" t="s">
        <v>34</v>
      </c>
      <c r="C108" s="191"/>
      <c r="D108" s="290"/>
      <c r="E108" s="293"/>
      <c r="F108" s="294"/>
      <c r="G108" s="301"/>
      <c r="H108" s="398">
        <f>ROUND(F108*G108,0)</f>
        <v>0</v>
      </c>
      <c r="I108" s="293"/>
      <c r="J108" s="69"/>
      <c r="K108" s="76"/>
      <c r="L108" s="77">
        <f>ROUND(J108*K108,0)</f>
        <v>0</v>
      </c>
      <c r="M108" s="328"/>
      <c r="N108" s="69"/>
      <c r="O108" s="76"/>
      <c r="P108" s="77">
        <f>ROUND(N108*O108,0)</f>
        <v>0</v>
      </c>
      <c r="Q108" s="328"/>
      <c r="R108" s="69"/>
      <c r="S108" s="76"/>
      <c r="T108" s="77">
        <f>ROUND(R108*S108,0)</f>
        <v>0</v>
      </c>
      <c r="U108" s="328"/>
      <c r="V108" s="69"/>
      <c r="W108" s="76"/>
      <c r="X108" s="77">
        <f>ROUND(V108*W108,0)</f>
        <v>0</v>
      </c>
      <c r="Y108" s="142">
        <f t="shared" ref="Y108:Y115" si="67">H108+L108+P108+T108+X108</f>
        <v>0</v>
      </c>
    </row>
    <row r="109" spans="1:26" hidden="1" outlineLevel="1" x14ac:dyDescent="0.2">
      <c r="A109" s="74"/>
      <c r="B109" s="79" t="s">
        <v>34</v>
      </c>
      <c r="C109" s="191"/>
      <c r="D109" s="290"/>
      <c r="E109" s="293"/>
      <c r="F109" s="294"/>
      <c r="G109" s="301"/>
      <c r="H109" s="398">
        <f t="shared" ref="H109:H111" si="68">ROUND(F109*G109,0)</f>
        <v>0</v>
      </c>
      <c r="I109" s="293"/>
      <c r="J109" s="69"/>
      <c r="K109" s="76"/>
      <c r="L109" s="77">
        <f t="shared" ref="L109:L111" si="69">ROUND(J109*K109,0)</f>
        <v>0</v>
      </c>
      <c r="M109" s="328"/>
      <c r="N109" s="69"/>
      <c r="O109" s="76"/>
      <c r="P109" s="77">
        <f t="shared" ref="P109:P111" si="70">ROUND(N109*O109,0)</f>
        <v>0</v>
      </c>
      <c r="Q109" s="328"/>
      <c r="R109" s="69"/>
      <c r="S109" s="76"/>
      <c r="T109" s="77">
        <f t="shared" ref="T109:T111" si="71">ROUND(R109*S109,0)</f>
        <v>0</v>
      </c>
      <c r="U109" s="328"/>
      <c r="V109" s="69"/>
      <c r="W109" s="76"/>
      <c r="X109" s="77">
        <f t="shared" ref="X109:X111" si="72">ROUND(V109*W109,0)</f>
        <v>0</v>
      </c>
      <c r="Y109" s="142">
        <f t="shared" si="67"/>
        <v>0</v>
      </c>
    </row>
    <row r="110" spans="1:26" hidden="1" outlineLevel="1" x14ac:dyDescent="0.2">
      <c r="A110" s="74"/>
      <c r="B110" s="79" t="s">
        <v>34</v>
      </c>
      <c r="C110" s="191"/>
      <c r="D110" s="290"/>
      <c r="E110" s="293"/>
      <c r="F110" s="294"/>
      <c r="G110" s="301"/>
      <c r="H110" s="398">
        <f t="shared" si="68"/>
        <v>0</v>
      </c>
      <c r="I110" s="293"/>
      <c r="J110" s="69"/>
      <c r="K110" s="76"/>
      <c r="L110" s="77">
        <f t="shared" si="69"/>
        <v>0</v>
      </c>
      <c r="M110" s="328"/>
      <c r="N110" s="69"/>
      <c r="O110" s="76"/>
      <c r="P110" s="77">
        <f t="shared" si="70"/>
        <v>0</v>
      </c>
      <c r="Q110" s="328"/>
      <c r="R110" s="69"/>
      <c r="S110" s="76"/>
      <c r="T110" s="77">
        <f t="shared" si="71"/>
        <v>0</v>
      </c>
      <c r="U110" s="328"/>
      <c r="V110" s="69"/>
      <c r="W110" s="76"/>
      <c r="X110" s="77">
        <f t="shared" si="72"/>
        <v>0</v>
      </c>
      <c r="Y110" s="142">
        <f t="shared" si="67"/>
        <v>0</v>
      </c>
    </row>
    <row r="111" spans="1:26" hidden="1" outlineLevel="1" x14ac:dyDescent="0.2">
      <c r="A111" s="74"/>
      <c r="B111" s="79" t="s">
        <v>35</v>
      </c>
      <c r="C111" s="191"/>
      <c r="D111" s="290"/>
      <c r="E111" s="293"/>
      <c r="F111" s="294"/>
      <c r="G111" s="301"/>
      <c r="H111" s="398">
        <f t="shared" si="68"/>
        <v>0</v>
      </c>
      <c r="I111" s="293"/>
      <c r="J111" s="69"/>
      <c r="K111" s="76"/>
      <c r="L111" s="77">
        <f t="shared" si="69"/>
        <v>0</v>
      </c>
      <c r="M111" s="328"/>
      <c r="N111" s="69"/>
      <c r="O111" s="76"/>
      <c r="P111" s="77">
        <f t="shared" si="70"/>
        <v>0</v>
      </c>
      <c r="Q111" s="328"/>
      <c r="R111" s="69"/>
      <c r="S111" s="76"/>
      <c r="T111" s="77">
        <f t="shared" si="71"/>
        <v>0</v>
      </c>
      <c r="U111" s="328"/>
      <c r="V111" s="69"/>
      <c r="W111" s="76"/>
      <c r="X111" s="77">
        <f t="shared" si="72"/>
        <v>0</v>
      </c>
      <c r="Y111" s="142">
        <f t="shared" si="67"/>
        <v>0</v>
      </c>
    </row>
    <row r="112" spans="1:26" hidden="1" outlineLevel="1" x14ac:dyDescent="0.2">
      <c r="A112" s="74"/>
      <c r="B112" s="79" t="s">
        <v>35</v>
      </c>
      <c r="C112" s="191"/>
      <c r="D112" s="290"/>
      <c r="E112" s="293"/>
      <c r="F112" s="294"/>
      <c r="G112" s="301"/>
      <c r="H112" s="398">
        <f>ROUND(F112*G112,0)</f>
        <v>0</v>
      </c>
      <c r="I112" s="293"/>
      <c r="J112" s="69"/>
      <c r="K112" s="76"/>
      <c r="L112" s="77">
        <f>ROUND(J112*K112,0)</f>
        <v>0</v>
      </c>
      <c r="M112" s="328"/>
      <c r="N112" s="69"/>
      <c r="O112" s="76"/>
      <c r="P112" s="77">
        <f>ROUND(N112*O112,0)</f>
        <v>0</v>
      </c>
      <c r="Q112" s="328"/>
      <c r="R112" s="69"/>
      <c r="S112" s="76"/>
      <c r="T112" s="77">
        <f>ROUND(R112*S112,0)</f>
        <v>0</v>
      </c>
      <c r="U112" s="328"/>
      <c r="V112" s="69"/>
      <c r="W112" s="76"/>
      <c r="X112" s="77">
        <f>ROUND(V112*W112,0)</f>
        <v>0</v>
      </c>
      <c r="Y112" s="142">
        <f t="shared" si="67"/>
        <v>0</v>
      </c>
    </row>
    <row r="113" spans="1:26" hidden="1" outlineLevel="1" x14ac:dyDescent="0.2">
      <c r="A113" s="74"/>
      <c r="B113" s="79" t="s">
        <v>35</v>
      </c>
      <c r="C113" s="191"/>
      <c r="D113" s="290"/>
      <c r="E113" s="293"/>
      <c r="F113" s="294"/>
      <c r="G113" s="301"/>
      <c r="H113" s="398">
        <f t="shared" ref="H113:H115" si="73">ROUND(F113*G113,0)</f>
        <v>0</v>
      </c>
      <c r="I113" s="293"/>
      <c r="J113" s="69"/>
      <c r="K113" s="76"/>
      <c r="L113" s="77">
        <f t="shared" ref="L113:L115" si="74">ROUND(J113*K113,0)</f>
        <v>0</v>
      </c>
      <c r="M113" s="328"/>
      <c r="N113" s="69"/>
      <c r="O113" s="76"/>
      <c r="P113" s="77">
        <f t="shared" ref="P113:P115" si="75">ROUND(N113*O113,0)</f>
        <v>0</v>
      </c>
      <c r="Q113" s="328"/>
      <c r="R113" s="69"/>
      <c r="S113" s="76"/>
      <c r="T113" s="77">
        <f t="shared" ref="T113:T115" si="76">ROUND(R113*S113,0)</f>
        <v>0</v>
      </c>
      <c r="U113" s="328"/>
      <c r="V113" s="69"/>
      <c r="W113" s="76"/>
      <c r="X113" s="77">
        <f t="shared" ref="X113:X115" si="77">ROUND(V113*W113,0)</f>
        <v>0</v>
      </c>
      <c r="Y113" s="142">
        <f t="shared" si="67"/>
        <v>0</v>
      </c>
    </row>
    <row r="114" spans="1:26" hidden="1" outlineLevel="1" x14ac:dyDescent="0.2">
      <c r="A114" s="74"/>
      <c r="B114" s="79" t="s">
        <v>35</v>
      </c>
      <c r="C114" s="191"/>
      <c r="D114" s="290"/>
      <c r="E114" s="293"/>
      <c r="F114" s="294"/>
      <c r="G114" s="301"/>
      <c r="H114" s="398">
        <f t="shared" si="73"/>
        <v>0</v>
      </c>
      <c r="I114" s="293"/>
      <c r="J114" s="69"/>
      <c r="K114" s="76"/>
      <c r="L114" s="77">
        <f t="shared" si="74"/>
        <v>0</v>
      </c>
      <c r="M114" s="328"/>
      <c r="N114" s="69"/>
      <c r="O114" s="76"/>
      <c r="P114" s="77">
        <f t="shared" si="75"/>
        <v>0</v>
      </c>
      <c r="Q114" s="328"/>
      <c r="R114" s="69"/>
      <c r="S114" s="76"/>
      <c r="T114" s="77">
        <f t="shared" si="76"/>
        <v>0</v>
      </c>
      <c r="U114" s="328"/>
      <c r="V114" s="69"/>
      <c r="W114" s="76"/>
      <c r="X114" s="77">
        <f t="shared" si="77"/>
        <v>0</v>
      </c>
      <c r="Y114" s="142">
        <f t="shared" si="67"/>
        <v>0</v>
      </c>
    </row>
    <row r="115" spans="1:26" hidden="1" outlineLevel="1" x14ac:dyDescent="0.2">
      <c r="A115" s="74"/>
      <c r="B115" s="79" t="s">
        <v>35</v>
      </c>
      <c r="C115" s="191"/>
      <c r="D115" s="290"/>
      <c r="E115" s="293"/>
      <c r="F115" s="294"/>
      <c r="G115" s="301"/>
      <c r="H115" s="398">
        <f t="shared" si="73"/>
        <v>0</v>
      </c>
      <c r="I115" s="293"/>
      <c r="J115" s="69"/>
      <c r="K115" s="76"/>
      <c r="L115" s="77">
        <f t="shared" si="74"/>
        <v>0</v>
      </c>
      <c r="M115" s="328"/>
      <c r="N115" s="69"/>
      <c r="O115" s="76"/>
      <c r="P115" s="77">
        <f t="shared" si="75"/>
        <v>0</v>
      </c>
      <c r="Q115" s="328"/>
      <c r="R115" s="69"/>
      <c r="S115" s="76"/>
      <c r="T115" s="77">
        <f t="shared" si="76"/>
        <v>0</v>
      </c>
      <c r="U115" s="328"/>
      <c r="V115" s="69"/>
      <c r="W115" s="76"/>
      <c r="X115" s="77">
        <f t="shared" si="77"/>
        <v>0</v>
      </c>
      <c r="Y115" s="142">
        <f t="shared" si="67"/>
        <v>0</v>
      </c>
    </row>
    <row r="116" spans="1:26" hidden="1" outlineLevel="1" x14ac:dyDescent="0.2">
      <c r="A116" s="82"/>
      <c r="B116" s="82"/>
      <c r="C116" s="176"/>
      <c r="D116" s="296"/>
      <c r="E116" s="309"/>
      <c r="F116" s="310"/>
      <c r="G116" s="346"/>
      <c r="H116" s="409"/>
      <c r="I116" s="86"/>
      <c r="J116" s="83"/>
      <c r="K116" s="94"/>
      <c r="L116" s="94"/>
      <c r="M116" s="86"/>
      <c r="N116" s="83"/>
      <c r="O116" s="94"/>
      <c r="P116" s="94"/>
      <c r="Q116" s="86"/>
      <c r="R116" s="83"/>
      <c r="S116" s="94"/>
      <c r="T116" s="94"/>
      <c r="U116" s="86"/>
      <c r="V116" s="83"/>
      <c r="W116" s="94"/>
      <c r="X116" s="94"/>
      <c r="Y116" s="149"/>
    </row>
    <row r="117" spans="1:26" s="3" customFormat="1" ht="13.5" collapsed="1" thickBot="1" x14ac:dyDescent="0.25">
      <c r="A117" s="43" t="s">
        <v>124</v>
      </c>
      <c r="B117" s="43"/>
      <c r="C117" s="178"/>
      <c r="D117" s="179"/>
      <c r="E117" s="298"/>
      <c r="F117" s="299"/>
      <c r="G117" s="300"/>
      <c r="H117" s="406">
        <f>SUM(H105:H116)</f>
        <v>0</v>
      </c>
      <c r="I117" s="47"/>
      <c r="J117" s="44"/>
      <c r="K117" s="45"/>
      <c r="L117" s="46">
        <f>SUM(L105:L116)</f>
        <v>0</v>
      </c>
      <c r="M117" s="47"/>
      <c r="N117" s="44"/>
      <c r="O117" s="45"/>
      <c r="P117" s="46">
        <f>SUM(P105:P116)</f>
        <v>0</v>
      </c>
      <c r="Q117" s="47"/>
      <c r="R117" s="44"/>
      <c r="S117" s="45"/>
      <c r="T117" s="46">
        <f>SUM(T105:T116)</f>
        <v>0</v>
      </c>
      <c r="U117" s="47"/>
      <c r="V117" s="44"/>
      <c r="W117" s="45"/>
      <c r="X117" s="46">
        <f>SUM(X105:X116)</f>
        <v>0</v>
      </c>
      <c r="Y117" s="146">
        <f>SUM(Y105:Y116)</f>
        <v>0</v>
      </c>
      <c r="Z117" t="str">
        <f>IF(SUM(H117,L117,P117,T117,X117)=Y117,"Ties", "ERROR")</f>
        <v>Ties</v>
      </c>
    </row>
    <row r="118" spans="1:26" s="22" customFormat="1" x14ac:dyDescent="0.2">
      <c r="A118" s="23"/>
      <c r="B118" s="23"/>
      <c r="C118" s="34"/>
      <c r="D118" s="34"/>
      <c r="E118" s="32"/>
      <c r="F118" s="33"/>
      <c r="G118" s="35"/>
      <c r="H118" s="407"/>
      <c r="I118" s="32"/>
      <c r="J118" s="33"/>
      <c r="K118" s="35"/>
      <c r="L118" s="333"/>
      <c r="M118" s="32"/>
      <c r="N118" s="33"/>
      <c r="O118" s="35"/>
      <c r="P118" s="333"/>
      <c r="Q118" s="32"/>
      <c r="R118" s="33"/>
      <c r="S118" s="35"/>
      <c r="T118" s="333"/>
      <c r="U118" s="32"/>
      <c r="V118" s="33"/>
      <c r="W118" s="35"/>
      <c r="X118" s="333"/>
      <c r="Y118" s="333"/>
      <c r="Z118"/>
    </row>
    <row r="119" spans="1:26" s="1" customFormat="1" hidden="1" outlineLevel="1" x14ac:dyDescent="0.2">
      <c r="A119" s="40" t="s">
        <v>62</v>
      </c>
      <c r="B119" s="40"/>
      <c r="C119" s="39"/>
      <c r="D119" s="39"/>
      <c r="E119" s="28"/>
      <c r="F119" s="29"/>
      <c r="G119" s="30"/>
      <c r="H119" s="394"/>
      <c r="I119" s="354"/>
      <c r="J119" s="29"/>
      <c r="K119" s="30"/>
      <c r="L119" s="31"/>
      <c r="M119" s="354"/>
      <c r="N119" s="29"/>
      <c r="O119" s="30"/>
      <c r="P119" s="31"/>
      <c r="Q119" s="28"/>
      <c r="R119" s="29"/>
      <c r="S119" s="30"/>
      <c r="T119" s="31"/>
      <c r="U119" s="28"/>
      <c r="V119" s="29"/>
      <c r="W119" s="30"/>
      <c r="X119" s="31"/>
      <c r="Y119" s="31"/>
      <c r="Z119"/>
    </row>
    <row r="120" spans="1:26" s="12" customFormat="1" hidden="1" outlineLevel="1" x14ac:dyDescent="0.2">
      <c r="A120" s="87"/>
      <c r="B120" s="87"/>
      <c r="C120" s="169"/>
      <c r="D120" s="170"/>
      <c r="E120" s="164"/>
      <c r="F120" s="88"/>
      <c r="G120" s="89"/>
      <c r="H120" s="410"/>
      <c r="I120" s="90"/>
      <c r="J120" s="88"/>
      <c r="K120" s="89"/>
      <c r="L120" s="89"/>
      <c r="M120" s="90"/>
      <c r="N120" s="88"/>
      <c r="O120" s="89"/>
      <c r="P120" s="89"/>
      <c r="Q120" s="90"/>
      <c r="R120" s="88"/>
      <c r="S120" s="89"/>
      <c r="T120" s="89"/>
      <c r="U120" s="90"/>
      <c r="V120" s="88"/>
      <c r="W120" s="89"/>
      <c r="X120" s="89"/>
      <c r="Y120" s="147"/>
      <c r="Z120"/>
    </row>
    <row r="121" spans="1:26" s="3" customFormat="1" hidden="1" outlineLevel="1" x14ac:dyDescent="0.2">
      <c r="A121" s="481" t="s">
        <v>125</v>
      </c>
      <c r="B121" s="504"/>
      <c r="C121" s="502"/>
      <c r="D121" s="493"/>
      <c r="E121" s="494"/>
      <c r="F121" s="495"/>
      <c r="G121" s="517"/>
      <c r="H121" s="518"/>
      <c r="I121" s="503"/>
      <c r="J121" s="495"/>
      <c r="K121" s="517"/>
      <c r="L121" s="517"/>
      <c r="M121" s="503"/>
      <c r="N121" s="495"/>
      <c r="O121" s="517"/>
      <c r="P121" s="517"/>
      <c r="Q121" s="503"/>
      <c r="R121" s="495"/>
      <c r="S121" s="517"/>
      <c r="T121" s="517"/>
      <c r="U121" s="503"/>
      <c r="V121" s="495"/>
      <c r="W121" s="517"/>
      <c r="X121" s="517"/>
      <c r="Y121" s="519"/>
      <c r="Z121"/>
    </row>
    <row r="122" spans="1:26" s="3" customFormat="1" hidden="1" outlineLevel="1" x14ac:dyDescent="0.2">
      <c r="A122" s="95"/>
      <c r="B122" s="95"/>
      <c r="C122" s="171"/>
      <c r="D122" s="172"/>
      <c r="E122" s="165"/>
      <c r="F122" s="70"/>
      <c r="G122" s="96"/>
      <c r="H122" s="411"/>
      <c r="I122" s="73"/>
      <c r="J122" s="70"/>
      <c r="K122" s="96"/>
      <c r="L122" s="96"/>
      <c r="M122" s="73"/>
      <c r="N122" s="70"/>
      <c r="O122" s="96"/>
      <c r="P122" s="96"/>
      <c r="Q122" s="73"/>
      <c r="R122" s="70"/>
      <c r="S122" s="96"/>
      <c r="T122" s="96"/>
      <c r="U122" s="73"/>
      <c r="V122" s="70"/>
      <c r="W122" s="96"/>
      <c r="X122" s="96"/>
      <c r="Y122" s="150"/>
      <c r="Z122"/>
    </row>
    <row r="123" spans="1:26" s="3" customFormat="1" hidden="1" outlineLevel="1" x14ac:dyDescent="0.2">
      <c r="A123" s="481" t="s">
        <v>126</v>
      </c>
      <c r="B123" s="520"/>
      <c r="C123" s="492"/>
      <c r="D123" s="521"/>
      <c r="E123" s="522"/>
      <c r="F123" s="495"/>
      <c r="G123" s="517"/>
      <c r="H123" s="518"/>
      <c r="I123" s="523"/>
      <c r="J123" s="495"/>
      <c r="K123" s="517"/>
      <c r="L123" s="517"/>
      <c r="M123" s="523"/>
      <c r="N123" s="495"/>
      <c r="O123" s="517"/>
      <c r="P123" s="517"/>
      <c r="Q123" s="523"/>
      <c r="R123" s="495"/>
      <c r="S123" s="517"/>
      <c r="T123" s="517"/>
      <c r="U123" s="523"/>
      <c r="V123" s="495"/>
      <c r="W123" s="517"/>
      <c r="X123" s="517"/>
      <c r="Y123" s="524"/>
      <c r="Z123"/>
    </row>
    <row r="124" spans="1:26" hidden="1" outlineLevel="1" x14ac:dyDescent="0.2">
      <c r="A124" s="74"/>
      <c r="B124" s="79" t="s">
        <v>41</v>
      </c>
      <c r="C124" s="191"/>
      <c r="D124" s="185"/>
      <c r="E124" s="293"/>
      <c r="F124" s="69"/>
      <c r="G124" s="76"/>
      <c r="H124" s="412">
        <f>ROUND(F124*G124,0)</f>
        <v>0</v>
      </c>
      <c r="I124" s="328"/>
      <c r="J124" s="69"/>
      <c r="K124" s="72"/>
      <c r="L124" s="77">
        <f>ROUND(J124*K124,0)</f>
        <v>0</v>
      </c>
      <c r="M124" s="328"/>
      <c r="N124" s="69"/>
      <c r="O124" s="72"/>
      <c r="P124" s="77">
        <f>ROUND(N124*O124,0)</f>
        <v>0</v>
      </c>
      <c r="Q124" s="328"/>
      <c r="R124" s="69"/>
      <c r="S124" s="72"/>
      <c r="T124" s="77">
        <f>ROUND(R124*S124,0)</f>
        <v>0</v>
      </c>
      <c r="U124" s="328"/>
      <c r="V124" s="69"/>
      <c r="W124" s="72"/>
      <c r="X124" s="77">
        <f>ROUND(V124*W124,0)</f>
        <v>0</v>
      </c>
      <c r="Y124" s="142">
        <f>H124+L124+T124+X124+P124</f>
        <v>0</v>
      </c>
    </row>
    <row r="125" spans="1:26" hidden="1" outlineLevel="1" x14ac:dyDescent="0.2">
      <c r="A125" s="74"/>
      <c r="B125" s="79" t="s">
        <v>41</v>
      </c>
      <c r="C125" s="191"/>
      <c r="D125" s="185"/>
      <c r="E125" s="293"/>
      <c r="F125" s="69"/>
      <c r="G125" s="76"/>
      <c r="H125" s="412">
        <f t="shared" ref="H125:H128" si="78">ROUND(F125*G125,0)</f>
        <v>0</v>
      </c>
      <c r="I125" s="328"/>
      <c r="J125" s="69"/>
      <c r="K125" s="72"/>
      <c r="L125" s="77">
        <f t="shared" ref="L125:L128" si="79">ROUND(J125*K125,0)</f>
        <v>0</v>
      </c>
      <c r="M125" s="328"/>
      <c r="N125" s="69"/>
      <c r="O125" s="72"/>
      <c r="P125" s="77">
        <f t="shared" ref="P125:P128" si="80">ROUND(N125*O125,0)</f>
        <v>0</v>
      </c>
      <c r="Q125" s="328"/>
      <c r="R125" s="69"/>
      <c r="S125" s="72"/>
      <c r="T125" s="77">
        <f t="shared" ref="T125:T128" si="81">ROUND(R125*S125,0)</f>
        <v>0</v>
      </c>
      <c r="U125" s="328"/>
      <c r="V125" s="69"/>
      <c r="W125" s="72"/>
      <c r="X125" s="77">
        <f t="shared" ref="X125:X128" si="82">ROUND(V125*W125,0)</f>
        <v>0</v>
      </c>
      <c r="Y125" s="142">
        <f>H125+L125+T125+X125+P125</f>
        <v>0</v>
      </c>
    </row>
    <row r="126" spans="1:26" hidden="1" outlineLevel="1" x14ac:dyDescent="0.2">
      <c r="A126" s="74"/>
      <c r="B126" s="79" t="s">
        <v>41</v>
      </c>
      <c r="C126" s="191"/>
      <c r="D126" s="185"/>
      <c r="E126" s="293"/>
      <c r="F126" s="69"/>
      <c r="G126" s="76"/>
      <c r="H126" s="412">
        <f t="shared" si="78"/>
        <v>0</v>
      </c>
      <c r="I126" s="328"/>
      <c r="J126" s="69"/>
      <c r="K126" s="72"/>
      <c r="L126" s="77">
        <f t="shared" si="79"/>
        <v>0</v>
      </c>
      <c r="M126" s="328"/>
      <c r="N126" s="69"/>
      <c r="O126" s="72"/>
      <c r="P126" s="77">
        <f t="shared" si="80"/>
        <v>0</v>
      </c>
      <c r="Q126" s="328"/>
      <c r="R126" s="69"/>
      <c r="S126" s="72"/>
      <c r="T126" s="77">
        <f t="shared" si="81"/>
        <v>0</v>
      </c>
      <c r="U126" s="328"/>
      <c r="V126" s="69"/>
      <c r="W126" s="72"/>
      <c r="X126" s="77">
        <f t="shared" si="82"/>
        <v>0</v>
      </c>
      <c r="Y126" s="142">
        <f>H126+L126+T126+X126+P126</f>
        <v>0</v>
      </c>
    </row>
    <row r="127" spans="1:26" hidden="1" outlineLevel="1" x14ac:dyDescent="0.2">
      <c r="A127" s="74"/>
      <c r="B127" s="79" t="s">
        <v>41</v>
      </c>
      <c r="C127" s="191"/>
      <c r="D127" s="185"/>
      <c r="E127" s="293"/>
      <c r="F127" s="69"/>
      <c r="G127" s="76"/>
      <c r="H127" s="412">
        <f t="shared" si="78"/>
        <v>0</v>
      </c>
      <c r="I127" s="328"/>
      <c r="J127" s="69"/>
      <c r="K127" s="72"/>
      <c r="L127" s="77">
        <f t="shared" si="79"/>
        <v>0</v>
      </c>
      <c r="M127" s="328"/>
      <c r="N127" s="69"/>
      <c r="O127" s="72"/>
      <c r="P127" s="77">
        <f t="shared" si="80"/>
        <v>0</v>
      </c>
      <c r="Q127" s="328"/>
      <c r="R127" s="69"/>
      <c r="S127" s="72"/>
      <c r="T127" s="77">
        <f t="shared" si="81"/>
        <v>0</v>
      </c>
      <c r="U127" s="328"/>
      <c r="V127" s="69"/>
      <c r="W127" s="72"/>
      <c r="X127" s="77">
        <f t="shared" si="82"/>
        <v>0</v>
      </c>
      <c r="Y127" s="142">
        <f>H127+L127+T127+X127+P127</f>
        <v>0</v>
      </c>
    </row>
    <row r="128" spans="1:26" hidden="1" outlineLevel="1" x14ac:dyDescent="0.2">
      <c r="A128" s="74"/>
      <c r="B128" s="79" t="s">
        <v>40</v>
      </c>
      <c r="C128" s="191"/>
      <c r="D128" s="185"/>
      <c r="E128" s="293"/>
      <c r="F128" s="69"/>
      <c r="G128" s="76"/>
      <c r="H128" s="412">
        <f t="shared" si="78"/>
        <v>0</v>
      </c>
      <c r="I128" s="328"/>
      <c r="J128" s="69"/>
      <c r="K128" s="72"/>
      <c r="L128" s="77">
        <f t="shared" si="79"/>
        <v>0</v>
      </c>
      <c r="M128" s="328"/>
      <c r="N128" s="69"/>
      <c r="O128" s="72"/>
      <c r="P128" s="77">
        <f t="shared" si="80"/>
        <v>0</v>
      </c>
      <c r="Q128" s="328"/>
      <c r="R128" s="69"/>
      <c r="S128" s="72"/>
      <c r="T128" s="77">
        <f t="shared" si="81"/>
        <v>0</v>
      </c>
      <c r="U128" s="328"/>
      <c r="V128" s="69"/>
      <c r="W128" s="72"/>
      <c r="X128" s="77">
        <f t="shared" si="82"/>
        <v>0</v>
      </c>
      <c r="Y128" s="142">
        <f>H128+L128+T128+X128+P128</f>
        <v>0</v>
      </c>
    </row>
    <row r="129" spans="1:26" s="6" customFormat="1" hidden="1" outlineLevel="1" x14ac:dyDescent="0.2">
      <c r="A129" s="92"/>
      <c r="B129" s="80"/>
      <c r="C129" s="192"/>
      <c r="D129" s="193"/>
      <c r="E129" s="188"/>
      <c r="F129" s="71"/>
      <c r="G129" s="72"/>
      <c r="H129" s="413"/>
      <c r="I129" s="97"/>
      <c r="J129" s="71"/>
      <c r="K129" s="72"/>
      <c r="L129" s="72"/>
      <c r="M129" s="97"/>
      <c r="N129" s="71"/>
      <c r="O129" s="72"/>
      <c r="P129" s="72"/>
      <c r="Q129" s="97"/>
      <c r="R129" s="71"/>
      <c r="S129" s="72"/>
      <c r="T129" s="72"/>
      <c r="U129" s="97"/>
      <c r="V129" s="71"/>
      <c r="W129" s="72"/>
      <c r="X129" s="72"/>
      <c r="Y129" s="151"/>
      <c r="Z129"/>
    </row>
    <row r="130" spans="1:26" hidden="1" outlineLevel="1" x14ac:dyDescent="0.2">
      <c r="A130" s="481" t="s">
        <v>127</v>
      </c>
      <c r="B130" s="500"/>
      <c r="C130" s="525"/>
      <c r="D130" s="526"/>
      <c r="E130" s="522"/>
      <c r="F130" s="491"/>
      <c r="G130" s="496"/>
      <c r="H130" s="527"/>
      <c r="I130" s="523"/>
      <c r="J130" s="491"/>
      <c r="K130" s="496"/>
      <c r="L130" s="496"/>
      <c r="M130" s="523"/>
      <c r="N130" s="491"/>
      <c r="O130" s="496"/>
      <c r="P130" s="496"/>
      <c r="Q130" s="523"/>
      <c r="R130" s="491"/>
      <c r="S130" s="496"/>
      <c r="T130" s="496"/>
      <c r="U130" s="523"/>
      <c r="V130" s="491"/>
      <c r="W130" s="496"/>
      <c r="X130" s="496"/>
      <c r="Y130" s="524"/>
    </row>
    <row r="131" spans="1:26" hidden="1" outlineLevel="1" x14ac:dyDescent="0.2">
      <c r="A131" s="74"/>
      <c r="B131" s="79" t="s">
        <v>42</v>
      </c>
      <c r="C131" s="191"/>
      <c r="D131" s="185"/>
      <c r="E131" s="293"/>
      <c r="F131" s="69"/>
      <c r="G131" s="76"/>
      <c r="H131" s="412">
        <f>ROUND(F131*G131,0)</f>
        <v>0</v>
      </c>
      <c r="I131" s="328"/>
      <c r="J131" s="69"/>
      <c r="K131" s="76"/>
      <c r="L131" s="77">
        <f>ROUND(J131*K131,0)</f>
        <v>0</v>
      </c>
      <c r="M131" s="328"/>
      <c r="N131" s="69"/>
      <c r="O131" s="76"/>
      <c r="P131" s="77">
        <f>ROUND(N131*O131,0)</f>
        <v>0</v>
      </c>
      <c r="Q131" s="328"/>
      <c r="R131" s="69"/>
      <c r="S131" s="76"/>
      <c r="T131" s="77">
        <f>ROUND(R131*S131,0)</f>
        <v>0</v>
      </c>
      <c r="U131" s="328"/>
      <c r="V131" s="69"/>
      <c r="W131" s="76"/>
      <c r="X131" s="77">
        <f>ROUND(V131*W131,0)</f>
        <v>0</v>
      </c>
      <c r="Y131" s="142">
        <f>H131+L131+T131+X131+P131</f>
        <v>0</v>
      </c>
    </row>
    <row r="132" spans="1:26" hidden="1" outlineLevel="1" x14ac:dyDescent="0.2">
      <c r="A132" s="74"/>
      <c r="B132" s="79" t="s">
        <v>42</v>
      </c>
      <c r="C132" s="191"/>
      <c r="D132" s="185"/>
      <c r="E132" s="293"/>
      <c r="F132" s="69"/>
      <c r="G132" s="76"/>
      <c r="H132" s="412">
        <f t="shared" ref="H132:H133" si="83">ROUND(F132*G132,0)</f>
        <v>0</v>
      </c>
      <c r="I132" s="328"/>
      <c r="J132" s="69"/>
      <c r="K132" s="76"/>
      <c r="L132" s="77">
        <f t="shared" ref="L132:L133" si="84">ROUND(J132*K132,0)</f>
        <v>0</v>
      </c>
      <c r="M132" s="328"/>
      <c r="N132" s="69"/>
      <c r="O132" s="76"/>
      <c r="P132" s="77">
        <f t="shared" ref="P132:P133" si="85">ROUND(N132*O132,0)</f>
        <v>0</v>
      </c>
      <c r="Q132" s="328"/>
      <c r="R132" s="69"/>
      <c r="S132" s="76"/>
      <c r="T132" s="77">
        <f t="shared" ref="T132:T133" si="86">ROUND(R132*S132,0)</f>
        <v>0</v>
      </c>
      <c r="U132" s="328"/>
      <c r="V132" s="69"/>
      <c r="W132" s="76"/>
      <c r="X132" s="77">
        <f t="shared" ref="X132:X133" si="87">ROUND(V132*W132,0)</f>
        <v>0</v>
      </c>
      <c r="Y132" s="142">
        <f>H132+L132+T132+X132+P132</f>
        <v>0</v>
      </c>
    </row>
    <row r="133" spans="1:26" hidden="1" outlineLevel="1" x14ac:dyDescent="0.2">
      <c r="A133" s="74"/>
      <c r="B133" s="79" t="s">
        <v>43</v>
      </c>
      <c r="C133" s="191"/>
      <c r="D133" s="185"/>
      <c r="E133" s="293"/>
      <c r="F133" s="69"/>
      <c r="G133" s="76"/>
      <c r="H133" s="412">
        <f t="shared" si="83"/>
        <v>0</v>
      </c>
      <c r="I133" s="328"/>
      <c r="J133" s="69"/>
      <c r="K133" s="76"/>
      <c r="L133" s="77">
        <f t="shared" si="84"/>
        <v>0</v>
      </c>
      <c r="M133" s="328"/>
      <c r="N133" s="69"/>
      <c r="O133" s="76"/>
      <c r="P133" s="77">
        <f t="shared" si="85"/>
        <v>0</v>
      </c>
      <c r="Q133" s="328"/>
      <c r="R133" s="69"/>
      <c r="S133" s="76"/>
      <c r="T133" s="77">
        <f t="shared" si="86"/>
        <v>0</v>
      </c>
      <c r="U133" s="328"/>
      <c r="V133" s="69"/>
      <c r="W133" s="76"/>
      <c r="X133" s="77">
        <f t="shared" si="87"/>
        <v>0</v>
      </c>
      <c r="Y133" s="142">
        <f>H133+L133+T133+X133+P133</f>
        <v>0</v>
      </c>
    </row>
    <row r="134" spans="1:26" s="6" customFormat="1" hidden="1" outlineLevel="1" x14ac:dyDescent="0.2">
      <c r="A134" s="92"/>
      <c r="B134" s="80"/>
      <c r="C134" s="192"/>
      <c r="D134" s="193"/>
      <c r="E134" s="188"/>
      <c r="F134" s="71"/>
      <c r="G134" s="72"/>
      <c r="H134" s="413"/>
      <c r="I134" s="97"/>
      <c r="J134" s="71"/>
      <c r="K134" s="72"/>
      <c r="L134" s="72"/>
      <c r="M134" s="97"/>
      <c r="N134" s="71"/>
      <c r="O134" s="72"/>
      <c r="P134" s="72"/>
      <c r="Q134" s="97"/>
      <c r="R134" s="71"/>
      <c r="S134" s="72"/>
      <c r="T134" s="72"/>
      <c r="U134" s="97"/>
      <c r="V134" s="71"/>
      <c r="W134" s="72"/>
      <c r="X134" s="72"/>
      <c r="Y134" s="151"/>
      <c r="Z134"/>
    </row>
    <row r="135" spans="1:26" s="3" customFormat="1" hidden="1" outlineLevel="1" x14ac:dyDescent="0.2">
      <c r="A135" s="104" t="s">
        <v>128</v>
      </c>
      <c r="B135" s="104"/>
      <c r="C135" s="194"/>
      <c r="D135" s="195"/>
      <c r="E135" s="189"/>
      <c r="F135" s="105"/>
      <c r="G135" s="106"/>
      <c r="H135" s="414">
        <f>SUM(H120:H134)</f>
        <v>0</v>
      </c>
      <c r="I135" s="108"/>
      <c r="J135" s="105"/>
      <c r="K135" s="106"/>
      <c r="L135" s="107">
        <f>SUM(L120:L134)</f>
        <v>0</v>
      </c>
      <c r="M135" s="108"/>
      <c r="N135" s="105"/>
      <c r="O135" s="106"/>
      <c r="P135" s="107">
        <f>SUM(P120:P134)</f>
        <v>0</v>
      </c>
      <c r="Q135" s="108"/>
      <c r="R135" s="105"/>
      <c r="S135" s="106"/>
      <c r="T135" s="107">
        <f>SUM(T120:T134)</f>
        <v>0</v>
      </c>
      <c r="U135" s="108"/>
      <c r="V135" s="105"/>
      <c r="W135" s="106"/>
      <c r="X135" s="107">
        <f>SUM(X120:X134)</f>
        <v>0</v>
      </c>
      <c r="Y135" s="143">
        <f>SUM(Y120:Y134)</f>
        <v>0</v>
      </c>
      <c r="Z135" t="str">
        <f>IF(SUM(H135,L135,P135,T135,X135)=Y135,"Ties", "ERROR")</f>
        <v>Ties</v>
      </c>
    </row>
    <row r="136" spans="1:26" hidden="1" outlineLevel="1" x14ac:dyDescent="0.2">
      <c r="A136" s="79"/>
      <c r="B136" s="79"/>
      <c r="C136" s="182"/>
      <c r="D136" s="183"/>
      <c r="E136" s="166"/>
      <c r="F136" s="69"/>
      <c r="G136" s="93"/>
      <c r="H136" s="415"/>
      <c r="I136" s="78"/>
      <c r="J136" s="69"/>
      <c r="K136" s="93"/>
      <c r="L136" s="99"/>
      <c r="M136" s="78"/>
      <c r="N136" s="69"/>
      <c r="O136" s="93"/>
      <c r="P136" s="99"/>
      <c r="Q136" s="78"/>
      <c r="R136" s="69"/>
      <c r="S136" s="93"/>
      <c r="T136" s="99"/>
      <c r="U136" s="78"/>
      <c r="V136" s="69"/>
      <c r="W136" s="93"/>
      <c r="X136" s="99"/>
      <c r="Y136" s="152"/>
    </row>
    <row r="137" spans="1:26" s="3" customFormat="1" hidden="1" outlineLevel="1" x14ac:dyDescent="0.2">
      <c r="A137" s="481" t="s">
        <v>129</v>
      </c>
      <c r="B137" s="481"/>
      <c r="C137" s="528"/>
      <c r="D137" s="521"/>
      <c r="E137" s="522"/>
      <c r="F137" s="495"/>
      <c r="G137" s="517"/>
      <c r="H137" s="518"/>
      <c r="I137" s="523"/>
      <c r="J137" s="495"/>
      <c r="K137" s="517"/>
      <c r="L137" s="517"/>
      <c r="M137" s="523"/>
      <c r="N137" s="495"/>
      <c r="O137" s="517"/>
      <c r="P137" s="517"/>
      <c r="Q137" s="523"/>
      <c r="R137" s="495"/>
      <c r="S137" s="517"/>
      <c r="T137" s="517"/>
      <c r="U137" s="523"/>
      <c r="V137" s="495"/>
      <c r="W137" s="517"/>
      <c r="X137" s="517"/>
      <c r="Y137" s="524"/>
      <c r="Z137"/>
    </row>
    <row r="138" spans="1:26" s="3" customFormat="1" hidden="1" outlineLevel="1" x14ac:dyDescent="0.2">
      <c r="A138" s="66"/>
      <c r="B138" s="66"/>
      <c r="C138" s="196"/>
      <c r="D138" s="190"/>
      <c r="E138" s="188"/>
      <c r="F138" s="70"/>
      <c r="G138" s="96"/>
      <c r="H138" s="411"/>
      <c r="I138" s="97"/>
      <c r="J138" s="70"/>
      <c r="K138" s="96"/>
      <c r="L138" s="96"/>
      <c r="M138" s="97"/>
      <c r="N138" s="70"/>
      <c r="O138" s="96"/>
      <c r="P138" s="96"/>
      <c r="Q138" s="97"/>
      <c r="R138" s="70"/>
      <c r="S138" s="96"/>
      <c r="T138" s="96"/>
      <c r="U138" s="97"/>
      <c r="V138" s="70"/>
      <c r="W138" s="96"/>
      <c r="X138" s="96"/>
      <c r="Y138" s="151"/>
      <c r="Z138"/>
    </row>
    <row r="139" spans="1:26" s="6" customFormat="1" hidden="1" outlineLevel="1" x14ac:dyDescent="0.2">
      <c r="A139" s="481" t="s">
        <v>21</v>
      </c>
      <c r="B139" s="500"/>
      <c r="C139" s="492"/>
      <c r="D139" s="529"/>
      <c r="E139" s="522"/>
      <c r="F139" s="495"/>
      <c r="G139" s="517"/>
      <c r="H139" s="518"/>
      <c r="I139" s="523"/>
      <c r="J139" s="495"/>
      <c r="K139" s="517"/>
      <c r="L139" s="517"/>
      <c r="M139" s="523"/>
      <c r="N139" s="495"/>
      <c r="O139" s="517"/>
      <c r="P139" s="517"/>
      <c r="Q139" s="523"/>
      <c r="R139" s="495"/>
      <c r="S139" s="517"/>
      <c r="T139" s="517"/>
      <c r="U139" s="523"/>
      <c r="V139" s="495"/>
      <c r="W139" s="517"/>
      <c r="X139" s="517"/>
      <c r="Y139" s="524"/>
      <c r="Z139"/>
    </row>
    <row r="140" spans="1:26" hidden="1" outlineLevel="1" x14ac:dyDescent="0.2">
      <c r="A140" s="74"/>
      <c r="B140" s="79" t="s">
        <v>21</v>
      </c>
      <c r="C140" s="173"/>
      <c r="D140" s="185"/>
      <c r="E140" s="293"/>
      <c r="F140" s="69"/>
      <c r="G140" s="76"/>
      <c r="H140" s="412">
        <f>ROUND(F140*G140,0)</f>
        <v>0</v>
      </c>
      <c r="I140" s="328"/>
      <c r="J140" s="69"/>
      <c r="K140" s="76"/>
      <c r="L140" s="77">
        <f>ROUND(J140*K140,0)</f>
        <v>0</v>
      </c>
      <c r="M140" s="328"/>
      <c r="N140" s="69"/>
      <c r="O140" s="76"/>
      <c r="P140" s="77">
        <f>ROUND(N140*O140,0)</f>
        <v>0</v>
      </c>
      <c r="Q140" s="328"/>
      <c r="R140" s="69"/>
      <c r="S140" s="76"/>
      <c r="T140" s="77">
        <f>ROUND(R140*S140,0)</f>
        <v>0</v>
      </c>
      <c r="U140" s="328"/>
      <c r="V140" s="69"/>
      <c r="W140" s="76"/>
      <c r="X140" s="77">
        <f>ROUND(V140*W140,0)</f>
        <v>0</v>
      </c>
      <c r="Y140" s="142">
        <f>H140+L140+T140+X140+P140</f>
        <v>0</v>
      </c>
    </row>
    <row r="141" spans="1:26" s="3" customFormat="1" hidden="1" outlineLevel="1" x14ac:dyDescent="0.2">
      <c r="A141" s="95"/>
      <c r="B141" s="95"/>
      <c r="C141" s="171"/>
      <c r="D141" s="172"/>
      <c r="E141" s="165"/>
      <c r="F141" s="70"/>
      <c r="G141" s="96"/>
      <c r="H141" s="411"/>
      <c r="I141" s="73"/>
      <c r="J141" s="70"/>
      <c r="K141" s="96"/>
      <c r="L141" s="96"/>
      <c r="M141" s="73"/>
      <c r="N141" s="70"/>
      <c r="O141" s="96"/>
      <c r="P141" s="96"/>
      <c r="Q141" s="73"/>
      <c r="R141" s="70"/>
      <c r="S141" s="96"/>
      <c r="T141" s="96"/>
      <c r="U141" s="73"/>
      <c r="V141" s="70"/>
      <c r="W141" s="96"/>
      <c r="X141" s="96"/>
      <c r="Y141" s="150"/>
      <c r="Z141"/>
    </row>
    <row r="142" spans="1:26" s="3" customFormat="1" hidden="1" outlineLevel="1" x14ac:dyDescent="0.2">
      <c r="A142" s="481" t="s">
        <v>130</v>
      </c>
      <c r="B142" s="520"/>
      <c r="C142" s="492"/>
      <c r="D142" s="521"/>
      <c r="E142" s="522"/>
      <c r="F142" s="495"/>
      <c r="G142" s="517"/>
      <c r="H142" s="518"/>
      <c r="I142" s="523"/>
      <c r="J142" s="495"/>
      <c r="K142" s="517"/>
      <c r="L142" s="517"/>
      <c r="M142" s="523"/>
      <c r="N142" s="495"/>
      <c r="O142" s="517"/>
      <c r="P142" s="517"/>
      <c r="Q142" s="523"/>
      <c r="R142" s="495"/>
      <c r="S142" s="517"/>
      <c r="T142" s="517"/>
      <c r="U142" s="523"/>
      <c r="V142" s="495"/>
      <c r="W142" s="517"/>
      <c r="X142" s="517"/>
      <c r="Y142" s="524"/>
      <c r="Z142"/>
    </row>
    <row r="143" spans="1:26" hidden="1" outlineLevel="1" x14ac:dyDescent="0.2">
      <c r="A143" s="500"/>
      <c r="B143" s="530" t="s">
        <v>488</v>
      </c>
      <c r="C143" s="525"/>
      <c r="D143" s="526"/>
      <c r="E143" s="522"/>
      <c r="F143" s="491"/>
      <c r="G143" s="496"/>
      <c r="H143" s="527"/>
      <c r="I143" s="523"/>
      <c r="J143" s="491"/>
      <c r="K143" s="496"/>
      <c r="L143" s="496"/>
      <c r="M143" s="523"/>
      <c r="N143" s="491"/>
      <c r="O143" s="496"/>
      <c r="P143" s="496"/>
      <c r="Q143" s="523"/>
      <c r="R143" s="491"/>
      <c r="S143" s="496"/>
      <c r="T143" s="496"/>
      <c r="U143" s="523"/>
      <c r="V143" s="491"/>
      <c r="W143" s="496"/>
      <c r="X143" s="496"/>
      <c r="Y143" s="524"/>
    </row>
    <row r="144" spans="1:26" hidden="1" outlineLevel="1" x14ac:dyDescent="0.2">
      <c r="A144" s="74"/>
      <c r="B144" s="79" t="s">
        <v>36</v>
      </c>
      <c r="C144" s="191"/>
      <c r="D144" s="185"/>
      <c r="E144" s="293"/>
      <c r="F144" s="69"/>
      <c r="G144" s="76"/>
      <c r="H144" s="412">
        <f>ROUND(F144*G144,0)</f>
        <v>0</v>
      </c>
      <c r="I144" s="328"/>
      <c r="J144" s="69"/>
      <c r="K144" s="76"/>
      <c r="L144" s="77">
        <f>ROUND(J144*K144,0)</f>
        <v>0</v>
      </c>
      <c r="M144" s="328"/>
      <c r="N144" s="69"/>
      <c r="O144" s="76"/>
      <c r="P144" s="77">
        <f>ROUND(N144*O144,0)</f>
        <v>0</v>
      </c>
      <c r="Q144" s="328"/>
      <c r="R144" s="69"/>
      <c r="S144" s="76"/>
      <c r="T144" s="77">
        <f>ROUND(R144*S144,0)</f>
        <v>0</v>
      </c>
      <c r="U144" s="328"/>
      <c r="V144" s="69"/>
      <c r="W144" s="76"/>
      <c r="X144" s="77">
        <f>ROUND(V144*W144,0)</f>
        <v>0</v>
      </c>
      <c r="Y144" s="142">
        <f>H144+L144+T144+X144+P144</f>
        <v>0</v>
      </c>
    </row>
    <row r="145" spans="1:26" hidden="1" outlineLevel="1" x14ac:dyDescent="0.2">
      <c r="A145" s="74"/>
      <c r="B145" s="79" t="s">
        <v>36</v>
      </c>
      <c r="C145" s="191"/>
      <c r="D145" s="185"/>
      <c r="E145" s="293"/>
      <c r="F145" s="69"/>
      <c r="G145" s="76"/>
      <c r="H145" s="412">
        <f t="shared" ref="H145:H146" si="88">ROUND(F145*G145,0)</f>
        <v>0</v>
      </c>
      <c r="I145" s="328"/>
      <c r="J145" s="69"/>
      <c r="K145" s="76"/>
      <c r="L145" s="77">
        <f t="shared" ref="L145:L146" si="89">ROUND(J145*K145,0)</f>
        <v>0</v>
      </c>
      <c r="M145" s="328"/>
      <c r="N145" s="69"/>
      <c r="O145" s="76"/>
      <c r="P145" s="77">
        <f t="shared" ref="P145:P146" si="90">ROUND(N145*O145,0)</f>
        <v>0</v>
      </c>
      <c r="Q145" s="328"/>
      <c r="R145" s="69"/>
      <c r="S145" s="76"/>
      <c r="T145" s="77">
        <f t="shared" ref="T145:T146" si="91">ROUND(R145*S145,0)</f>
        <v>0</v>
      </c>
      <c r="U145" s="328"/>
      <c r="V145" s="69"/>
      <c r="W145" s="76"/>
      <c r="X145" s="77">
        <f t="shared" ref="X145:X146" si="92">ROUND(V145*W145,0)</f>
        <v>0</v>
      </c>
      <c r="Y145" s="142">
        <f>H145+L145+T145+X145+P145</f>
        <v>0</v>
      </c>
    </row>
    <row r="146" spans="1:26" hidden="1" outlineLevel="1" x14ac:dyDescent="0.2">
      <c r="A146" s="74"/>
      <c r="B146" s="79" t="s">
        <v>38</v>
      </c>
      <c r="C146" s="191"/>
      <c r="D146" s="185"/>
      <c r="E146" s="293"/>
      <c r="F146" s="69"/>
      <c r="G146" s="76"/>
      <c r="H146" s="412">
        <f t="shared" si="88"/>
        <v>0</v>
      </c>
      <c r="I146" s="328"/>
      <c r="J146" s="69"/>
      <c r="K146" s="76"/>
      <c r="L146" s="77">
        <f t="shared" si="89"/>
        <v>0</v>
      </c>
      <c r="M146" s="328"/>
      <c r="N146" s="69"/>
      <c r="O146" s="76"/>
      <c r="P146" s="77">
        <f t="shared" si="90"/>
        <v>0</v>
      </c>
      <c r="Q146" s="328"/>
      <c r="R146" s="69"/>
      <c r="S146" s="76"/>
      <c r="T146" s="77">
        <f t="shared" si="91"/>
        <v>0</v>
      </c>
      <c r="U146" s="328"/>
      <c r="V146" s="69"/>
      <c r="W146" s="76"/>
      <c r="X146" s="77">
        <f t="shared" si="92"/>
        <v>0</v>
      </c>
      <c r="Y146" s="142">
        <f>H146+L146+T146+X146+P146</f>
        <v>0</v>
      </c>
    </row>
    <row r="147" spans="1:26" hidden="1" outlineLevel="1" x14ac:dyDescent="0.2">
      <c r="A147" s="500"/>
      <c r="B147" s="530" t="s">
        <v>487</v>
      </c>
      <c r="C147" s="525"/>
      <c r="D147" s="526"/>
      <c r="E147" s="522"/>
      <c r="F147" s="491"/>
      <c r="G147" s="496"/>
      <c r="H147" s="527"/>
      <c r="I147" s="523"/>
      <c r="J147" s="491"/>
      <c r="K147" s="496"/>
      <c r="L147" s="496"/>
      <c r="M147" s="523"/>
      <c r="N147" s="491"/>
      <c r="O147" s="496"/>
      <c r="P147" s="496"/>
      <c r="Q147" s="523"/>
      <c r="R147" s="491"/>
      <c r="S147" s="496"/>
      <c r="T147" s="496"/>
      <c r="U147" s="523"/>
      <c r="V147" s="491"/>
      <c r="W147" s="496"/>
      <c r="X147" s="496"/>
      <c r="Y147" s="524"/>
    </row>
    <row r="148" spans="1:26" hidden="1" outlineLevel="1" x14ac:dyDescent="0.2">
      <c r="A148" s="74"/>
      <c r="B148" s="79" t="s">
        <v>37</v>
      </c>
      <c r="C148" s="191"/>
      <c r="D148" s="185"/>
      <c r="E148" s="293"/>
      <c r="F148" s="69"/>
      <c r="G148" s="76"/>
      <c r="H148" s="412">
        <f>ROUND(F148*G148,0)</f>
        <v>0</v>
      </c>
      <c r="I148" s="328"/>
      <c r="J148" s="69"/>
      <c r="K148" s="76"/>
      <c r="L148" s="77">
        <f>ROUND(J148*K148,0)</f>
        <v>0</v>
      </c>
      <c r="M148" s="328"/>
      <c r="N148" s="69"/>
      <c r="O148" s="76"/>
      <c r="P148" s="77">
        <f>ROUND(N148*O148,0)</f>
        <v>0</v>
      </c>
      <c r="Q148" s="328"/>
      <c r="R148" s="69"/>
      <c r="S148" s="76"/>
      <c r="T148" s="77">
        <f>ROUND(R148*S148,0)</f>
        <v>0</v>
      </c>
      <c r="U148" s="328"/>
      <c r="V148" s="69"/>
      <c r="W148" s="76"/>
      <c r="X148" s="77">
        <f>ROUND(V148*W148,0)</f>
        <v>0</v>
      </c>
      <c r="Y148" s="142">
        <f>H148+L148+T148+X148+P148</f>
        <v>0</v>
      </c>
    </row>
    <row r="149" spans="1:26" hidden="1" outlineLevel="1" x14ac:dyDescent="0.2">
      <c r="A149" s="74"/>
      <c r="B149" s="79" t="s">
        <v>37</v>
      </c>
      <c r="C149" s="191"/>
      <c r="D149" s="185"/>
      <c r="E149" s="293"/>
      <c r="F149" s="69"/>
      <c r="G149" s="76"/>
      <c r="H149" s="412">
        <f t="shared" ref="H149:H150" si="93">ROUND(F149*G149,0)</f>
        <v>0</v>
      </c>
      <c r="I149" s="328"/>
      <c r="J149" s="69"/>
      <c r="K149" s="76"/>
      <c r="L149" s="77">
        <f t="shared" ref="L149:L150" si="94">ROUND(J149*K149,0)</f>
        <v>0</v>
      </c>
      <c r="M149" s="328"/>
      <c r="N149" s="69"/>
      <c r="O149" s="76"/>
      <c r="P149" s="77">
        <f t="shared" ref="P149:P150" si="95">ROUND(N149*O149,0)</f>
        <v>0</v>
      </c>
      <c r="Q149" s="328"/>
      <c r="R149" s="69"/>
      <c r="S149" s="76"/>
      <c r="T149" s="77">
        <f t="shared" ref="T149:T150" si="96">ROUND(R149*S149,0)</f>
        <v>0</v>
      </c>
      <c r="U149" s="328"/>
      <c r="V149" s="69"/>
      <c r="W149" s="76"/>
      <c r="X149" s="77">
        <f t="shared" ref="X149:X150" si="97">ROUND(V149*W149,0)</f>
        <v>0</v>
      </c>
      <c r="Y149" s="142">
        <f>H149+L149+T149+X149+P149</f>
        <v>0</v>
      </c>
    </row>
    <row r="150" spans="1:26" hidden="1" outlineLevel="1" x14ac:dyDescent="0.2">
      <c r="A150" s="74"/>
      <c r="B150" s="79" t="s">
        <v>39</v>
      </c>
      <c r="C150" s="191"/>
      <c r="D150" s="185"/>
      <c r="E150" s="293"/>
      <c r="F150" s="69"/>
      <c r="G150" s="76"/>
      <c r="H150" s="412">
        <f t="shared" si="93"/>
        <v>0</v>
      </c>
      <c r="I150" s="328"/>
      <c r="J150" s="69"/>
      <c r="K150" s="76"/>
      <c r="L150" s="77">
        <f t="shared" si="94"/>
        <v>0</v>
      </c>
      <c r="M150" s="328"/>
      <c r="N150" s="69"/>
      <c r="O150" s="76"/>
      <c r="P150" s="77">
        <f t="shared" si="95"/>
        <v>0</v>
      </c>
      <c r="Q150" s="328"/>
      <c r="R150" s="69"/>
      <c r="S150" s="76"/>
      <c r="T150" s="77">
        <f t="shared" si="96"/>
        <v>0</v>
      </c>
      <c r="U150" s="328"/>
      <c r="V150" s="69"/>
      <c r="W150" s="76"/>
      <c r="X150" s="77">
        <f t="shared" si="97"/>
        <v>0</v>
      </c>
      <c r="Y150" s="142">
        <f>H150+L150+T150+X150+P150</f>
        <v>0</v>
      </c>
    </row>
    <row r="151" spans="1:26" s="6" customFormat="1" hidden="1" outlineLevel="1" x14ac:dyDescent="0.2">
      <c r="A151" s="92"/>
      <c r="B151" s="75"/>
      <c r="C151" s="204"/>
      <c r="D151" s="193"/>
      <c r="E151" s="188"/>
      <c r="F151" s="71"/>
      <c r="G151" s="72"/>
      <c r="H151" s="413"/>
      <c r="I151" s="97"/>
      <c r="J151" s="71"/>
      <c r="K151" s="72"/>
      <c r="L151" s="72"/>
      <c r="M151" s="97"/>
      <c r="N151" s="71"/>
      <c r="O151" s="72"/>
      <c r="P151" s="72"/>
      <c r="Q151" s="97"/>
      <c r="R151" s="71"/>
      <c r="S151" s="72"/>
      <c r="T151" s="72"/>
      <c r="U151" s="97"/>
      <c r="V151" s="71"/>
      <c r="W151" s="72"/>
      <c r="X151" s="72"/>
      <c r="Y151" s="151"/>
      <c r="Z151"/>
    </row>
    <row r="152" spans="1:26" s="3" customFormat="1" hidden="1" outlineLevel="1" x14ac:dyDescent="0.2">
      <c r="A152" s="104" t="s">
        <v>131</v>
      </c>
      <c r="B152" s="104"/>
      <c r="C152" s="194"/>
      <c r="D152" s="195"/>
      <c r="E152" s="189"/>
      <c r="F152" s="105"/>
      <c r="G152" s="106"/>
      <c r="H152" s="414">
        <f>SUM(H136:H151)</f>
        <v>0</v>
      </c>
      <c r="I152" s="108"/>
      <c r="J152" s="105"/>
      <c r="K152" s="106"/>
      <c r="L152" s="107">
        <f>SUM(L136:L151)</f>
        <v>0</v>
      </c>
      <c r="M152" s="108"/>
      <c r="N152" s="105"/>
      <c r="O152" s="106"/>
      <c r="P152" s="107">
        <f>SUM(P136:P151)</f>
        <v>0</v>
      </c>
      <c r="Q152" s="108"/>
      <c r="R152" s="105"/>
      <c r="S152" s="106"/>
      <c r="T152" s="107">
        <f>SUM(T136:T151)</f>
        <v>0</v>
      </c>
      <c r="U152" s="108"/>
      <c r="V152" s="105"/>
      <c r="W152" s="106"/>
      <c r="X152" s="107">
        <f>SUM(X136:X151)</f>
        <v>0</v>
      </c>
      <c r="Y152" s="143">
        <f>SUM(Y136:Y151)</f>
        <v>0</v>
      </c>
      <c r="Z152" t="str">
        <f>IF(SUM(H152,L152,P152,T152,X152)=Y152,"Ties", "ERROR")</f>
        <v>Ties</v>
      </c>
    </row>
    <row r="153" spans="1:26" hidden="1" outlineLevel="1" x14ac:dyDescent="0.2">
      <c r="A153" s="79"/>
      <c r="B153" s="79"/>
      <c r="C153" s="182"/>
      <c r="D153" s="183"/>
      <c r="E153" s="166"/>
      <c r="F153" s="322"/>
      <c r="G153" s="355"/>
      <c r="H153" s="415"/>
      <c r="I153" s="78"/>
      <c r="J153" s="69"/>
      <c r="K153" s="93"/>
      <c r="L153" s="99"/>
      <c r="M153" s="78"/>
      <c r="N153" s="69"/>
      <c r="O153" s="93"/>
      <c r="P153" s="99"/>
      <c r="Q153" s="78"/>
      <c r="R153" s="69"/>
      <c r="S153" s="93"/>
      <c r="T153" s="99"/>
      <c r="U153" s="78"/>
      <c r="V153" s="69"/>
      <c r="W153" s="93"/>
      <c r="X153" s="99"/>
      <c r="Y153" s="152"/>
    </row>
    <row r="154" spans="1:26" hidden="1" outlineLevel="1" x14ac:dyDescent="0.2">
      <c r="A154" s="481" t="s">
        <v>132</v>
      </c>
      <c r="B154" s="507"/>
      <c r="C154" s="508"/>
      <c r="D154" s="501"/>
      <c r="E154" s="494"/>
      <c r="F154" s="515"/>
      <c r="G154" s="531"/>
      <c r="H154" s="532"/>
      <c r="I154" s="503"/>
      <c r="J154" s="510"/>
      <c r="K154" s="533"/>
      <c r="L154" s="534"/>
      <c r="M154" s="503"/>
      <c r="N154" s="510"/>
      <c r="O154" s="533"/>
      <c r="P154" s="534"/>
      <c r="Q154" s="503"/>
      <c r="R154" s="510"/>
      <c r="S154" s="533"/>
      <c r="T154" s="534"/>
      <c r="U154" s="503"/>
      <c r="V154" s="510"/>
      <c r="W154" s="533"/>
      <c r="X154" s="534"/>
      <c r="Y154" s="535"/>
    </row>
    <row r="155" spans="1:26" hidden="1" outlineLevel="1" x14ac:dyDescent="0.2">
      <c r="A155" s="79"/>
      <c r="B155" s="79"/>
      <c r="C155" s="182"/>
      <c r="D155" s="183"/>
      <c r="E155" s="166"/>
      <c r="F155" s="294"/>
      <c r="G155" s="323"/>
      <c r="H155" s="415"/>
      <c r="I155" s="78"/>
      <c r="J155" s="294"/>
      <c r="K155" s="323"/>
      <c r="L155" s="99"/>
      <c r="M155" s="78"/>
      <c r="N155" s="294"/>
      <c r="O155" s="323"/>
      <c r="P155" s="99"/>
      <c r="Q155" s="78"/>
      <c r="R155" s="294"/>
      <c r="S155" s="323"/>
      <c r="T155" s="99"/>
      <c r="U155" s="78"/>
      <c r="V155" s="294"/>
      <c r="W155" s="323"/>
      <c r="X155" s="99"/>
      <c r="Y155" s="152"/>
    </row>
    <row r="156" spans="1:26" s="3" customFormat="1" hidden="1" outlineLevel="1" x14ac:dyDescent="0.2">
      <c r="A156" s="481" t="s">
        <v>178</v>
      </c>
      <c r="B156" s="481"/>
      <c r="C156" s="528"/>
      <c r="D156" s="521"/>
      <c r="E156" s="522"/>
      <c r="F156" s="536"/>
      <c r="G156" s="531"/>
      <c r="H156" s="518"/>
      <c r="I156" s="523"/>
      <c r="J156" s="536"/>
      <c r="K156" s="531"/>
      <c r="L156" s="517"/>
      <c r="M156" s="523"/>
      <c r="N156" s="536"/>
      <c r="O156" s="531"/>
      <c r="P156" s="517"/>
      <c r="Q156" s="523"/>
      <c r="R156" s="536"/>
      <c r="S156" s="531"/>
      <c r="T156" s="517"/>
      <c r="U156" s="523"/>
      <c r="V156" s="536"/>
      <c r="W156" s="531"/>
      <c r="X156" s="517"/>
      <c r="Y156" s="524"/>
      <c r="Z156"/>
    </row>
    <row r="157" spans="1:26" hidden="1" outlineLevel="1" x14ac:dyDescent="0.2">
      <c r="A157" s="74"/>
      <c r="B157" s="233" t="s">
        <v>484</v>
      </c>
      <c r="C157" s="184"/>
      <c r="D157" s="185"/>
      <c r="E157" s="293"/>
      <c r="F157" s="294"/>
      <c r="G157" s="301"/>
      <c r="H157" s="412">
        <f>ROUND(F157*G157,0)</f>
        <v>0</v>
      </c>
      <c r="I157" s="328"/>
      <c r="J157" s="294"/>
      <c r="K157" s="302"/>
      <c r="L157" s="77">
        <f>ROUND(J157*K157,0)</f>
        <v>0</v>
      </c>
      <c r="M157" s="328"/>
      <c r="N157" s="294"/>
      <c r="O157" s="302"/>
      <c r="P157" s="77">
        <f>ROUND(N157*O157,0)</f>
        <v>0</v>
      </c>
      <c r="Q157" s="328"/>
      <c r="R157" s="294"/>
      <c r="S157" s="302"/>
      <c r="T157" s="77">
        <f>ROUND(R157*S157,0)</f>
        <v>0</v>
      </c>
      <c r="U157" s="328"/>
      <c r="V157" s="294"/>
      <c r="W157" s="302"/>
      <c r="X157" s="77">
        <f>ROUND(V157*W157,0)</f>
        <v>0</v>
      </c>
      <c r="Y157" s="142">
        <f>H157+L157+T157+X157+P157</f>
        <v>0</v>
      </c>
    </row>
    <row r="158" spans="1:26" hidden="1" outlineLevel="1" x14ac:dyDescent="0.2">
      <c r="A158" s="74"/>
      <c r="B158" s="233" t="s">
        <v>484</v>
      </c>
      <c r="C158" s="184"/>
      <c r="D158" s="185"/>
      <c r="E158" s="293"/>
      <c r="F158" s="294"/>
      <c r="G158" s="301"/>
      <c r="H158" s="412">
        <f t="shared" ref="H158:H159" si="98">ROUND(F158*G158,0)</f>
        <v>0</v>
      </c>
      <c r="I158" s="328"/>
      <c r="J158" s="294"/>
      <c r="K158" s="302"/>
      <c r="L158" s="77">
        <f t="shared" ref="L158:L159" si="99">ROUND(J158*K158,0)</f>
        <v>0</v>
      </c>
      <c r="M158" s="328"/>
      <c r="N158" s="294"/>
      <c r="O158" s="302"/>
      <c r="P158" s="77">
        <f t="shared" ref="P158:P159" si="100">ROUND(N158*O158,0)</f>
        <v>0</v>
      </c>
      <c r="Q158" s="328"/>
      <c r="R158" s="294"/>
      <c r="S158" s="302"/>
      <c r="T158" s="77">
        <f t="shared" ref="T158:T159" si="101">ROUND(R158*S158,0)</f>
        <v>0</v>
      </c>
      <c r="U158" s="328"/>
      <c r="V158" s="294"/>
      <c r="W158" s="302"/>
      <c r="X158" s="77">
        <f t="shared" ref="X158:X159" si="102">ROUND(V158*W158,0)</f>
        <v>0</v>
      </c>
      <c r="Y158" s="142">
        <f>H158+L158+T158+X158+P158</f>
        <v>0</v>
      </c>
    </row>
    <row r="159" spans="1:26" hidden="1" outlineLevel="1" x14ac:dyDescent="0.2">
      <c r="A159" s="74"/>
      <c r="B159" s="233" t="s">
        <v>484</v>
      </c>
      <c r="C159" s="184"/>
      <c r="D159" s="185"/>
      <c r="E159" s="293"/>
      <c r="F159" s="294"/>
      <c r="G159" s="301"/>
      <c r="H159" s="412">
        <f t="shared" si="98"/>
        <v>0</v>
      </c>
      <c r="I159" s="328"/>
      <c r="J159" s="294"/>
      <c r="K159" s="302"/>
      <c r="L159" s="77">
        <f t="shared" si="99"/>
        <v>0</v>
      </c>
      <c r="M159" s="328"/>
      <c r="N159" s="294"/>
      <c r="O159" s="302"/>
      <c r="P159" s="77">
        <f t="shared" si="100"/>
        <v>0</v>
      </c>
      <c r="Q159" s="328"/>
      <c r="R159" s="294"/>
      <c r="S159" s="302"/>
      <c r="T159" s="77">
        <f t="shared" si="101"/>
        <v>0</v>
      </c>
      <c r="U159" s="328"/>
      <c r="V159" s="294"/>
      <c r="W159" s="302"/>
      <c r="X159" s="77">
        <f t="shared" si="102"/>
        <v>0</v>
      </c>
      <c r="Y159" s="142">
        <f>H159+L159+T159+X159+P159</f>
        <v>0</v>
      </c>
    </row>
    <row r="160" spans="1:26" hidden="1" outlineLevel="1" x14ac:dyDescent="0.2">
      <c r="A160" s="74"/>
      <c r="B160" s="81"/>
      <c r="C160" s="184"/>
      <c r="D160" s="185"/>
      <c r="E160" s="180"/>
      <c r="F160" s="294"/>
      <c r="G160" s="301"/>
      <c r="H160" s="413"/>
      <c r="I160" s="98"/>
      <c r="J160" s="294"/>
      <c r="K160" s="302"/>
      <c r="L160" s="72"/>
      <c r="M160" s="98"/>
      <c r="N160" s="294"/>
      <c r="O160" s="302"/>
      <c r="P160" s="72"/>
      <c r="Q160" s="98"/>
      <c r="R160" s="294"/>
      <c r="S160" s="302"/>
      <c r="T160" s="72"/>
      <c r="U160" s="98"/>
      <c r="V160" s="294"/>
      <c r="W160" s="302"/>
      <c r="X160" s="72"/>
      <c r="Y160" s="151"/>
    </row>
    <row r="161" spans="1:26" s="3" customFormat="1" hidden="1" outlineLevel="1" x14ac:dyDescent="0.2">
      <c r="A161" s="481" t="s">
        <v>179</v>
      </c>
      <c r="B161" s="481"/>
      <c r="C161" s="528"/>
      <c r="D161" s="521"/>
      <c r="E161" s="522"/>
      <c r="F161" s="536"/>
      <c r="G161" s="531"/>
      <c r="H161" s="518"/>
      <c r="I161" s="523"/>
      <c r="J161" s="536"/>
      <c r="K161" s="531"/>
      <c r="L161" s="517"/>
      <c r="M161" s="523"/>
      <c r="N161" s="536"/>
      <c r="O161" s="531"/>
      <c r="P161" s="517"/>
      <c r="Q161" s="523"/>
      <c r="R161" s="536"/>
      <c r="S161" s="531"/>
      <c r="T161" s="517"/>
      <c r="U161" s="523"/>
      <c r="V161" s="536"/>
      <c r="W161" s="531"/>
      <c r="X161" s="517"/>
      <c r="Y161" s="524"/>
      <c r="Z161"/>
    </row>
    <row r="162" spans="1:26" hidden="1" outlineLevel="1" x14ac:dyDescent="0.2">
      <c r="A162" s="74"/>
      <c r="B162" s="233" t="s">
        <v>485</v>
      </c>
      <c r="C162" s="184"/>
      <c r="D162" s="185"/>
      <c r="E162" s="293"/>
      <c r="F162" s="294"/>
      <c r="G162" s="301"/>
      <c r="H162" s="412">
        <f>ROUND(F162*G162,0)</f>
        <v>0</v>
      </c>
      <c r="I162" s="328"/>
      <c r="J162" s="294"/>
      <c r="K162" s="302"/>
      <c r="L162" s="77">
        <f>ROUND(J162*K162,0)</f>
        <v>0</v>
      </c>
      <c r="M162" s="328"/>
      <c r="N162" s="294"/>
      <c r="O162" s="302"/>
      <c r="P162" s="77">
        <f>ROUND(N162*O162,0)</f>
        <v>0</v>
      </c>
      <c r="Q162" s="328"/>
      <c r="R162" s="294"/>
      <c r="S162" s="302"/>
      <c r="T162" s="77">
        <f>ROUND(R162*S162,0)</f>
        <v>0</v>
      </c>
      <c r="U162" s="328"/>
      <c r="V162" s="294"/>
      <c r="W162" s="302"/>
      <c r="X162" s="77">
        <f>ROUND(V162*W162,0)</f>
        <v>0</v>
      </c>
      <c r="Y162" s="142">
        <f>H162+L162+T162+X162+P162</f>
        <v>0</v>
      </c>
    </row>
    <row r="163" spans="1:26" hidden="1" outlineLevel="1" x14ac:dyDescent="0.2">
      <c r="A163" s="74"/>
      <c r="B163" s="233" t="s">
        <v>485</v>
      </c>
      <c r="C163" s="184"/>
      <c r="D163" s="185"/>
      <c r="E163" s="293"/>
      <c r="F163" s="294"/>
      <c r="G163" s="301"/>
      <c r="H163" s="412">
        <f t="shared" ref="H163:H164" si="103">ROUND(F163*G163,0)</f>
        <v>0</v>
      </c>
      <c r="I163" s="328"/>
      <c r="J163" s="294"/>
      <c r="K163" s="302"/>
      <c r="L163" s="77">
        <f t="shared" ref="L163:L164" si="104">ROUND(J163*K163,0)</f>
        <v>0</v>
      </c>
      <c r="M163" s="328"/>
      <c r="N163" s="294"/>
      <c r="O163" s="302"/>
      <c r="P163" s="77">
        <f t="shared" ref="P163:P164" si="105">ROUND(N163*O163,0)</f>
        <v>0</v>
      </c>
      <c r="Q163" s="328"/>
      <c r="R163" s="294"/>
      <c r="S163" s="302"/>
      <c r="T163" s="77">
        <f t="shared" ref="T163:T164" si="106">ROUND(R163*S163,0)</f>
        <v>0</v>
      </c>
      <c r="U163" s="328"/>
      <c r="V163" s="294"/>
      <c r="W163" s="302"/>
      <c r="X163" s="77">
        <f t="shared" ref="X163:X164" si="107">ROUND(V163*W163,0)</f>
        <v>0</v>
      </c>
      <c r="Y163" s="142">
        <f>H163+L163+T163+X163+P163</f>
        <v>0</v>
      </c>
    </row>
    <row r="164" spans="1:26" hidden="1" outlineLevel="1" x14ac:dyDescent="0.2">
      <c r="A164" s="74"/>
      <c r="B164" s="233" t="s">
        <v>485</v>
      </c>
      <c r="C164" s="184"/>
      <c r="D164" s="185"/>
      <c r="E164" s="293"/>
      <c r="F164" s="294"/>
      <c r="G164" s="301"/>
      <c r="H164" s="412">
        <f t="shared" si="103"/>
        <v>0</v>
      </c>
      <c r="I164" s="328"/>
      <c r="J164" s="294"/>
      <c r="K164" s="302"/>
      <c r="L164" s="77">
        <f t="shared" si="104"/>
        <v>0</v>
      </c>
      <c r="M164" s="328"/>
      <c r="N164" s="294"/>
      <c r="O164" s="302"/>
      <c r="P164" s="77">
        <f t="shared" si="105"/>
        <v>0</v>
      </c>
      <c r="Q164" s="328"/>
      <c r="R164" s="294"/>
      <c r="S164" s="302"/>
      <c r="T164" s="77">
        <f t="shared" si="106"/>
        <v>0</v>
      </c>
      <c r="U164" s="328"/>
      <c r="V164" s="294"/>
      <c r="W164" s="302"/>
      <c r="X164" s="77">
        <f t="shared" si="107"/>
        <v>0</v>
      </c>
      <c r="Y164" s="142">
        <f>H164+L164+T164+X164+P164</f>
        <v>0</v>
      </c>
    </row>
    <row r="165" spans="1:26" s="6" customFormat="1" hidden="1" outlineLevel="1" x14ac:dyDescent="0.2">
      <c r="A165" s="75"/>
      <c r="B165" s="75"/>
      <c r="C165" s="347"/>
      <c r="D165" s="193"/>
      <c r="E165" s="293"/>
      <c r="F165" s="41"/>
      <c r="G165" s="302"/>
      <c r="H165" s="412"/>
      <c r="I165" s="97"/>
      <c r="J165" s="358"/>
      <c r="K165" s="359"/>
      <c r="L165" s="72"/>
      <c r="M165" s="97"/>
      <c r="N165" s="358"/>
      <c r="O165" s="359"/>
      <c r="P165" s="72"/>
      <c r="Q165" s="97"/>
      <c r="R165" s="358"/>
      <c r="S165" s="359"/>
      <c r="T165" s="72"/>
      <c r="U165" s="97"/>
      <c r="V165" s="358"/>
      <c r="W165" s="359"/>
      <c r="X165" s="72"/>
      <c r="Y165" s="151"/>
      <c r="Z165"/>
    </row>
    <row r="166" spans="1:26" s="3" customFormat="1" hidden="1" outlineLevel="1" x14ac:dyDescent="0.2">
      <c r="A166" s="104" t="s">
        <v>133</v>
      </c>
      <c r="B166" s="104"/>
      <c r="C166" s="194"/>
      <c r="D166" s="195"/>
      <c r="E166" s="189"/>
      <c r="F166" s="356"/>
      <c r="G166" s="357"/>
      <c r="H166" s="414">
        <f>SUM(H153:H165)</f>
        <v>0</v>
      </c>
      <c r="I166" s="108"/>
      <c r="J166" s="105"/>
      <c r="K166" s="106"/>
      <c r="L166" s="107">
        <f>SUM(L153:L165)</f>
        <v>0</v>
      </c>
      <c r="M166" s="108"/>
      <c r="N166" s="105"/>
      <c r="O166" s="106"/>
      <c r="P166" s="107">
        <f>SUM(P153:P165)</f>
        <v>0</v>
      </c>
      <c r="Q166" s="108"/>
      <c r="R166" s="105"/>
      <c r="S166" s="106"/>
      <c r="T166" s="107">
        <f>SUM(T153:T165)</f>
        <v>0</v>
      </c>
      <c r="U166" s="108"/>
      <c r="V166" s="105"/>
      <c r="W166" s="106"/>
      <c r="X166" s="107">
        <f>SUM(X153:X165)</f>
        <v>0</v>
      </c>
      <c r="Y166" s="143">
        <f>SUM(Y153:Y165)</f>
        <v>0</v>
      </c>
      <c r="Z166" t="str">
        <f>IF(SUM(H166,L166,P166,T166,X166)=Y166,"Ties", "ERROR")</f>
        <v>Ties</v>
      </c>
    </row>
    <row r="167" spans="1:26" hidden="1" outlineLevel="1" x14ac:dyDescent="0.2">
      <c r="A167" s="82"/>
      <c r="B167" s="82"/>
      <c r="C167" s="176"/>
      <c r="D167" s="177"/>
      <c r="E167" s="167"/>
      <c r="F167" s="83"/>
      <c r="G167" s="84"/>
      <c r="H167" s="416"/>
      <c r="I167" s="86"/>
      <c r="J167" s="83"/>
      <c r="K167" s="84"/>
      <c r="L167" s="85"/>
      <c r="M167" s="86"/>
      <c r="N167" s="83"/>
      <c r="O167" s="84"/>
      <c r="P167" s="85"/>
      <c r="Q167" s="86"/>
      <c r="R167" s="83"/>
      <c r="S167" s="84"/>
      <c r="T167" s="85"/>
      <c r="U167" s="86"/>
      <c r="V167" s="83"/>
      <c r="W167" s="84"/>
      <c r="X167" s="85"/>
      <c r="Y167" s="145"/>
    </row>
    <row r="168" spans="1:26" s="3" customFormat="1" ht="13.5" collapsed="1" thickBot="1" x14ac:dyDescent="0.25">
      <c r="A168" s="43" t="s">
        <v>134</v>
      </c>
      <c r="B168" s="43"/>
      <c r="C168" s="178"/>
      <c r="D168" s="179"/>
      <c r="E168" s="168"/>
      <c r="F168" s="44"/>
      <c r="G168" s="45"/>
      <c r="H168" s="417">
        <f>H135+H152+H166</f>
        <v>0</v>
      </c>
      <c r="I168" s="47"/>
      <c r="J168" s="44"/>
      <c r="K168" s="45"/>
      <c r="L168" s="46">
        <f>L135+L152+L166</f>
        <v>0</v>
      </c>
      <c r="M168" s="47"/>
      <c r="N168" s="44"/>
      <c r="O168" s="45"/>
      <c r="P168" s="46">
        <f>P135+P152+P166</f>
        <v>0</v>
      </c>
      <c r="Q168" s="47"/>
      <c r="R168" s="44"/>
      <c r="S168" s="45"/>
      <c r="T168" s="46">
        <f>T135+T152+T166</f>
        <v>0</v>
      </c>
      <c r="U168" s="47"/>
      <c r="V168" s="44"/>
      <c r="W168" s="45"/>
      <c r="X168" s="46">
        <f>X135+X152+X166</f>
        <v>0</v>
      </c>
      <c r="Y168" s="146">
        <f>Y135+Y152+Y166</f>
        <v>0</v>
      </c>
      <c r="Z168" t="str">
        <f>IF(SUM(H168,L168,P168,T168,X168)=Y168,"Ties", "ERROR")</f>
        <v>Ties</v>
      </c>
    </row>
    <row r="169" spans="1:26" s="22" customFormat="1" x14ac:dyDescent="0.2">
      <c r="A169" s="23"/>
      <c r="B169" s="23"/>
      <c r="C169" s="34"/>
      <c r="D169" s="34"/>
      <c r="E169" s="32"/>
      <c r="F169" s="33"/>
      <c r="G169" s="35"/>
      <c r="H169" s="407"/>
      <c r="I169" s="32"/>
      <c r="J169" s="33"/>
      <c r="K169" s="35"/>
      <c r="L169" s="333"/>
      <c r="M169" s="32"/>
      <c r="N169" s="33"/>
      <c r="O169" s="35"/>
      <c r="P169" s="333"/>
      <c r="Q169" s="32"/>
      <c r="R169" s="33"/>
      <c r="S169" s="35"/>
      <c r="T169" s="333"/>
      <c r="U169" s="32"/>
      <c r="V169" s="33"/>
      <c r="W169" s="35"/>
      <c r="X169" s="333"/>
      <c r="Y169" s="333"/>
      <c r="Z169"/>
    </row>
    <row r="170" spans="1:26" s="1" customFormat="1" hidden="1" outlineLevel="1" x14ac:dyDescent="0.2">
      <c r="A170" s="40" t="s">
        <v>63</v>
      </c>
      <c r="B170" s="40"/>
      <c r="C170" s="39"/>
      <c r="D170" s="39"/>
      <c r="E170" s="28"/>
      <c r="F170" s="29"/>
      <c r="G170" s="30"/>
      <c r="H170" s="394"/>
      <c r="I170" s="28"/>
      <c r="J170" s="29"/>
      <c r="K170" s="30"/>
      <c r="L170" s="31"/>
      <c r="M170" s="28"/>
      <c r="N170" s="29"/>
      <c r="O170" s="30"/>
      <c r="P170" s="31"/>
      <c r="Q170" s="28"/>
      <c r="R170" s="29"/>
      <c r="S170" s="30"/>
      <c r="T170" s="31"/>
      <c r="U170" s="28"/>
      <c r="V170" s="29"/>
      <c r="W170" s="30"/>
      <c r="X170" s="31"/>
      <c r="Y170" s="31"/>
      <c r="Z170"/>
    </row>
    <row r="171" spans="1:26" s="12" customFormat="1" hidden="1" outlineLevel="1" x14ac:dyDescent="0.2">
      <c r="A171" s="87"/>
      <c r="B171" s="87"/>
      <c r="C171" s="169"/>
      <c r="D171" s="170"/>
      <c r="E171" s="164"/>
      <c r="F171" s="88"/>
      <c r="G171" s="89"/>
      <c r="H171" s="410"/>
      <c r="I171" s="90"/>
      <c r="J171" s="88"/>
      <c r="K171" s="89"/>
      <c r="L171" s="89"/>
      <c r="M171" s="90"/>
      <c r="N171" s="88"/>
      <c r="O171" s="89"/>
      <c r="P171" s="89"/>
      <c r="Q171" s="90"/>
      <c r="R171" s="88"/>
      <c r="S171" s="89"/>
      <c r="T171" s="89"/>
      <c r="U171" s="90"/>
      <c r="V171" s="88"/>
      <c r="W171" s="89"/>
      <c r="X171" s="89"/>
      <c r="Y171" s="147"/>
      <c r="Z171"/>
    </row>
    <row r="172" spans="1:26" s="14" customFormat="1" hidden="1" outlineLevel="1" x14ac:dyDescent="0.2">
      <c r="A172" s="481" t="s">
        <v>135</v>
      </c>
      <c r="B172" s="504"/>
      <c r="C172" s="492"/>
      <c r="D172" s="529"/>
      <c r="E172" s="537"/>
      <c r="F172" s="538"/>
      <c r="G172" s="539"/>
      <c r="H172" s="540"/>
      <c r="I172" s="541"/>
      <c r="J172" s="538"/>
      <c r="K172" s="539"/>
      <c r="L172" s="539"/>
      <c r="M172" s="541"/>
      <c r="N172" s="538"/>
      <c r="O172" s="539"/>
      <c r="P172" s="539"/>
      <c r="Q172" s="541"/>
      <c r="R172" s="538"/>
      <c r="S172" s="539"/>
      <c r="T172" s="539"/>
      <c r="U172" s="541"/>
      <c r="V172" s="538"/>
      <c r="W172" s="539"/>
      <c r="X172" s="539"/>
      <c r="Y172" s="542"/>
      <c r="Z172"/>
    </row>
    <row r="173" spans="1:26" hidden="1" outlineLevel="1" x14ac:dyDescent="0.2">
      <c r="A173" s="74"/>
      <c r="B173" s="79" t="s">
        <v>44</v>
      </c>
      <c r="C173" s="184"/>
      <c r="D173" s="185"/>
      <c r="E173" s="293" t="s">
        <v>205</v>
      </c>
      <c r="F173" s="69"/>
      <c r="G173" s="76"/>
      <c r="H173" s="412">
        <f>ROUND(F173*G173,0)</f>
        <v>0</v>
      </c>
      <c r="I173" s="360" t="s">
        <v>205</v>
      </c>
      <c r="J173" s="69"/>
      <c r="K173" s="72"/>
      <c r="L173" s="77">
        <f>ROUND(J173*K173,0)</f>
        <v>0</v>
      </c>
      <c r="M173" s="360" t="s">
        <v>205</v>
      </c>
      <c r="N173" s="69"/>
      <c r="O173" s="72"/>
      <c r="P173" s="77">
        <f>ROUND(N173*O173,0)</f>
        <v>0</v>
      </c>
      <c r="Q173" s="360" t="s">
        <v>205</v>
      </c>
      <c r="R173" s="69"/>
      <c r="S173" s="72"/>
      <c r="T173" s="77">
        <f>ROUND(R173*S173,0)</f>
        <v>0</v>
      </c>
      <c r="U173" s="360" t="s">
        <v>205</v>
      </c>
      <c r="V173" s="69"/>
      <c r="W173" s="72"/>
      <c r="X173" s="77">
        <f>ROUND(V173*W173,0)</f>
        <v>0</v>
      </c>
      <c r="Y173" s="142">
        <f>H173+L173+T173+X173+P173</f>
        <v>0</v>
      </c>
    </row>
    <row r="174" spans="1:26" hidden="1" outlineLevel="1" x14ac:dyDescent="0.2">
      <c r="A174" s="74"/>
      <c r="B174" s="79" t="s">
        <v>44</v>
      </c>
      <c r="C174" s="184"/>
      <c r="D174" s="185"/>
      <c r="E174" s="293" t="s">
        <v>205</v>
      </c>
      <c r="F174" s="69"/>
      <c r="G174" s="76"/>
      <c r="H174" s="412">
        <f t="shared" ref="H174:H175" si="108">ROUND(F174*G174,0)</f>
        <v>0</v>
      </c>
      <c r="I174" s="328" t="s">
        <v>205</v>
      </c>
      <c r="J174" s="69"/>
      <c r="K174" s="72"/>
      <c r="L174" s="77">
        <f t="shared" ref="L174:L175" si="109">ROUND(J174*K174,0)</f>
        <v>0</v>
      </c>
      <c r="M174" s="328" t="s">
        <v>205</v>
      </c>
      <c r="N174" s="69"/>
      <c r="O174" s="72"/>
      <c r="P174" s="77">
        <f t="shared" ref="P174:P175" si="110">ROUND(N174*O174,0)</f>
        <v>0</v>
      </c>
      <c r="Q174" s="328" t="s">
        <v>205</v>
      </c>
      <c r="R174" s="69"/>
      <c r="S174" s="72"/>
      <c r="T174" s="77">
        <f t="shared" ref="T174:T175" si="111">ROUND(R174*S174,0)</f>
        <v>0</v>
      </c>
      <c r="U174" s="328" t="s">
        <v>205</v>
      </c>
      <c r="V174" s="69"/>
      <c r="W174" s="72"/>
      <c r="X174" s="77">
        <f t="shared" ref="X174:X175" si="112">ROUND(V174*W174,0)</f>
        <v>0</v>
      </c>
      <c r="Y174" s="142">
        <f>H174+L174+T174+X174+P174</f>
        <v>0</v>
      </c>
    </row>
    <row r="175" spans="1:26" hidden="1" outlineLevel="1" x14ac:dyDescent="0.2">
      <c r="A175" s="74"/>
      <c r="B175" s="79" t="s">
        <v>45</v>
      </c>
      <c r="C175" s="184"/>
      <c r="D175" s="185"/>
      <c r="E175" s="293" t="s">
        <v>205</v>
      </c>
      <c r="F175" s="69"/>
      <c r="G175" s="76"/>
      <c r="H175" s="412">
        <f t="shared" si="108"/>
        <v>0</v>
      </c>
      <c r="I175" s="361" t="s">
        <v>205</v>
      </c>
      <c r="J175" s="69"/>
      <c r="K175" s="72"/>
      <c r="L175" s="77">
        <f t="shared" si="109"/>
        <v>0</v>
      </c>
      <c r="M175" s="361" t="s">
        <v>205</v>
      </c>
      <c r="N175" s="69"/>
      <c r="O175" s="72"/>
      <c r="P175" s="77">
        <f t="shared" si="110"/>
        <v>0</v>
      </c>
      <c r="Q175" s="361" t="s">
        <v>205</v>
      </c>
      <c r="R175" s="69"/>
      <c r="S175" s="72"/>
      <c r="T175" s="77">
        <f t="shared" si="111"/>
        <v>0</v>
      </c>
      <c r="U175" s="361" t="s">
        <v>205</v>
      </c>
      <c r="V175" s="69"/>
      <c r="W175" s="72"/>
      <c r="X175" s="77">
        <f t="shared" si="112"/>
        <v>0</v>
      </c>
      <c r="Y175" s="142">
        <f>H175+L175+T175+X175+P175</f>
        <v>0</v>
      </c>
    </row>
    <row r="176" spans="1:26" hidden="1" outlineLevel="1" x14ac:dyDescent="0.2">
      <c r="A176" s="82"/>
      <c r="B176" s="82"/>
      <c r="C176" s="186"/>
      <c r="D176" s="187"/>
      <c r="E176" s="181"/>
      <c r="F176" s="83"/>
      <c r="G176" s="94"/>
      <c r="H176" s="418"/>
      <c r="I176" s="100"/>
      <c r="J176" s="83"/>
      <c r="K176" s="94"/>
      <c r="L176" s="94"/>
      <c r="M176" s="100"/>
      <c r="N176" s="83"/>
      <c r="O176" s="94"/>
      <c r="P176" s="94"/>
      <c r="Q176" s="100"/>
      <c r="R176" s="83"/>
      <c r="S176" s="94"/>
      <c r="T176" s="94"/>
      <c r="U176" s="100"/>
      <c r="V176" s="83"/>
      <c r="W176" s="94"/>
      <c r="X176" s="94"/>
      <c r="Y176" s="149"/>
    </row>
    <row r="177" spans="1:26" s="3" customFormat="1" ht="13.5" collapsed="1" thickBot="1" x14ac:dyDescent="0.25">
      <c r="A177" s="43" t="s">
        <v>136</v>
      </c>
      <c r="B177" s="43"/>
      <c r="C177" s="178"/>
      <c r="D177" s="179"/>
      <c r="E177" s="168"/>
      <c r="F177" s="44"/>
      <c r="G177" s="45"/>
      <c r="H177" s="417">
        <f>SUM(H172:H176)</f>
        <v>0</v>
      </c>
      <c r="I177" s="47"/>
      <c r="J177" s="44"/>
      <c r="K177" s="45"/>
      <c r="L177" s="46">
        <f>SUM(L172:L176)</f>
        <v>0</v>
      </c>
      <c r="M177" s="47"/>
      <c r="N177" s="44"/>
      <c r="O177" s="45"/>
      <c r="P177" s="46">
        <f>SUM(P172:P176)</f>
        <v>0</v>
      </c>
      <c r="Q177" s="47"/>
      <c r="R177" s="44"/>
      <c r="S177" s="45"/>
      <c r="T177" s="46">
        <f>SUM(T172:T176)</f>
        <v>0</v>
      </c>
      <c r="U177" s="47"/>
      <c r="V177" s="44"/>
      <c r="W177" s="45"/>
      <c r="X177" s="46">
        <f>SUM(X172:X176)</f>
        <v>0</v>
      </c>
      <c r="Y177" s="146">
        <f>SUM(Y172:Y176)</f>
        <v>0</v>
      </c>
      <c r="Z177" t="str">
        <f>IF(SUM(H177,L177,P177,T177,X177)=Y177,"Ties", "ERROR")</f>
        <v>Ties</v>
      </c>
    </row>
    <row r="178" spans="1:26" s="22" customFormat="1" x14ac:dyDescent="0.2">
      <c r="A178" s="23"/>
      <c r="B178" s="23"/>
      <c r="C178" s="34"/>
      <c r="D178" s="34"/>
      <c r="E178" s="32"/>
      <c r="F178" s="33"/>
      <c r="G178" s="35"/>
      <c r="H178" s="407"/>
      <c r="I178" s="32"/>
      <c r="J178" s="33"/>
      <c r="K178" s="35"/>
      <c r="L178" s="333"/>
      <c r="M178" s="32"/>
      <c r="N178" s="33"/>
      <c r="O178" s="35"/>
      <c r="P178" s="333"/>
      <c r="Q178" s="32"/>
      <c r="R178" s="33"/>
      <c r="S178" s="35"/>
      <c r="T178" s="333"/>
      <c r="U178" s="32"/>
      <c r="V178" s="33"/>
      <c r="W178" s="35"/>
      <c r="X178" s="333"/>
      <c r="Y178" s="333"/>
      <c r="Z178"/>
    </row>
    <row r="179" spans="1:26" s="1" customFormat="1" hidden="1" outlineLevel="1" x14ac:dyDescent="0.2">
      <c r="A179" s="40" t="s">
        <v>499</v>
      </c>
      <c r="B179" s="40"/>
      <c r="C179" s="39"/>
      <c r="D179" s="39"/>
      <c r="E179" s="28"/>
      <c r="F179" s="29"/>
      <c r="G179" s="30"/>
      <c r="H179" s="419"/>
      <c r="I179" s="28"/>
      <c r="J179" s="29"/>
      <c r="K179" s="30"/>
      <c r="L179" s="348"/>
      <c r="M179" s="28"/>
      <c r="N179" s="29"/>
      <c r="O179" s="30"/>
      <c r="P179" s="348"/>
      <c r="Q179" s="28"/>
      <c r="R179" s="29"/>
      <c r="S179" s="30"/>
      <c r="T179" s="348"/>
      <c r="U179" s="28"/>
      <c r="V179" s="29"/>
      <c r="W179" s="30"/>
      <c r="X179" s="31"/>
      <c r="Y179" s="31"/>
      <c r="Z179"/>
    </row>
    <row r="180" spans="1:26" s="12" customFormat="1" hidden="1" outlineLevel="1" x14ac:dyDescent="0.2">
      <c r="A180" s="87"/>
      <c r="B180" s="87"/>
      <c r="C180" s="169"/>
      <c r="D180" s="170"/>
      <c r="E180" s="164"/>
      <c r="F180" s="88"/>
      <c r="G180" s="89"/>
      <c r="H180" s="404"/>
      <c r="I180" s="164"/>
      <c r="J180" s="88"/>
      <c r="K180" s="89"/>
      <c r="L180" s="259"/>
      <c r="M180" s="164"/>
      <c r="N180" s="88"/>
      <c r="O180" s="89"/>
      <c r="P180" s="259"/>
      <c r="Q180" s="164"/>
      <c r="R180" s="88"/>
      <c r="S180" s="89"/>
      <c r="T180" s="259"/>
      <c r="U180" s="164"/>
      <c r="V180" s="88"/>
      <c r="W180" s="89"/>
      <c r="X180" s="89"/>
      <c r="Y180" s="147"/>
      <c r="Z180"/>
    </row>
    <row r="181" spans="1:26" s="4" customFormat="1" hidden="1" outlineLevel="1" x14ac:dyDescent="0.2">
      <c r="A181" s="504" t="str">
        <f>A30</f>
        <v>&lt;Head Office&gt;</v>
      </c>
      <c r="B181" s="543"/>
      <c r="C181" s="502"/>
      <c r="D181" s="493"/>
      <c r="E181" s="494"/>
      <c r="F181" s="495"/>
      <c r="G181" s="496"/>
      <c r="H181" s="497"/>
      <c r="I181" s="494"/>
      <c r="J181" s="495"/>
      <c r="K181" s="496"/>
      <c r="L181" s="498"/>
      <c r="M181" s="494"/>
      <c r="N181" s="495"/>
      <c r="O181" s="496"/>
      <c r="P181" s="498"/>
      <c r="Q181" s="494"/>
      <c r="R181" s="495"/>
      <c r="S181" s="496"/>
      <c r="T181" s="498"/>
      <c r="U181" s="494"/>
      <c r="V181" s="495"/>
      <c r="W181" s="496"/>
      <c r="X181" s="496"/>
      <c r="Y181" s="499"/>
      <c r="Z181"/>
    </row>
    <row r="182" spans="1:26" hidden="1" outlineLevel="1" x14ac:dyDescent="0.2">
      <c r="A182" s="74"/>
      <c r="B182" s="79" t="s">
        <v>1</v>
      </c>
      <c r="C182" s="173"/>
      <c r="D182" s="174"/>
      <c r="E182" s="166"/>
      <c r="F182" s="69"/>
      <c r="G182" s="76"/>
      <c r="H182" s="398">
        <f>ROUND(F182*G182,0)</f>
        <v>0</v>
      </c>
      <c r="I182" s="166"/>
      <c r="J182" s="69"/>
      <c r="K182" s="77">
        <f t="shared" ref="K182:K215" si="113">ROUND(G182*(100%+$M$4),0)</f>
        <v>0</v>
      </c>
      <c r="L182" s="209">
        <f>ROUND(J182*K182,0)</f>
        <v>0</v>
      </c>
      <c r="M182" s="166"/>
      <c r="N182" s="69"/>
      <c r="O182" s="77">
        <f t="shared" ref="O182:O215" si="114">ROUND(K182*(100%+$M$4),0)</f>
        <v>0</v>
      </c>
      <c r="P182" s="209">
        <f>ROUND(N182*O182,0)</f>
        <v>0</v>
      </c>
      <c r="Q182" s="166"/>
      <c r="R182" s="69"/>
      <c r="S182" s="77">
        <f t="shared" ref="S182:S215" si="115">ROUND(O182*(100%+$M$4),0)</f>
        <v>0</v>
      </c>
      <c r="T182" s="209">
        <f>ROUND(R182*S182,0)</f>
        <v>0</v>
      </c>
      <c r="U182" s="166"/>
      <c r="V182" s="69"/>
      <c r="W182" s="77">
        <f t="shared" ref="W182:W215" si="116">ROUND(S182*(100%+$M$4),0)</f>
        <v>0</v>
      </c>
      <c r="X182" s="77">
        <f>ROUND(V182*W182,0)</f>
        <v>0</v>
      </c>
      <c r="Y182" s="142">
        <f t="shared" ref="Y182:Y215" si="117">H182+L182+P182+T182+X182</f>
        <v>0</v>
      </c>
    </row>
    <row r="183" spans="1:26" hidden="1" outlineLevel="1" x14ac:dyDescent="0.2">
      <c r="A183" s="74"/>
      <c r="B183" s="79" t="s">
        <v>2</v>
      </c>
      <c r="C183" s="173"/>
      <c r="D183" s="174"/>
      <c r="E183" s="166"/>
      <c r="F183" s="69"/>
      <c r="G183" s="384"/>
      <c r="H183" s="398">
        <f t="shared" ref="H183:H215" si="118">ROUND(F183*G183,0)</f>
        <v>0</v>
      </c>
      <c r="I183" s="166"/>
      <c r="J183" s="69"/>
      <c r="K183" s="385">
        <f>ROUND(G183*(100%+$M$4),0)</f>
        <v>0</v>
      </c>
      <c r="L183" s="209">
        <f t="shared" ref="L183:L215" si="119">ROUND(J183*K183,0)</f>
        <v>0</v>
      </c>
      <c r="M183" s="166"/>
      <c r="N183" s="69"/>
      <c r="O183" s="77">
        <f t="shared" si="114"/>
        <v>0</v>
      </c>
      <c r="P183" s="209">
        <f t="shared" ref="P183:P215" si="120">ROUND(N183*O183,0)</f>
        <v>0</v>
      </c>
      <c r="Q183" s="166"/>
      <c r="R183" s="69"/>
      <c r="S183" s="77">
        <f t="shared" si="115"/>
        <v>0</v>
      </c>
      <c r="T183" s="209">
        <f t="shared" ref="T183:T215" si="121">ROUND(R183*S183,0)</f>
        <v>0</v>
      </c>
      <c r="U183" s="166"/>
      <c r="V183" s="69"/>
      <c r="W183" s="77">
        <f t="shared" si="116"/>
        <v>0</v>
      </c>
      <c r="X183" s="77">
        <f t="shared" ref="X183:X215" si="122">ROUND(V183*W183,0)</f>
        <v>0</v>
      </c>
      <c r="Y183" s="142">
        <f t="shared" si="117"/>
        <v>0</v>
      </c>
    </row>
    <row r="184" spans="1:26" hidden="1" outlineLevel="1" x14ac:dyDescent="0.2">
      <c r="A184" s="74"/>
      <c r="B184" s="79" t="s">
        <v>3</v>
      </c>
      <c r="C184" s="173"/>
      <c r="D184" s="174"/>
      <c r="E184" s="166"/>
      <c r="F184" s="69"/>
      <c r="G184" s="76"/>
      <c r="H184" s="398">
        <f t="shared" si="118"/>
        <v>0</v>
      </c>
      <c r="I184" s="166"/>
      <c r="J184" s="69"/>
      <c r="K184" s="77">
        <f t="shared" si="113"/>
        <v>0</v>
      </c>
      <c r="L184" s="209">
        <f t="shared" si="119"/>
        <v>0</v>
      </c>
      <c r="M184" s="166"/>
      <c r="N184" s="69"/>
      <c r="O184" s="77">
        <f t="shared" si="114"/>
        <v>0</v>
      </c>
      <c r="P184" s="209">
        <f t="shared" si="120"/>
        <v>0</v>
      </c>
      <c r="Q184" s="166"/>
      <c r="R184" s="69"/>
      <c r="S184" s="77">
        <f t="shared" si="115"/>
        <v>0</v>
      </c>
      <c r="T184" s="209">
        <f t="shared" si="121"/>
        <v>0</v>
      </c>
      <c r="U184" s="166"/>
      <c r="V184" s="69"/>
      <c r="W184" s="77">
        <f t="shared" si="116"/>
        <v>0</v>
      </c>
      <c r="X184" s="77">
        <f t="shared" si="122"/>
        <v>0</v>
      </c>
      <c r="Y184" s="142">
        <f t="shared" si="117"/>
        <v>0</v>
      </c>
    </row>
    <row r="185" spans="1:26" hidden="1" outlineLevel="1" x14ac:dyDescent="0.2">
      <c r="A185" s="74"/>
      <c r="B185" s="79" t="s">
        <v>74</v>
      </c>
      <c r="C185" s="173"/>
      <c r="D185" s="174"/>
      <c r="E185" s="166"/>
      <c r="F185" s="69"/>
      <c r="G185" s="76"/>
      <c r="H185" s="398">
        <f t="shared" si="118"/>
        <v>0</v>
      </c>
      <c r="I185" s="166"/>
      <c r="J185" s="69"/>
      <c r="K185" s="77">
        <f t="shared" si="113"/>
        <v>0</v>
      </c>
      <c r="L185" s="209">
        <f t="shared" si="119"/>
        <v>0</v>
      </c>
      <c r="M185" s="166"/>
      <c r="N185" s="69"/>
      <c r="O185" s="77">
        <f t="shared" si="114"/>
        <v>0</v>
      </c>
      <c r="P185" s="209">
        <f t="shared" si="120"/>
        <v>0</v>
      </c>
      <c r="Q185" s="166"/>
      <c r="R185" s="69"/>
      <c r="S185" s="77">
        <f t="shared" si="115"/>
        <v>0</v>
      </c>
      <c r="T185" s="209">
        <f t="shared" si="121"/>
        <v>0</v>
      </c>
      <c r="U185" s="166"/>
      <c r="V185" s="69"/>
      <c r="W185" s="77">
        <f t="shared" si="116"/>
        <v>0</v>
      </c>
      <c r="X185" s="77">
        <f t="shared" si="122"/>
        <v>0</v>
      </c>
      <c r="Y185" s="142">
        <f t="shared" si="117"/>
        <v>0</v>
      </c>
    </row>
    <row r="186" spans="1:26" hidden="1" outlineLevel="1" x14ac:dyDescent="0.2">
      <c r="A186" s="74"/>
      <c r="B186" s="79" t="s">
        <v>4</v>
      </c>
      <c r="C186" s="173"/>
      <c r="D186" s="174"/>
      <c r="E186" s="166"/>
      <c r="F186" s="69"/>
      <c r="G186" s="76"/>
      <c r="H186" s="398">
        <f t="shared" si="118"/>
        <v>0</v>
      </c>
      <c r="I186" s="166"/>
      <c r="J186" s="69"/>
      <c r="K186" s="77">
        <f t="shared" si="113"/>
        <v>0</v>
      </c>
      <c r="L186" s="209">
        <f t="shared" si="119"/>
        <v>0</v>
      </c>
      <c r="M186" s="166"/>
      <c r="N186" s="69"/>
      <c r="O186" s="77">
        <f t="shared" si="114"/>
        <v>0</v>
      </c>
      <c r="P186" s="209">
        <f t="shared" si="120"/>
        <v>0</v>
      </c>
      <c r="Q186" s="166"/>
      <c r="R186" s="69"/>
      <c r="S186" s="77">
        <f t="shared" si="115"/>
        <v>0</v>
      </c>
      <c r="T186" s="209">
        <f t="shared" si="121"/>
        <v>0</v>
      </c>
      <c r="U186" s="166"/>
      <c r="V186" s="69"/>
      <c r="W186" s="77">
        <f t="shared" si="116"/>
        <v>0</v>
      </c>
      <c r="X186" s="77">
        <f t="shared" si="122"/>
        <v>0</v>
      </c>
      <c r="Y186" s="142">
        <f t="shared" si="117"/>
        <v>0</v>
      </c>
    </row>
    <row r="187" spans="1:26" hidden="1" outlineLevel="1" x14ac:dyDescent="0.2">
      <c r="A187" s="74"/>
      <c r="B187" s="79" t="s">
        <v>160</v>
      </c>
      <c r="C187" s="173"/>
      <c r="D187" s="174"/>
      <c r="E187" s="166"/>
      <c r="F187" s="69"/>
      <c r="G187" s="76"/>
      <c r="H187" s="398">
        <f t="shared" si="118"/>
        <v>0</v>
      </c>
      <c r="I187" s="166"/>
      <c r="J187" s="69"/>
      <c r="K187" s="77">
        <f t="shared" si="113"/>
        <v>0</v>
      </c>
      <c r="L187" s="209">
        <f t="shared" si="119"/>
        <v>0</v>
      </c>
      <c r="M187" s="166"/>
      <c r="N187" s="69"/>
      <c r="O187" s="77">
        <f t="shared" si="114"/>
        <v>0</v>
      </c>
      <c r="P187" s="209">
        <f t="shared" si="120"/>
        <v>0</v>
      </c>
      <c r="Q187" s="166"/>
      <c r="R187" s="69"/>
      <c r="S187" s="77">
        <f t="shared" si="115"/>
        <v>0</v>
      </c>
      <c r="T187" s="209">
        <f t="shared" si="121"/>
        <v>0</v>
      </c>
      <c r="U187" s="166"/>
      <c r="V187" s="69"/>
      <c r="W187" s="77">
        <f t="shared" si="116"/>
        <v>0</v>
      </c>
      <c r="X187" s="77">
        <f t="shared" si="122"/>
        <v>0</v>
      </c>
      <c r="Y187" s="142">
        <f t="shared" si="117"/>
        <v>0</v>
      </c>
    </row>
    <row r="188" spans="1:26" hidden="1" outlineLevel="1" x14ac:dyDescent="0.2">
      <c r="A188" s="74"/>
      <c r="B188" s="79" t="s">
        <v>161</v>
      </c>
      <c r="C188" s="173"/>
      <c r="D188" s="174"/>
      <c r="E188" s="166"/>
      <c r="F188" s="69"/>
      <c r="G188" s="76"/>
      <c r="H188" s="398">
        <f t="shared" si="118"/>
        <v>0</v>
      </c>
      <c r="I188" s="166"/>
      <c r="J188" s="69"/>
      <c r="K188" s="77">
        <f t="shared" si="113"/>
        <v>0</v>
      </c>
      <c r="L188" s="209">
        <f t="shared" si="119"/>
        <v>0</v>
      </c>
      <c r="M188" s="166"/>
      <c r="N188" s="69"/>
      <c r="O188" s="77">
        <f t="shared" si="114"/>
        <v>0</v>
      </c>
      <c r="P188" s="209">
        <f t="shared" si="120"/>
        <v>0</v>
      </c>
      <c r="Q188" s="166"/>
      <c r="R188" s="69"/>
      <c r="S188" s="77">
        <f t="shared" si="115"/>
        <v>0</v>
      </c>
      <c r="T188" s="209">
        <f t="shared" si="121"/>
        <v>0</v>
      </c>
      <c r="U188" s="166"/>
      <c r="V188" s="69"/>
      <c r="W188" s="77">
        <f t="shared" si="116"/>
        <v>0</v>
      </c>
      <c r="X188" s="77">
        <f t="shared" si="122"/>
        <v>0</v>
      </c>
      <c r="Y188" s="142">
        <f t="shared" si="117"/>
        <v>0</v>
      </c>
    </row>
    <row r="189" spans="1:26" hidden="1" outlineLevel="1" x14ac:dyDescent="0.2">
      <c r="A189" s="74"/>
      <c r="B189" s="79" t="s">
        <v>66</v>
      </c>
      <c r="C189" s="173"/>
      <c r="D189" s="174"/>
      <c r="E189" s="166"/>
      <c r="F189" s="69"/>
      <c r="G189" s="76"/>
      <c r="H189" s="398">
        <f t="shared" si="118"/>
        <v>0</v>
      </c>
      <c r="I189" s="166"/>
      <c r="J189" s="69"/>
      <c r="K189" s="77">
        <f t="shared" si="113"/>
        <v>0</v>
      </c>
      <c r="L189" s="209">
        <f t="shared" si="119"/>
        <v>0</v>
      </c>
      <c r="M189" s="166"/>
      <c r="N189" s="69"/>
      <c r="O189" s="77">
        <f t="shared" si="114"/>
        <v>0</v>
      </c>
      <c r="P189" s="209">
        <f t="shared" si="120"/>
        <v>0</v>
      </c>
      <c r="Q189" s="166"/>
      <c r="R189" s="69"/>
      <c r="S189" s="77">
        <f t="shared" si="115"/>
        <v>0</v>
      </c>
      <c r="T189" s="209">
        <f t="shared" si="121"/>
        <v>0</v>
      </c>
      <c r="U189" s="166"/>
      <c r="V189" s="69"/>
      <c r="W189" s="77">
        <f t="shared" si="116"/>
        <v>0</v>
      </c>
      <c r="X189" s="77">
        <f t="shared" si="122"/>
        <v>0</v>
      </c>
      <c r="Y189" s="142">
        <f t="shared" si="117"/>
        <v>0</v>
      </c>
    </row>
    <row r="190" spans="1:26" hidden="1" outlineLevel="1" x14ac:dyDescent="0.2">
      <c r="A190" s="74"/>
      <c r="B190" s="79" t="s">
        <v>143</v>
      </c>
      <c r="C190" s="173"/>
      <c r="D190" s="174"/>
      <c r="E190" s="166"/>
      <c r="F190" s="69"/>
      <c r="G190" s="76"/>
      <c r="H190" s="398">
        <f t="shared" si="118"/>
        <v>0</v>
      </c>
      <c r="I190" s="166"/>
      <c r="J190" s="69"/>
      <c r="K190" s="77">
        <f t="shared" si="113"/>
        <v>0</v>
      </c>
      <c r="L190" s="209">
        <f t="shared" si="119"/>
        <v>0</v>
      </c>
      <c r="M190" s="166"/>
      <c r="N190" s="69"/>
      <c r="O190" s="77">
        <f t="shared" si="114"/>
        <v>0</v>
      </c>
      <c r="P190" s="209">
        <f t="shared" si="120"/>
        <v>0</v>
      </c>
      <c r="Q190" s="166"/>
      <c r="R190" s="69"/>
      <c r="S190" s="77">
        <f t="shared" si="115"/>
        <v>0</v>
      </c>
      <c r="T190" s="209">
        <f t="shared" si="121"/>
        <v>0</v>
      </c>
      <c r="U190" s="166"/>
      <c r="V190" s="69"/>
      <c r="W190" s="77">
        <f t="shared" si="116"/>
        <v>0</v>
      </c>
      <c r="X190" s="77">
        <f t="shared" si="122"/>
        <v>0</v>
      </c>
      <c r="Y190" s="142">
        <f t="shared" si="117"/>
        <v>0</v>
      </c>
    </row>
    <row r="191" spans="1:26" hidden="1" outlineLevel="1" x14ac:dyDescent="0.2">
      <c r="A191" s="74"/>
      <c r="B191" s="79" t="s">
        <v>181</v>
      </c>
      <c r="C191" s="173"/>
      <c r="D191" s="174"/>
      <c r="E191" s="166"/>
      <c r="F191" s="69"/>
      <c r="G191" s="76"/>
      <c r="H191" s="398">
        <f t="shared" si="118"/>
        <v>0</v>
      </c>
      <c r="I191" s="166"/>
      <c r="J191" s="69"/>
      <c r="K191" s="77">
        <f t="shared" si="113"/>
        <v>0</v>
      </c>
      <c r="L191" s="209">
        <f t="shared" si="119"/>
        <v>0</v>
      </c>
      <c r="M191" s="166"/>
      <c r="N191" s="69"/>
      <c r="O191" s="77">
        <f t="shared" si="114"/>
        <v>0</v>
      </c>
      <c r="P191" s="209">
        <f t="shared" si="120"/>
        <v>0</v>
      </c>
      <c r="Q191" s="166"/>
      <c r="R191" s="69"/>
      <c r="S191" s="77">
        <f t="shared" si="115"/>
        <v>0</v>
      </c>
      <c r="T191" s="209">
        <f t="shared" si="121"/>
        <v>0</v>
      </c>
      <c r="U191" s="166"/>
      <c r="V191" s="69"/>
      <c r="W191" s="77">
        <f t="shared" si="116"/>
        <v>0</v>
      </c>
      <c r="X191" s="77">
        <f t="shared" si="122"/>
        <v>0</v>
      </c>
      <c r="Y191" s="142">
        <f t="shared" si="117"/>
        <v>0</v>
      </c>
    </row>
    <row r="192" spans="1:26" hidden="1" outlineLevel="1" x14ac:dyDescent="0.2">
      <c r="A192" s="74"/>
      <c r="B192" s="79" t="s">
        <v>162</v>
      </c>
      <c r="C192" s="173"/>
      <c r="D192" s="174"/>
      <c r="E192" s="166"/>
      <c r="F192" s="69"/>
      <c r="G192" s="76"/>
      <c r="H192" s="398">
        <f t="shared" si="118"/>
        <v>0</v>
      </c>
      <c r="I192" s="166"/>
      <c r="J192" s="69"/>
      <c r="K192" s="77">
        <f t="shared" si="113"/>
        <v>0</v>
      </c>
      <c r="L192" s="209">
        <f t="shared" si="119"/>
        <v>0</v>
      </c>
      <c r="M192" s="166"/>
      <c r="N192" s="69"/>
      <c r="O192" s="77">
        <f t="shared" si="114"/>
        <v>0</v>
      </c>
      <c r="P192" s="209">
        <f t="shared" si="120"/>
        <v>0</v>
      </c>
      <c r="Q192" s="166"/>
      <c r="R192" s="69"/>
      <c r="S192" s="77">
        <f t="shared" si="115"/>
        <v>0</v>
      </c>
      <c r="T192" s="209">
        <f t="shared" si="121"/>
        <v>0</v>
      </c>
      <c r="U192" s="166"/>
      <c r="V192" s="69"/>
      <c r="W192" s="77">
        <f t="shared" si="116"/>
        <v>0</v>
      </c>
      <c r="X192" s="77">
        <f t="shared" si="122"/>
        <v>0</v>
      </c>
      <c r="Y192" s="142">
        <f t="shared" si="117"/>
        <v>0</v>
      </c>
    </row>
    <row r="193" spans="1:25" hidden="1" outlineLevel="1" x14ac:dyDescent="0.2">
      <c r="A193" s="74"/>
      <c r="B193" s="79" t="s">
        <v>144</v>
      </c>
      <c r="C193" s="173"/>
      <c r="D193" s="174"/>
      <c r="E193" s="166"/>
      <c r="F193" s="69"/>
      <c r="G193" s="76"/>
      <c r="H193" s="398">
        <f t="shared" si="118"/>
        <v>0</v>
      </c>
      <c r="I193" s="166"/>
      <c r="J193" s="69"/>
      <c r="K193" s="77">
        <f t="shared" si="113"/>
        <v>0</v>
      </c>
      <c r="L193" s="209">
        <f t="shared" si="119"/>
        <v>0</v>
      </c>
      <c r="M193" s="166"/>
      <c r="N193" s="69"/>
      <c r="O193" s="77">
        <f t="shared" si="114"/>
        <v>0</v>
      </c>
      <c r="P193" s="209">
        <f t="shared" si="120"/>
        <v>0</v>
      </c>
      <c r="Q193" s="166"/>
      <c r="R193" s="69"/>
      <c r="S193" s="77">
        <f t="shared" si="115"/>
        <v>0</v>
      </c>
      <c r="T193" s="209">
        <f t="shared" si="121"/>
        <v>0</v>
      </c>
      <c r="U193" s="166"/>
      <c r="V193" s="69"/>
      <c r="W193" s="77">
        <f t="shared" si="116"/>
        <v>0</v>
      </c>
      <c r="X193" s="77">
        <f t="shared" si="122"/>
        <v>0</v>
      </c>
      <c r="Y193" s="142">
        <f t="shared" si="117"/>
        <v>0</v>
      </c>
    </row>
    <row r="194" spans="1:25" hidden="1" outlineLevel="1" x14ac:dyDescent="0.2">
      <c r="A194" s="74"/>
      <c r="B194" s="79" t="s">
        <v>0</v>
      </c>
      <c r="C194" s="173"/>
      <c r="D194" s="174"/>
      <c r="E194" s="166"/>
      <c r="F194" s="69"/>
      <c r="G194" s="76"/>
      <c r="H194" s="398">
        <f t="shared" si="118"/>
        <v>0</v>
      </c>
      <c r="I194" s="166"/>
      <c r="J194" s="69"/>
      <c r="K194" s="77">
        <f t="shared" si="113"/>
        <v>0</v>
      </c>
      <c r="L194" s="209">
        <f t="shared" si="119"/>
        <v>0</v>
      </c>
      <c r="M194" s="166"/>
      <c r="N194" s="69"/>
      <c r="O194" s="77">
        <f t="shared" si="114"/>
        <v>0</v>
      </c>
      <c r="P194" s="209">
        <f t="shared" si="120"/>
        <v>0</v>
      </c>
      <c r="Q194" s="166"/>
      <c r="R194" s="69"/>
      <c r="S194" s="77">
        <f t="shared" si="115"/>
        <v>0</v>
      </c>
      <c r="T194" s="209">
        <f t="shared" si="121"/>
        <v>0</v>
      </c>
      <c r="U194" s="166"/>
      <c r="V194" s="69"/>
      <c r="W194" s="77">
        <f t="shared" si="116"/>
        <v>0</v>
      </c>
      <c r="X194" s="77">
        <f t="shared" si="122"/>
        <v>0</v>
      </c>
      <c r="Y194" s="142">
        <f t="shared" si="117"/>
        <v>0</v>
      </c>
    </row>
    <row r="195" spans="1:25" hidden="1" outlineLevel="1" x14ac:dyDescent="0.2">
      <c r="A195" s="74"/>
      <c r="B195" s="79" t="s">
        <v>5</v>
      </c>
      <c r="C195" s="173"/>
      <c r="D195" s="174"/>
      <c r="E195" s="166"/>
      <c r="F195" s="69"/>
      <c r="G195" s="76"/>
      <c r="H195" s="398">
        <f t="shared" si="118"/>
        <v>0</v>
      </c>
      <c r="I195" s="166"/>
      <c r="J195" s="69"/>
      <c r="K195" s="77">
        <f t="shared" si="113"/>
        <v>0</v>
      </c>
      <c r="L195" s="209">
        <f t="shared" si="119"/>
        <v>0</v>
      </c>
      <c r="M195" s="166"/>
      <c r="N195" s="69"/>
      <c r="O195" s="77">
        <f t="shared" si="114"/>
        <v>0</v>
      </c>
      <c r="P195" s="209">
        <f t="shared" si="120"/>
        <v>0</v>
      </c>
      <c r="Q195" s="166"/>
      <c r="R195" s="69"/>
      <c r="S195" s="77">
        <f t="shared" si="115"/>
        <v>0</v>
      </c>
      <c r="T195" s="209">
        <f t="shared" si="121"/>
        <v>0</v>
      </c>
      <c r="U195" s="166"/>
      <c r="V195" s="69"/>
      <c r="W195" s="77">
        <f t="shared" si="116"/>
        <v>0</v>
      </c>
      <c r="X195" s="77">
        <f t="shared" si="122"/>
        <v>0</v>
      </c>
      <c r="Y195" s="142">
        <f t="shared" si="117"/>
        <v>0</v>
      </c>
    </row>
    <row r="196" spans="1:25" hidden="1" outlineLevel="1" x14ac:dyDescent="0.2">
      <c r="A196" s="74"/>
      <c r="B196" s="79" t="s">
        <v>6</v>
      </c>
      <c r="C196" s="173"/>
      <c r="D196" s="174"/>
      <c r="E196" s="166"/>
      <c r="F196" s="69"/>
      <c r="G196" s="76"/>
      <c r="H196" s="398">
        <f t="shared" si="118"/>
        <v>0</v>
      </c>
      <c r="I196" s="166"/>
      <c r="J196" s="69"/>
      <c r="K196" s="77">
        <f t="shared" si="113"/>
        <v>0</v>
      </c>
      <c r="L196" s="209">
        <f t="shared" si="119"/>
        <v>0</v>
      </c>
      <c r="M196" s="166"/>
      <c r="N196" s="69"/>
      <c r="O196" s="77">
        <f t="shared" si="114"/>
        <v>0</v>
      </c>
      <c r="P196" s="209">
        <f t="shared" si="120"/>
        <v>0</v>
      </c>
      <c r="Q196" s="166"/>
      <c r="R196" s="69"/>
      <c r="S196" s="77">
        <f t="shared" si="115"/>
        <v>0</v>
      </c>
      <c r="T196" s="209">
        <f t="shared" si="121"/>
        <v>0</v>
      </c>
      <c r="U196" s="166"/>
      <c r="V196" s="69"/>
      <c r="W196" s="77">
        <f t="shared" si="116"/>
        <v>0</v>
      </c>
      <c r="X196" s="77">
        <f t="shared" si="122"/>
        <v>0</v>
      </c>
      <c r="Y196" s="142">
        <f t="shared" si="117"/>
        <v>0</v>
      </c>
    </row>
    <row r="197" spans="1:25" hidden="1" outlineLevel="1" x14ac:dyDescent="0.2">
      <c r="A197" s="74"/>
      <c r="B197" s="79" t="s">
        <v>7</v>
      </c>
      <c r="C197" s="173"/>
      <c r="D197" s="174"/>
      <c r="E197" s="166"/>
      <c r="F197" s="69"/>
      <c r="G197" s="76"/>
      <c r="H197" s="398">
        <f t="shared" si="118"/>
        <v>0</v>
      </c>
      <c r="I197" s="166"/>
      <c r="J197" s="69"/>
      <c r="K197" s="77">
        <f t="shared" si="113"/>
        <v>0</v>
      </c>
      <c r="L197" s="209">
        <f t="shared" si="119"/>
        <v>0</v>
      </c>
      <c r="M197" s="166"/>
      <c r="N197" s="69"/>
      <c r="O197" s="77">
        <f t="shared" si="114"/>
        <v>0</v>
      </c>
      <c r="P197" s="209">
        <f t="shared" si="120"/>
        <v>0</v>
      </c>
      <c r="Q197" s="166"/>
      <c r="R197" s="69"/>
      <c r="S197" s="77">
        <f t="shared" si="115"/>
        <v>0</v>
      </c>
      <c r="T197" s="209">
        <f t="shared" si="121"/>
        <v>0</v>
      </c>
      <c r="U197" s="166"/>
      <c r="V197" s="69"/>
      <c r="W197" s="77">
        <f t="shared" si="116"/>
        <v>0</v>
      </c>
      <c r="X197" s="77">
        <f t="shared" si="122"/>
        <v>0</v>
      </c>
      <c r="Y197" s="142">
        <f t="shared" si="117"/>
        <v>0</v>
      </c>
    </row>
    <row r="198" spans="1:25" hidden="1" outlineLevel="1" x14ac:dyDescent="0.2">
      <c r="A198" s="74"/>
      <c r="B198" s="79" t="s">
        <v>8</v>
      </c>
      <c r="C198" s="173"/>
      <c r="D198" s="174"/>
      <c r="E198" s="166"/>
      <c r="F198" s="69"/>
      <c r="G198" s="76"/>
      <c r="H198" s="398">
        <f t="shared" si="118"/>
        <v>0</v>
      </c>
      <c r="I198" s="166"/>
      <c r="J198" s="69"/>
      <c r="K198" s="77">
        <f t="shared" si="113"/>
        <v>0</v>
      </c>
      <c r="L198" s="209">
        <f t="shared" si="119"/>
        <v>0</v>
      </c>
      <c r="M198" s="166"/>
      <c r="N198" s="69"/>
      <c r="O198" s="77">
        <f t="shared" si="114"/>
        <v>0</v>
      </c>
      <c r="P198" s="209">
        <f t="shared" si="120"/>
        <v>0</v>
      </c>
      <c r="Q198" s="166"/>
      <c r="R198" s="69"/>
      <c r="S198" s="77">
        <f t="shared" si="115"/>
        <v>0</v>
      </c>
      <c r="T198" s="209">
        <f t="shared" si="121"/>
        <v>0</v>
      </c>
      <c r="U198" s="166"/>
      <c r="V198" s="69"/>
      <c r="W198" s="77">
        <f t="shared" si="116"/>
        <v>0</v>
      </c>
      <c r="X198" s="77">
        <f t="shared" si="122"/>
        <v>0</v>
      </c>
      <c r="Y198" s="142">
        <f t="shared" si="117"/>
        <v>0</v>
      </c>
    </row>
    <row r="199" spans="1:25" hidden="1" outlineLevel="1" x14ac:dyDescent="0.2">
      <c r="A199" s="74"/>
      <c r="B199" s="79" t="s">
        <v>75</v>
      </c>
      <c r="C199" s="173"/>
      <c r="D199" s="174"/>
      <c r="E199" s="166"/>
      <c r="F199" s="69"/>
      <c r="G199" s="76"/>
      <c r="H199" s="398">
        <f t="shared" si="118"/>
        <v>0</v>
      </c>
      <c r="I199" s="166"/>
      <c r="J199" s="69"/>
      <c r="K199" s="77">
        <f t="shared" si="113"/>
        <v>0</v>
      </c>
      <c r="L199" s="209">
        <f t="shared" si="119"/>
        <v>0</v>
      </c>
      <c r="M199" s="166"/>
      <c r="N199" s="69"/>
      <c r="O199" s="77">
        <f t="shared" si="114"/>
        <v>0</v>
      </c>
      <c r="P199" s="209">
        <f t="shared" si="120"/>
        <v>0</v>
      </c>
      <c r="Q199" s="166"/>
      <c r="R199" s="69"/>
      <c r="S199" s="77">
        <f t="shared" si="115"/>
        <v>0</v>
      </c>
      <c r="T199" s="209">
        <f t="shared" si="121"/>
        <v>0</v>
      </c>
      <c r="U199" s="166"/>
      <c r="V199" s="69"/>
      <c r="W199" s="77">
        <f t="shared" si="116"/>
        <v>0</v>
      </c>
      <c r="X199" s="77">
        <f t="shared" si="122"/>
        <v>0</v>
      </c>
      <c r="Y199" s="142">
        <f t="shared" si="117"/>
        <v>0</v>
      </c>
    </row>
    <row r="200" spans="1:25" hidden="1" outlineLevel="1" x14ac:dyDescent="0.2">
      <c r="A200" s="74"/>
      <c r="B200" s="79" t="s">
        <v>76</v>
      </c>
      <c r="C200" s="173"/>
      <c r="D200" s="174"/>
      <c r="E200" s="166"/>
      <c r="F200" s="69"/>
      <c r="G200" s="76"/>
      <c r="H200" s="398">
        <f t="shared" si="118"/>
        <v>0</v>
      </c>
      <c r="I200" s="166"/>
      <c r="J200" s="69"/>
      <c r="K200" s="77">
        <f t="shared" si="113"/>
        <v>0</v>
      </c>
      <c r="L200" s="209">
        <f t="shared" si="119"/>
        <v>0</v>
      </c>
      <c r="M200" s="166"/>
      <c r="N200" s="69"/>
      <c r="O200" s="77">
        <f t="shared" si="114"/>
        <v>0</v>
      </c>
      <c r="P200" s="209">
        <f t="shared" si="120"/>
        <v>0</v>
      </c>
      <c r="Q200" s="166"/>
      <c r="R200" s="69"/>
      <c r="S200" s="77">
        <f t="shared" si="115"/>
        <v>0</v>
      </c>
      <c r="T200" s="209">
        <f t="shared" si="121"/>
        <v>0</v>
      </c>
      <c r="U200" s="166"/>
      <c r="V200" s="69"/>
      <c r="W200" s="77">
        <f t="shared" si="116"/>
        <v>0</v>
      </c>
      <c r="X200" s="77">
        <f t="shared" si="122"/>
        <v>0</v>
      </c>
      <c r="Y200" s="142">
        <f t="shared" si="117"/>
        <v>0</v>
      </c>
    </row>
    <row r="201" spans="1:25" hidden="1" outlineLevel="1" x14ac:dyDescent="0.2">
      <c r="A201" s="74"/>
      <c r="B201" s="79" t="s">
        <v>77</v>
      </c>
      <c r="C201" s="173"/>
      <c r="D201" s="174"/>
      <c r="E201" s="166"/>
      <c r="F201" s="69"/>
      <c r="G201" s="76"/>
      <c r="H201" s="398">
        <f t="shared" si="118"/>
        <v>0</v>
      </c>
      <c r="I201" s="166"/>
      <c r="J201" s="69"/>
      <c r="K201" s="77">
        <f t="shared" si="113"/>
        <v>0</v>
      </c>
      <c r="L201" s="209">
        <f t="shared" si="119"/>
        <v>0</v>
      </c>
      <c r="M201" s="166"/>
      <c r="N201" s="69"/>
      <c r="O201" s="77">
        <f t="shared" si="114"/>
        <v>0</v>
      </c>
      <c r="P201" s="209">
        <f t="shared" si="120"/>
        <v>0</v>
      </c>
      <c r="Q201" s="166"/>
      <c r="R201" s="69"/>
      <c r="S201" s="77">
        <f t="shared" si="115"/>
        <v>0</v>
      </c>
      <c r="T201" s="209">
        <f t="shared" si="121"/>
        <v>0</v>
      </c>
      <c r="U201" s="166"/>
      <c r="V201" s="69"/>
      <c r="W201" s="77">
        <f t="shared" si="116"/>
        <v>0</v>
      </c>
      <c r="X201" s="77">
        <f t="shared" si="122"/>
        <v>0</v>
      </c>
      <c r="Y201" s="142">
        <f t="shared" si="117"/>
        <v>0</v>
      </c>
    </row>
    <row r="202" spans="1:25" hidden="1" outlineLevel="1" x14ac:dyDescent="0.2">
      <c r="A202" s="74"/>
      <c r="B202" s="79" t="s">
        <v>9</v>
      </c>
      <c r="C202" s="173"/>
      <c r="D202" s="174"/>
      <c r="E202" s="166"/>
      <c r="F202" s="69"/>
      <c r="G202" s="76"/>
      <c r="H202" s="398">
        <f t="shared" si="118"/>
        <v>0</v>
      </c>
      <c r="I202" s="166"/>
      <c r="J202" s="69"/>
      <c r="K202" s="77">
        <f t="shared" si="113"/>
        <v>0</v>
      </c>
      <c r="L202" s="209">
        <f t="shared" si="119"/>
        <v>0</v>
      </c>
      <c r="M202" s="166"/>
      <c r="N202" s="69"/>
      <c r="O202" s="77">
        <f t="shared" si="114"/>
        <v>0</v>
      </c>
      <c r="P202" s="209">
        <f t="shared" si="120"/>
        <v>0</v>
      </c>
      <c r="Q202" s="166"/>
      <c r="R202" s="69"/>
      <c r="S202" s="77">
        <f t="shared" si="115"/>
        <v>0</v>
      </c>
      <c r="T202" s="209">
        <f t="shared" si="121"/>
        <v>0</v>
      </c>
      <c r="U202" s="166"/>
      <c r="V202" s="69"/>
      <c r="W202" s="77">
        <f t="shared" si="116"/>
        <v>0</v>
      </c>
      <c r="X202" s="77">
        <f t="shared" si="122"/>
        <v>0</v>
      </c>
      <c r="Y202" s="142">
        <f t="shared" si="117"/>
        <v>0</v>
      </c>
    </row>
    <row r="203" spans="1:25" hidden="1" outlineLevel="1" x14ac:dyDescent="0.2">
      <c r="A203" s="74"/>
      <c r="B203" s="79" t="s">
        <v>10</v>
      </c>
      <c r="C203" s="173"/>
      <c r="D203" s="174"/>
      <c r="E203" s="166"/>
      <c r="F203" s="69"/>
      <c r="G203" s="76"/>
      <c r="H203" s="398">
        <f t="shared" si="118"/>
        <v>0</v>
      </c>
      <c r="I203" s="166"/>
      <c r="J203" s="69"/>
      <c r="K203" s="77">
        <f t="shared" si="113"/>
        <v>0</v>
      </c>
      <c r="L203" s="209">
        <f t="shared" si="119"/>
        <v>0</v>
      </c>
      <c r="M203" s="166"/>
      <c r="N203" s="69"/>
      <c r="O203" s="77">
        <f t="shared" si="114"/>
        <v>0</v>
      </c>
      <c r="P203" s="209">
        <f t="shared" si="120"/>
        <v>0</v>
      </c>
      <c r="Q203" s="166"/>
      <c r="R203" s="69"/>
      <c r="S203" s="77">
        <f t="shared" si="115"/>
        <v>0</v>
      </c>
      <c r="T203" s="209">
        <f t="shared" si="121"/>
        <v>0</v>
      </c>
      <c r="U203" s="166"/>
      <c r="V203" s="69"/>
      <c r="W203" s="77">
        <f t="shared" si="116"/>
        <v>0</v>
      </c>
      <c r="X203" s="77">
        <f t="shared" si="122"/>
        <v>0</v>
      </c>
      <c r="Y203" s="142">
        <f t="shared" si="117"/>
        <v>0</v>
      </c>
    </row>
    <row r="204" spans="1:25" hidden="1" outlineLevel="1" x14ac:dyDescent="0.2">
      <c r="A204" s="74"/>
      <c r="B204" s="79" t="s">
        <v>11</v>
      </c>
      <c r="C204" s="173"/>
      <c r="D204" s="174"/>
      <c r="E204" s="166"/>
      <c r="F204" s="69"/>
      <c r="G204" s="76"/>
      <c r="H204" s="398">
        <f t="shared" si="118"/>
        <v>0</v>
      </c>
      <c r="I204" s="166"/>
      <c r="J204" s="69"/>
      <c r="K204" s="77">
        <f t="shared" si="113"/>
        <v>0</v>
      </c>
      <c r="L204" s="209">
        <f t="shared" si="119"/>
        <v>0</v>
      </c>
      <c r="M204" s="166"/>
      <c r="N204" s="69"/>
      <c r="O204" s="77">
        <f t="shared" si="114"/>
        <v>0</v>
      </c>
      <c r="P204" s="209">
        <f t="shared" si="120"/>
        <v>0</v>
      </c>
      <c r="Q204" s="166"/>
      <c r="R204" s="69"/>
      <c r="S204" s="77">
        <f t="shared" si="115"/>
        <v>0</v>
      </c>
      <c r="T204" s="209">
        <f t="shared" si="121"/>
        <v>0</v>
      </c>
      <c r="U204" s="166"/>
      <c r="V204" s="69"/>
      <c r="W204" s="77">
        <f t="shared" si="116"/>
        <v>0</v>
      </c>
      <c r="X204" s="77">
        <f t="shared" si="122"/>
        <v>0</v>
      </c>
      <c r="Y204" s="142">
        <f t="shared" si="117"/>
        <v>0</v>
      </c>
    </row>
    <row r="205" spans="1:25" hidden="1" outlineLevel="1" x14ac:dyDescent="0.2">
      <c r="A205" s="74"/>
      <c r="B205" s="79" t="s">
        <v>12</v>
      </c>
      <c r="C205" s="173"/>
      <c r="D205" s="174"/>
      <c r="E205" s="166"/>
      <c r="F205" s="69"/>
      <c r="G205" s="76"/>
      <c r="H205" s="398">
        <f t="shared" si="118"/>
        <v>0</v>
      </c>
      <c r="I205" s="166"/>
      <c r="J205" s="69"/>
      <c r="K205" s="77">
        <f t="shared" si="113"/>
        <v>0</v>
      </c>
      <c r="L205" s="209">
        <f t="shared" si="119"/>
        <v>0</v>
      </c>
      <c r="M205" s="166"/>
      <c r="N205" s="69"/>
      <c r="O205" s="77">
        <f t="shared" si="114"/>
        <v>0</v>
      </c>
      <c r="P205" s="209">
        <f t="shared" si="120"/>
        <v>0</v>
      </c>
      <c r="Q205" s="166"/>
      <c r="R205" s="69"/>
      <c r="S205" s="77">
        <f t="shared" si="115"/>
        <v>0</v>
      </c>
      <c r="T205" s="209">
        <f t="shared" si="121"/>
        <v>0</v>
      </c>
      <c r="U205" s="166"/>
      <c r="V205" s="69"/>
      <c r="W205" s="77">
        <f t="shared" si="116"/>
        <v>0</v>
      </c>
      <c r="X205" s="77">
        <f t="shared" si="122"/>
        <v>0</v>
      </c>
      <c r="Y205" s="142">
        <f t="shared" si="117"/>
        <v>0</v>
      </c>
    </row>
    <row r="206" spans="1:25" hidden="1" outlineLevel="1" x14ac:dyDescent="0.2">
      <c r="A206" s="74"/>
      <c r="B206" s="79" t="s">
        <v>13</v>
      </c>
      <c r="C206" s="173"/>
      <c r="D206" s="174"/>
      <c r="E206" s="166"/>
      <c r="F206" s="69"/>
      <c r="G206" s="76"/>
      <c r="H206" s="398">
        <f t="shared" si="118"/>
        <v>0</v>
      </c>
      <c r="I206" s="166"/>
      <c r="J206" s="69"/>
      <c r="K206" s="77">
        <f t="shared" si="113"/>
        <v>0</v>
      </c>
      <c r="L206" s="209">
        <f t="shared" si="119"/>
        <v>0</v>
      </c>
      <c r="M206" s="166"/>
      <c r="N206" s="69"/>
      <c r="O206" s="77">
        <f t="shared" si="114"/>
        <v>0</v>
      </c>
      <c r="P206" s="209">
        <f t="shared" si="120"/>
        <v>0</v>
      </c>
      <c r="Q206" s="166"/>
      <c r="R206" s="69"/>
      <c r="S206" s="77">
        <f t="shared" si="115"/>
        <v>0</v>
      </c>
      <c r="T206" s="209">
        <f t="shared" si="121"/>
        <v>0</v>
      </c>
      <c r="U206" s="166"/>
      <c r="V206" s="69"/>
      <c r="W206" s="77">
        <f t="shared" si="116"/>
        <v>0</v>
      </c>
      <c r="X206" s="77">
        <f t="shared" si="122"/>
        <v>0</v>
      </c>
      <c r="Y206" s="142">
        <f t="shared" si="117"/>
        <v>0</v>
      </c>
    </row>
    <row r="207" spans="1:25" hidden="1" outlineLevel="1" x14ac:dyDescent="0.2">
      <c r="A207" s="74"/>
      <c r="B207" s="79" t="s">
        <v>14</v>
      </c>
      <c r="C207" s="173"/>
      <c r="D207" s="174"/>
      <c r="E207" s="166"/>
      <c r="F207" s="69"/>
      <c r="G207" s="76"/>
      <c r="H207" s="398">
        <f t="shared" si="118"/>
        <v>0</v>
      </c>
      <c r="I207" s="166"/>
      <c r="J207" s="69"/>
      <c r="K207" s="77">
        <f t="shared" si="113"/>
        <v>0</v>
      </c>
      <c r="L207" s="209">
        <f t="shared" si="119"/>
        <v>0</v>
      </c>
      <c r="M207" s="166"/>
      <c r="N207" s="69"/>
      <c r="O207" s="77">
        <f t="shared" si="114"/>
        <v>0</v>
      </c>
      <c r="P207" s="209">
        <f t="shared" si="120"/>
        <v>0</v>
      </c>
      <c r="Q207" s="166"/>
      <c r="R207" s="69"/>
      <c r="S207" s="77">
        <f t="shared" si="115"/>
        <v>0</v>
      </c>
      <c r="T207" s="209">
        <f t="shared" si="121"/>
        <v>0</v>
      </c>
      <c r="U207" s="166"/>
      <c r="V207" s="69"/>
      <c r="W207" s="77">
        <f t="shared" si="116"/>
        <v>0</v>
      </c>
      <c r="X207" s="77">
        <f t="shared" si="122"/>
        <v>0</v>
      </c>
      <c r="Y207" s="142">
        <f t="shared" si="117"/>
        <v>0</v>
      </c>
    </row>
    <row r="208" spans="1:25" hidden="1" outlineLevel="1" x14ac:dyDescent="0.2">
      <c r="A208" s="74"/>
      <c r="B208" s="79" t="s">
        <v>15</v>
      </c>
      <c r="C208" s="173"/>
      <c r="D208" s="174"/>
      <c r="E208" s="166"/>
      <c r="F208" s="69"/>
      <c r="G208" s="76"/>
      <c r="H208" s="398">
        <f t="shared" si="118"/>
        <v>0</v>
      </c>
      <c r="I208" s="166"/>
      <c r="J208" s="69"/>
      <c r="K208" s="77">
        <f t="shared" si="113"/>
        <v>0</v>
      </c>
      <c r="L208" s="209">
        <f t="shared" si="119"/>
        <v>0</v>
      </c>
      <c r="M208" s="166"/>
      <c r="N208" s="69"/>
      <c r="O208" s="77">
        <f t="shared" si="114"/>
        <v>0</v>
      </c>
      <c r="P208" s="209">
        <f t="shared" si="120"/>
        <v>0</v>
      </c>
      <c r="Q208" s="166"/>
      <c r="R208" s="69"/>
      <c r="S208" s="77">
        <f t="shared" si="115"/>
        <v>0</v>
      </c>
      <c r="T208" s="209">
        <f t="shared" si="121"/>
        <v>0</v>
      </c>
      <c r="U208" s="166"/>
      <c r="V208" s="69"/>
      <c r="W208" s="77">
        <f t="shared" si="116"/>
        <v>0</v>
      </c>
      <c r="X208" s="77">
        <f t="shared" si="122"/>
        <v>0</v>
      </c>
      <c r="Y208" s="142">
        <f t="shared" si="117"/>
        <v>0</v>
      </c>
    </row>
    <row r="209" spans="1:26" hidden="1" outlineLevel="1" x14ac:dyDescent="0.2">
      <c r="A209" s="74"/>
      <c r="B209" s="79" t="s">
        <v>16</v>
      </c>
      <c r="C209" s="173"/>
      <c r="D209" s="174"/>
      <c r="E209" s="166"/>
      <c r="F209" s="69"/>
      <c r="G209" s="76"/>
      <c r="H209" s="398">
        <f t="shared" si="118"/>
        <v>0</v>
      </c>
      <c r="I209" s="166"/>
      <c r="J209" s="69"/>
      <c r="K209" s="77">
        <f t="shared" si="113"/>
        <v>0</v>
      </c>
      <c r="L209" s="209">
        <f t="shared" si="119"/>
        <v>0</v>
      </c>
      <c r="M209" s="166"/>
      <c r="N209" s="69"/>
      <c r="O209" s="77">
        <f t="shared" si="114"/>
        <v>0</v>
      </c>
      <c r="P209" s="209">
        <f t="shared" si="120"/>
        <v>0</v>
      </c>
      <c r="Q209" s="166"/>
      <c r="R209" s="69"/>
      <c r="S209" s="77">
        <f t="shared" si="115"/>
        <v>0</v>
      </c>
      <c r="T209" s="209">
        <f t="shared" si="121"/>
        <v>0</v>
      </c>
      <c r="U209" s="166"/>
      <c r="V209" s="69"/>
      <c r="W209" s="77">
        <f t="shared" si="116"/>
        <v>0</v>
      </c>
      <c r="X209" s="77">
        <f t="shared" si="122"/>
        <v>0</v>
      </c>
      <c r="Y209" s="142">
        <f t="shared" si="117"/>
        <v>0</v>
      </c>
    </row>
    <row r="210" spans="1:26" hidden="1" outlineLevel="1" x14ac:dyDescent="0.2">
      <c r="A210" s="74"/>
      <c r="B210" s="79" t="s">
        <v>17</v>
      </c>
      <c r="C210" s="173"/>
      <c r="D210" s="174"/>
      <c r="E210" s="166"/>
      <c r="F210" s="69"/>
      <c r="G210" s="76"/>
      <c r="H210" s="398">
        <f t="shared" si="118"/>
        <v>0</v>
      </c>
      <c r="I210" s="166"/>
      <c r="J210" s="69"/>
      <c r="K210" s="77">
        <f t="shared" si="113"/>
        <v>0</v>
      </c>
      <c r="L210" s="209">
        <f t="shared" si="119"/>
        <v>0</v>
      </c>
      <c r="M210" s="166"/>
      <c r="N210" s="69"/>
      <c r="O210" s="77">
        <f t="shared" si="114"/>
        <v>0</v>
      </c>
      <c r="P210" s="209">
        <f t="shared" si="120"/>
        <v>0</v>
      </c>
      <c r="Q210" s="166"/>
      <c r="R210" s="69"/>
      <c r="S210" s="77">
        <f t="shared" si="115"/>
        <v>0</v>
      </c>
      <c r="T210" s="209">
        <f t="shared" si="121"/>
        <v>0</v>
      </c>
      <c r="U210" s="166"/>
      <c r="V210" s="69"/>
      <c r="W210" s="77">
        <f t="shared" si="116"/>
        <v>0</v>
      </c>
      <c r="X210" s="77">
        <f t="shared" si="122"/>
        <v>0</v>
      </c>
      <c r="Y210" s="142">
        <f t="shared" si="117"/>
        <v>0</v>
      </c>
    </row>
    <row r="211" spans="1:26" hidden="1" outlineLevel="1" x14ac:dyDescent="0.2">
      <c r="A211" s="74"/>
      <c r="B211" s="79" t="s">
        <v>78</v>
      </c>
      <c r="C211" s="173"/>
      <c r="D211" s="174"/>
      <c r="E211" s="166"/>
      <c r="F211" s="69"/>
      <c r="G211" s="76"/>
      <c r="H211" s="398">
        <f t="shared" si="118"/>
        <v>0</v>
      </c>
      <c r="I211" s="166"/>
      <c r="J211" s="69"/>
      <c r="K211" s="77">
        <f t="shared" si="113"/>
        <v>0</v>
      </c>
      <c r="L211" s="209">
        <f t="shared" si="119"/>
        <v>0</v>
      </c>
      <c r="M211" s="166"/>
      <c r="N211" s="69"/>
      <c r="O211" s="77">
        <f t="shared" si="114"/>
        <v>0</v>
      </c>
      <c r="P211" s="209">
        <f t="shared" si="120"/>
        <v>0</v>
      </c>
      <c r="Q211" s="166"/>
      <c r="R211" s="69"/>
      <c r="S211" s="77">
        <f t="shared" si="115"/>
        <v>0</v>
      </c>
      <c r="T211" s="209">
        <f t="shared" si="121"/>
        <v>0</v>
      </c>
      <c r="U211" s="166"/>
      <c r="V211" s="69"/>
      <c r="W211" s="77">
        <f t="shared" si="116"/>
        <v>0</v>
      </c>
      <c r="X211" s="77">
        <f t="shared" si="122"/>
        <v>0</v>
      </c>
      <c r="Y211" s="142">
        <f t="shared" si="117"/>
        <v>0</v>
      </c>
    </row>
    <row r="212" spans="1:26" hidden="1" outlineLevel="1" x14ac:dyDescent="0.2">
      <c r="A212" s="74"/>
      <c r="B212" s="79" t="s">
        <v>18</v>
      </c>
      <c r="C212" s="173"/>
      <c r="D212" s="174"/>
      <c r="E212" s="166"/>
      <c r="F212" s="69"/>
      <c r="G212" s="76"/>
      <c r="H212" s="398">
        <f t="shared" si="118"/>
        <v>0</v>
      </c>
      <c r="I212" s="166"/>
      <c r="J212" s="69"/>
      <c r="K212" s="77">
        <f t="shared" si="113"/>
        <v>0</v>
      </c>
      <c r="L212" s="209">
        <f t="shared" si="119"/>
        <v>0</v>
      </c>
      <c r="M212" s="166"/>
      <c r="N212" s="69"/>
      <c r="O212" s="77">
        <f t="shared" si="114"/>
        <v>0</v>
      </c>
      <c r="P212" s="209">
        <f t="shared" si="120"/>
        <v>0</v>
      </c>
      <c r="Q212" s="166"/>
      <c r="R212" s="69"/>
      <c r="S212" s="77">
        <f t="shared" si="115"/>
        <v>0</v>
      </c>
      <c r="T212" s="209">
        <f t="shared" si="121"/>
        <v>0</v>
      </c>
      <c r="U212" s="166"/>
      <c r="V212" s="69"/>
      <c r="W212" s="77">
        <f t="shared" si="116"/>
        <v>0</v>
      </c>
      <c r="X212" s="77">
        <f t="shared" si="122"/>
        <v>0</v>
      </c>
      <c r="Y212" s="142">
        <f t="shared" si="117"/>
        <v>0</v>
      </c>
    </row>
    <row r="213" spans="1:26" hidden="1" outlineLevel="1" x14ac:dyDescent="0.2">
      <c r="A213" s="74"/>
      <c r="B213" s="79" t="s">
        <v>19</v>
      </c>
      <c r="C213" s="173"/>
      <c r="D213" s="174"/>
      <c r="E213" s="166"/>
      <c r="F213" s="69"/>
      <c r="G213" s="76"/>
      <c r="H213" s="398">
        <f t="shared" si="118"/>
        <v>0</v>
      </c>
      <c r="I213" s="166"/>
      <c r="J213" s="69"/>
      <c r="K213" s="77">
        <f t="shared" si="113"/>
        <v>0</v>
      </c>
      <c r="L213" s="209">
        <f t="shared" si="119"/>
        <v>0</v>
      </c>
      <c r="M213" s="166"/>
      <c r="N213" s="69"/>
      <c r="O213" s="77">
        <f t="shared" si="114"/>
        <v>0</v>
      </c>
      <c r="P213" s="209">
        <f t="shared" si="120"/>
        <v>0</v>
      </c>
      <c r="Q213" s="166"/>
      <c r="R213" s="69"/>
      <c r="S213" s="77">
        <f t="shared" si="115"/>
        <v>0</v>
      </c>
      <c r="T213" s="209">
        <f t="shared" si="121"/>
        <v>0</v>
      </c>
      <c r="U213" s="166"/>
      <c r="V213" s="69"/>
      <c r="W213" s="77">
        <f t="shared" si="116"/>
        <v>0</v>
      </c>
      <c r="X213" s="77">
        <f t="shared" si="122"/>
        <v>0</v>
      </c>
      <c r="Y213" s="142">
        <f t="shared" si="117"/>
        <v>0</v>
      </c>
    </row>
    <row r="214" spans="1:26" hidden="1" outlineLevel="1" x14ac:dyDescent="0.2">
      <c r="A214" s="74"/>
      <c r="B214" s="79" t="s">
        <v>20</v>
      </c>
      <c r="C214" s="173"/>
      <c r="D214" s="174"/>
      <c r="E214" s="166"/>
      <c r="F214" s="69"/>
      <c r="G214" s="76"/>
      <c r="H214" s="398">
        <f t="shared" si="118"/>
        <v>0</v>
      </c>
      <c r="I214" s="166"/>
      <c r="J214" s="69"/>
      <c r="K214" s="77">
        <f t="shared" si="113"/>
        <v>0</v>
      </c>
      <c r="L214" s="209">
        <f t="shared" si="119"/>
        <v>0</v>
      </c>
      <c r="M214" s="166"/>
      <c r="N214" s="69"/>
      <c r="O214" s="77">
        <f t="shared" si="114"/>
        <v>0</v>
      </c>
      <c r="P214" s="209">
        <f t="shared" si="120"/>
        <v>0</v>
      </c>
      <c r="Q214" s="166"/>
      <c r="R214" s="69"/>
      <c r="S214" s="77">
        <f t="shared" si="115"/>
        <v>0</v>
      </c>
      <c r="T214" s="209">
        <f t="shared" si="121"/>
        <v>0</v>
      </c>
      <c r="U214" s="166"/>
      <c r="V214" s="69"/>
      <c r="W214" s="77">
        <f t="shared" si="116"/>
        <v>0</v>
      </c>
      <c r="X214" s="77">
        <f t="shared" si="122"/>
        <v>0</v>
      </c>
      <c r="Y214" s="142">
        <f t="shared" si="117"/>
        <v>0</v>
      </c>
    </row>
    <row r="215" spans="1:26" hidden="1" outlineLevel="1" x14ac:dyDescent="0.2">
      <c r="A215" s="74"/>
      <c r="B215" s="233" t="s">
        <v>180</v>
      </c>
      <c r="C215" s="173"/>
      <c r="D215" s="174"/>
      <c r="E215" s="166"/>
      <c r="F215" s="69"/>
      <c r="G215" s="76"/>
      <c r="H215" s="398">
        <f t="shared" si="118"/>
        <v>0</v>
      </c>
      <c r="I215" s="166"/>
      <c r="J215" s="69"/>
      <c r="K215" s="77">
        <f t="shared" si="113"/>
        <v>0</v>
      </c>
      <c r="L215" s="209">
        <f t="shared" si="119"/>
        <v>0</v>
      </c>
      <c r="M215" s="166"/>
      <c r="N215" s="69"/>
      <c r="O215" s="77">
        <f t="shared" si="114"/>
        <v>0</v>
      </c>
      <c r="P215" s="209">
        <f t="shared" si="120"/>
        <v>0</v>
      </c>
      <c r="Q215" s="166"/>
      <c r="R215" s="69"/>
      <c r="S215" s="77">
        <f t="shared" si="115"/>
        <v>0</v>
      </c>
      <c r="T215" s="209">
        <f t="shared" si="121"/>
        <v>0</v>
      </c>
      <c r="U215" s="166"/>
      <c r="V215" s="69"/>
      <c r="W215" s="77">
        <f t="shared" si="116"/>
        <v>0</v>
      </c>
      <c r="X215" s="77">
        <f t="shared" si="122"/>
        <v>0</v>
      </c>
      <c r="Y215" s="142">
        <f t="shared" si="117"/>
        <v>0</v>
      </c>
    </row>
    <row r="216" spans="1:26" hidden="1" outlineLevel="1" x14ac:dyDescent="0.2">
      <c r="A216" s="79"/>
      <c r="B216" s="79"/>
      <c r="C216" s="175"/>
      <c r="D216" s="174"/>
      <c r="E216" s="165"/>
      <c r="F216" s="71"/>
      <c r="G216" s="72"/>
      <c r="H216" s="397"/>
      <c r="I216" s="165"/>
      <c r="J216" s="71"/>
      <c r="K216" s="72"/>
      <c r="L216" s="283"/>
      <c r="M216" s="165"/>
      <c r="N216" s="71"/>
      <c r="O216" s="72"/>
      <c r="P216" s="283"/>
      <c r="Q216" s="165"/>
      <c r="R216" s="71"/>
      <c r="S216" s="72"/>
      <c r="T216" s="283"/>
      <c r="U216" s="165"/>
      <c r="V216" s="71"/>
      <c r="W216" s="72"/>
      <c r="X216" s="72"/>
      <c r="Y216" s="141"/>
    </row>
    <row r="217" spans="1:26" s="4" customFormat="1" hidden="1" outlineLevel="1" x14ac:dyDescent="0.2">
      <c r="A217" s="504" t="str">
        <f>A45</f>
        <v>&lt;Field Office&gt;</v>
      </c>
      <c r="B217" s="543"/>
      <c r="C217" s="502"/>
      <c r="D217" s="493"/>
      <c r="E217" s="494"/>
      <c r="F217" s="495"/>
      <c r="G217" s="496"/>
      <c r="H217" s="497"/>
      <c r="I217" s="494"/>
      <c r="J217" s="495"/>
      <c r="K217" s="496"/>
      <c r="L217" s="498"/>
      <c r="M217" s="494"/>
      <c r="N217" s="495"/>
      <c r="O217" s="496"/>
      <c r="P217" s="498"/>
      <c r="Q217" s="494"/>
      <c r="R217" s="495"/>
      <c r="S217" s="496"/>
      <c r="T217" s="498"/>
      <c r="U217" s="494"/>
      <c r="V217" s="495"/>
      <c r="W217" s="496"/>
      <c r="X217" s="496"/>
      <c r="Y217" s="499"/>
      <c r="Z217"/>
    </row>
    <row r="218" spans="1:26" hidden="1" outlineLevel="1" x14ac:dyDescent="0.2">
      <c r="A218" s="74"/>
      <c r="B218" s="79" t="s">
        <v>1</v>
      </c>
      <c r="C218" s="173"/>
      <c r="D218" s="174"/>
      <c r="E218" s="166"/>
      <c r="F218" s="69"/>
      <c r="G218" s="76"/>
      <c r="H218" s="398">
        <f>ROUND(F218*G218,0)</f>
        <v>0</v>
      </c>
      <c r="I218" s="166"/>
      <c r="J218" s="69"/>
      <c r="K218" s="77">
        <f t="shared" ref="K218:K248" si="123">ROUND(G218*(100%+$M$4),0)</f>
        <v>0</v>
      </c>
      <c r="L218" s="209">
        <f>ROUND(J218*K218,0)</f>
        <v>0</v>
      </c>
      <c r="M218" s="166"/>
      <c r="N218" s="69"/>
      <c r="O218" s="77">
        <f t="shared" ref="O218:O248" si="124">ROUND(K218*(100%+$M$4),0)</f>
        <v>0</v>
      </c>
      <c r="P218" s="209">
        <f>ROUND(N218*O218,0)</f>
        <v>0</v>
      </c>
      <c r="Q218" s="166"/>
      <c r="R218" s="69"/>
      <c r="S218" s="77">
        <f t="shared" ref="S218:S248" si="125">ROUND(O218*(100%+$M$4),0)</f>
        <v>0</v>
      </c>
      <c r="T218" s="209">
        <f>ROUND(R218*S218,0)</f>
        <v>0</v>
      </c>
      <c r="U218" s="166"/>
      <c r="V218" s="69"/>
      <c r="W218" s="77">
        <f t="shared" ref="W218:W248" si="126">ROUND(S218*(100%+$M$4),0)</f>
        <v>0</v>
      </c>
      <c r="X218" s="77">
        <f>ROUND(V218*W218,0)</f>
        <v>0</v>
      </c>
      <c r="Y218" s="142">
        <f t="shared" ref="Y218:Y248" si="127">H218+L218+P218+T218+X218</f>
        <v>0</v>
      </c>
    </row>
    <row r="219" spans="1:26" hidden="1" outlineLevel="1" x14ac:dyDescent="0.2">
      <c r="A219" s="74"/>
      <c r="B219" s="79" t="s">
        <v>2</v>
      </c>
      <c r="C219" s="173"/>
      <c r="D219" s="174"/>
      <c r="E219" s="166"/>
      <c r="F219" s="69"/>
      <c r="G219" s="76"/>
      <c r="H219" s="398">
        <f t="shared" ref="H219:H248" si="128">ROUND(F219*G219,0)</f>
        <v>0</v>
      </c>
      <c r="I219" s="166"/>
      <c r="J219" s="69"/>
      <c r="K219" s="77">
        <f t="shared" si="123"/>
        <v>0</v>
      </c>
      <c r="L219" s="209">
        <f t="shared" ref="L219:L248" si="129">ROUND(J219*K219,0)</f>
        <v>0</v>
      </c>
      <c r="M219" s="166"/>
      <c r="N219" s="69"/>
      <c r="O219" s="77">
        <f t="shared" si="124"/>
        <v>0</v>
      </c>
      <c r="P219" s="209">
        <f t="shared" ref="P219:P248" si="130">ROUND(N219*O219,0)</f>
        <v>0</v>
      </c>
      <c r="Q219" s="166"/>
      <c r="R219" s="69"/>
      <c r="S219" s="77">
        <f t="shared" si="125"/>
        <v>0</v>
      </c>
      <c r="T219" s="209">
        <f t="shared" ref="T219:T248" si="131">ROUND(R219*S219,0)</f>
        <v>0</v>
      </c>
      <c r="U219" s="166"/>
      <c r="V219" s="69"/>
      <c r="W219" s="77">
        <f t="shared" si="126"/>
        <v>0</v>
      </c>
      <c r="X219" s="77">
        <f t="shared" ref="X219:X248" si="132">ROUND(V219*W219,0)</f>
        <v>0</v>
      </c>
      <c r="Y219" s="142">
        <f t="shared" si="127"/>
        <v>0</v>
      </c>
    </row>
    <row r="220" spans="1:26" hidden="1" outlineLevel="1" x14ac:dyDescent="0.2">
      <c r="A220" s="74"/>
      <c r="B220" s="79" t="s">
        <v>3</v>
      </c>
      <c r="C220" s="173"/>
      <c r="D220" s="174"/>
      <c r="E220" s="166"/>
      <c r="F220" s="69"/>
      <c r="G220" s="76"/>
      <c r="H220" s="398">
        <f t="shared" si="128"/>
        <v>0</v>
      </c>
      <c r="I220" s="166"/>
      <c r="J220" s="69"/>
      <c r="K220" s="77">
        <f>ROUND(G220*(100%+$M$4),0)</f>
        <v>0</v>
      </c>
      <c r="L220" s="209">
        <f t="shared" si="129"/>
        <v>0</v>
      </c>
      <c r="M220" s="166"/>
      <c r="N220" s="69"/>
      <c r="O220" s="77">
        <f t="shared" si="124"/>
        <v>0</v>
      </c>
      <c r="P220" s="209">
        <f t="shared" si="130"/>
        <v>0</v>
      </c>
      <c r="Q220" s="166"/>
      <c r="R220" s="69"/>
      <c r="S220" s="77">
        <f t="shared" si="125"/>
        <v>0</v>
      </c>
      <c r="T220" s="209">
        <f t="shared" si="131"/>
        <v>0</v>
      </c>
      <c r="U220" s="166"/>
      <c r="V220" s="69"/>
      <c r="W220" s="77">
        <f t="shared" si="126"/>
        <v>0</v>
      </c>
      <c r="X220" s="77">
        <f t="shared" si="132"/>
        <v>0</v>
      </c>
      <c r="Y220" s="142">
        <f t="shared" si="127"/>
        <v>0</v>
      </c>
    </row>
    <row r="221" spans="1:26" hidden="1" outlineLevel="1" x14ac:dyDescent="0.2">
      <c r="A221" s="74"/>
      <c r="B221" s="79" t="s">
        <v>74</v>
      </c>
      <c r="C221" s="173"/>
      <c r="D221" s="174"/>
      <c r="E221" s="166"/>
      <c r="F221" s="69"/>
      <c r="G221" s="76"/>
      <c r="H221" s="398">
        <f t="shared" si="128"/>
        <v>0</v>
      </c>
      <c r="I221" s="166"/>
      <c r="J221" s="69"/>
      <c r="K221" s="77">
        <f t="shared" si="123"/>
        <v>0</v>
      </c>
      <c r="L221" s="209">
        <f t="shared" si="129"/>
        <v>0</v>
      </c>
      <c r="M221" s="166"/>
      <c r="N221" s="69"/>
      <c r="O221" s="77">
        <f t="shared" si="124"/>
        <v>0</v>
      </c>
      <c r="P221" s="209">
        <f t="shared" si="130"/>
        <v>0</v>
      </c>
      <c r="Q221" s="166"/>
      <c r="R221" s="69"/>
      <c r="S221" s="77">
        <f t="shared" si="125"/>
        <v>0</v>
      </c>
      <c r="T221" s="209">
        <f t="shared" si="131"/>
        <v>0</v>
      </c>
      <c r="U221" s="166"/>
      <c r="V221" s="69"/>
      <c r="W221" s="77">
        <f t="shared" si="126"/>
        <v>0</v>
      </c>
      <c r="X221" s="77">
        <f t="shared" si="132"/>
        <v>0</v>
      </c>
      <c r="Y221" s="142">
        <f t="shared" si="127"/>
        <v>0</v>
      </c>
    </row>
    <row r="222" spans="1:26" hidden="1" outlineLevel="1" x14ac:dyDescent="0.2">
      <c r="A222" s="74"/>
      <c r="B222" s="79" t="s">
        <v>4</v>
      </c>
      <c r="C222" s="173"/>
      <c r="D222" s="174"/>
      <c r="E222" s="166"/>
      <c r="F222" s="69"/>
      <c r="G222" s="76"/>
      <c r="H222" s="398">
        <f t="shared" si="128"/>
        <v>0</v>
      </c>
      <c r="I222" s="166"/>
      <c r="J222" s="69"/>
      <c r="K222" s="77">
        <f t="shared" si="123"/>
        <v>0</v>
      </c>
      <c r="L222" s="209">
        <f t="shared" si="129"/>
        <v>0</v>
      </c>
      <c r="M222" s="166"/>
      <c r="N222" s="69"/>
      <c r="O222" s="77">
        <f t="shared" si="124"/>
        <v>0</v>
      </c>
      <c r="P222" s="209">
        <f t="shared" si="130"/>
        <v>0</v>
      </c>
      <c r="Q222" s="166"/>
      <c r="R222" s="69"/>
      <c r="S222" s="77">
        <f t="shared" si="125"/>
        <v>0</v>
      </c>
      <c r="T222" s="209">
        <f t="shared" si="131"/>
        <v>0</v>
      </c>
      <c r="U222" s="166"/>
      <c r="V222" s="69"/>
      <c r="W222" s="77">
        <f t="shared" si="126"/>
        <v>0</v>
      </c>
      <c r="X222" s="77">
        <f t="shared" si="132"/>
        <v>0</v>
      </c>
      <c r="Y222" s="142">
        <f t="shared" si="127"/>
        <v>0</v>
      </c>
    </row>
    <row r="223" spans="1:26" hidden="1" outlineLevel="1" x14ac:dyDescent="0.2">
      <c r="A223" s="74"/>
      <c r="B223" s="79" t="s">
        <v>161</v>
      </c>
      <c r="C223" s="173"/>
      <c r="D223" s="174"/>
      <c r="E223" s="166"/>
      <c r="F223" s="69"/>
      <c r="G223" s="76"/>
      <c r="H223" s="398">
        <f t="shared" si="128"/>
        <v>0</v>
      </c>
      <c r="I223" s="166"/>
      <c r="J223" s="69"/>
      <c r="K223" s="77">
        <f t="shared" si="123"/>
        <v>0</v>
      </c>
      <c r="L223" s="209">
        <f t="shared" si="129"/>
        <v>0</v>
      </c>
      <c r="M223" s="166"/>
      <c r="N223" s="69"/>
      <c r="O223" s="77">
        <f t="shared" si="124"/>
        <v>0</v>
      </c>
      <c r="P223" s="209">
        <f t="shared" si="130"/>
        <v>0</v>
      </c>
      <c r="Q223" s="166"/>
      <c r="R223" s="69"/>
      <c r="S223" s="77">
        <f t="shared" si="125"/>
        <v>0</v>
      </c>
      <c r="T223" s="209">
        <f t="shared" si="131"/>
        <v>0</v>
      </c>
      <c r="U223" s="166"/>
      <c r="V223" s="69"/>
      <c r="W223" s="77">
        <f t="shared" si="126"/>
        <v>0</v>
      </c>
      <c r="X223" s="77">
        <f t="shared" si="132"/>
        <v>0</v>
      </c>
      <c r="Y223" s="142">
        <f t="shared" si="127"/>
        <v>0</v>
      </c>
    </row>
    <row r="224" spans="1:26" hidden="1" outlineLevel="1" x14ac:dyDescent="0.2">
      <c r="A224" s="74"/>
      <c r="B224" s="79" t="s">
        <v>66</v>
      </c>
      <c r="C224" s="173"/>
      <c r="D224" s="174"/>
      <c r="E224" s="166"/>
      <c r="F224" s="69"/>
      <c r="G224" s="76"/>
      <c r="H224" s="398">
        <f t="shared" si="128"/>
        <v>0</v>
      </c>
      <c r="I224" s="166"/>
      <c r="J224" s="69"/>
      <c r="K224" s="77">
        <f t="shared" si="123"/>
        <v>0</v>
      </c>
      <c r="L224" s="209">
        <f t="shared" si="129"/>
        <v>0</v>
      </c>
      <c r="M224" s="166"/>
      <c r="N224" s="69"/>
      <c r="O224" s="77">
        <f t="shared" si="124"/>
        <v>0</v>
      </c>
      <c r="P224" s="209">
        <f t="shared" si="130"/>
        <v>0</v>
      </c>
      <c r="Q224" s="166"/>
      <c r="R224" s="69"/>
      <c r="S224" s="77">
        <f t="shared" si="125"/>
        <v>0</v>
      </c>
      <c r="T224" s="209">
        <f t="shared" si="131"/>
        <v>0</v>
      </c>
      <c r="U224" s="166"/>
      <c r="V224" s="69"/>
      <c r="W224" s="77">
        <f t="shared" si="126"/>
        <v>0</v>
      </c>
      <c r="X224" s="77">
        <f t="shared" si="132"/>
        <v>0</v>
      </c>
      <c r="Y224" s="142">
        <f t="shared" si="127"/>
        <v>0</v>
      </c>
    </row>
    <row r="225" spans="1:25" hidden="1" outlineLevel="1" x14ac:dyDescent="0.2">
      <c r="A225" s="74"/>
      <c r="B225" s="79" t="s">
        <v>143</v>
      </c>
      <c r="C225" s="173"/>
      <c r="D225" s="174"/>
      <c r="E225" s="166"/>
      <c r="F225" s="69"/>
      <c r="G225" s="76"/>
      <c r="H225" s="398">
        <f t="shared" si="128"/>
        <v>0</v>
      </c>
      <c r="I225" s="166"/>
      <c r="J225" s="69"/>
      <c r="K225" s="77">
        <f t="shared" si="123"/>
        <v>0</v>
      </c>
      <c r="L225" s="209">
        <f t="shared" si="129"/>
        <v>0</v>
      </c>
      <c r="M225" s="166"/>
      <c r="N225" s="69"/>
      <c r="O225" s="77">
        <f t="shared" si="124"/>
        <v>0</v>
      </c>
      <c r="P225" s="209">
        <f t="shared" si="130"/>
        <v>0</v>
      </c>
      <c r="Q225" s="166"/>
      <c r="R225" s="69"/>
      <c r="S225" s="77">
        <f t="shared" si="125"/>
        <v>0</v>
      </c>
      <c r="T225" s="209">
        <f t="shared" si="131"/>
        <v>0</v>
      </c>
      <c r="U225" s="166"/>
      <c r="V225" s="69"/>
      <c r="W225" s="77">
        <f t="shared" si="126"/>
        <v>0</v>
      </c>
      <c r="X225" s="77">
        <f t="shared" si="132"/>
        <v>0</v>
      </c>
      <c r="Y225" s="142">
        <f t="shared" si="127"/>
        <v>0</v>
      </c>
    </row>
    <row r="226" spans="1:25" hidden="1" outlineLevel="1" x14ac:dyDescent="0.2">
      <c r="A226" s="74"/>
      <c r="B226" s="79" t="s">
        <v>182</v>
      </c>
      <c r="C226" s="173"/>
      <c r="D226" s="174"/>
      <c r="E226" s="166"/>
      <c r="F226" s="69"/>
      <c r="G226" s="76"/>
      <c r="H226" s="398">
        <f t="shared" si="128"/>
        <v>0</v>
      </c>
      <c r="I226" s="166"/>
      <c r="J226" s="69"/>
      <c r="K226" s="77">
        <f t="shared" si="123"/>
        <v>0</v>
      </c>
      <c r="L226" s="209">
        <f t="shared" si="129"/>
        <v>0</v>
      </c>
      <c r="M226" s="166"/>
      <c r="N226" s="69"/>
      <c r="O226" s="77">
        <f t="shared" si="124"/>
        <v>0</v>
      </c>
      <c r="P226" s="209">
        <f t="shared" si="130"/>
        <v>0</v>
      </c>
      <c r="Q226" s="166"/>
      <c r="R226" s="69"/>
      <c r="S226" s="77">
        <f t="shared" si="125"/>
        <v>0</v>
      </c>
      <c r="T226" s="209">
        <f t="shared" si="131"/>
        <v>0</v>
      </c>
      <c r="U226" s="166"/>
      <c r="V226" s="69"/>
      <c r="W226" s="77">
        <f t="shared" si="126"/>
        <v>0</v>
      </c>
      <c r="X226" s="77">
        <f t="shared" si="132"/>
        <v>0</v>
      </c>
      <c r="Y226" s="142">
        <f t="shared" si="127"/>
        <v>0</v>
      </c>
    </row>
    <row r="227" spans="1:25" hidden="1" outlineLevel="1" x14ac:dyDescent="0.2">
      <c r="A227" s="74"/>
      <c r="B227" s="79" t="s">
        <v>162</v>
      </c>
      <c r="C227" s="173"/>
      <c r="D227" s="174"/>
      <c r="E227" s="166"/>
      <c r="F227" s="69"/>
      <c r="G227" s="76"/>
      <c r="H227" s="398">
        <f t="shared" si="128"/>
        <v>0</v>
      </c>
      <c r="I227" s="166"/>
      <c r="J227" s="69"/>
      <c r="K227" s="77">
        <f t="shared" si="123"/>
        <v>0</v>
      </c>
      <c r="L227" s="209">
        <f t="shared" si="129"/>
        <v>0</v>
      </c>
      <c r="M227" s="166"/>
      <c r="N227" s="69"/>
      <c r="O227" s="77">
        <f t="shared" si="124"/>
        <v>0</v>
      </c>
      <c r="P227" s="209">
        <f t="shared" si="130"/>
        <v>0</v>
      </c>
      <c r="Q227" s="166"/>
      <c r="R227" s="69"/>
      <c r="S227" s="77">
        <f t="shared" si="125"/>
        <v>0</v>
      </c>
      <c r="T227" s="209">
        <f t="shared" si="131"/>
        <v>0</v>
      </c>
      <c r="U227" s="166"/>
      <c r="V227" s="69"/>
      <c r="W227" s="77">
        <f t="shared" si="126"/>
        <v>0</v>
      </c>
      <c r="X227" s="77">
        <f t="shared" si="132"/>
        <v>0</v>
      </c>
      <c r="Y227" s="142">
        <f t="shared" si="127"/>
        <v>0</v>
      </c>
    </row>
    <row r="228" spans="1:25" hidden="1" outlineLevel="1" x14ac:dyDescent="0.2">
      <c r="A228" s="74"/>
      <c r="B228" s="79" t="s">
        <v>0</v>
      </c>
      <c r="C228" s="173"/>
      <c r="D228" s="174"/>
      <c r="E228" s="166"/>
      <c r="F228" s="69"/>
      <c r="G228" s="76"/>
      <c r="H228" s="398">
        <f t="shared" si="128"/>
        <v>0</v>
      </c>
      <c r="I228" s="166"/>
      <c r="J228" s="69"/>
      <c r="K228" s="77">
        <f t="shared" si="123"/>
        <v>0</v>
      </c>
      <c r="L228" s="209">
        <f t="shared" si="129"/>
        <v>0</v>
      </c>
      <c r="M228" s="166"/>
      <c r="N228" s="69"/>
      <c r="O228" s="77">
        <f t="shared" si="124"/>
        <v>0</v>
      </c>
      <c r="P228" s="209">
        <f t="shared" si="130"/>
        <v>0</v>
      </c>
      <c r="Q228" s="166"/>
      <c r="R228" s="69"/>
      <c r="S228" s="77">
        <f t="shared" si="125"/>
        <v>0</v>
      </c>
      <c r="T228" s="209">
        <f t="shared" si="131"/>
        <v>0</v>
      </c>
      <c r="U228" s="166"/>
      <c r="V228" s="69"/>
      <c r="W228" s="77">
        <f t="shared" si="126"/>
        <v>0</v>
      </c>
      <c r="X228" s="77">
        <f t="shared" si="132"/>
        <v>0</v>
      </c>
      <c r="Y228" s="142">
        <f t="shared" si="127"/>
        <v>0</v>
      </c>
    </row>
    <row r="229" spans="1:25" hidden="1" outlineLevel="1" x14ac:dyDescent="0.2">
      <c r="A229" s="74"/>
      <c r="B229" s="79" t="s">
        <v>5</v>
      </c>
      <c r="C229" s="173"/>
      <c r="D229" s="174"/>
      <c r="E229" s="166"/>
      <c r="F229" s="69"/>
      <c r="G229" s="76"/>
      <c r="H229" s="398">
        <f t="shared" si="128"/>
        <v>0</v>
      </c>
      <c r="I229" s="166"/>
      <c r="J229" s="69"/>
      <c r="K229" s="77">
        <f t="shared" si="123"/>
        <v>0</v>
      </c>
      <c r="L229" s="209">
        <f t="shared" si="129"/>
        <v>0</v>
      </c>
      <c r="M229" s="166"/>
      <c r="N229" s="69"/>
      <c r="O229" s="77">
        <f t="shared" si="124"/>
        <v>0</v>
      </c>
      <c r="P229" s="209">
        <f t="shared" si="130"/>
        <v>0</v>
      </c>
      <c r="Q229" s="166"/>
      <c r="R229" s="69"/>
      <c r="S229" s="77">
        <f t="shared" si="125"/>
        <v>0</v>
      </c>
      <c r="T229" s="209">
        <f t="shared" si="131"/>
        <v>0</v>
      </c>
      <c r="U229" s="166"/>
      <c r="V229" s="69"/>
      <c r="W229" s="77">
        <f t="shared" si="126"/>
        <v>0</v>
      </c>
      <c r="X229" s="77">
        <f t="shared" si="132"/>
        <v>0</v>
      </c>
      <c r="Y229" s="142">
        <f t="shared" si="127"/>
        <v>0</v>
      </c>
    </row>
    <row r="230" spans="1:25" hidden="1" outlineLevel="1" x14ac:dyDescent="0.2">
      <c r="A230" s="74"/>
      <c r="B230" s="79" t="s">
        <v>6</v>
      </c>
      <c r="C230" s="173"/>
      <c r="D230" s="174"/>
      <c r="E230" s="166"/>
      <c r="F230" s="69"/>
      <c r="G230" s="76"/>
      <c r="H230" s="398">
        <f t="shared" si="128"/>
        <v>0</v>
      </c>
      <c r="I230" s="166"/>
      <c r="J230" s="69"/>
      <c r="K230" s="77">
        <f t="shared" si="123"/>
        <v>0</v>
      </c>
      <c r="L230" s="209">
        <f t="shared" si="129"/>
        <v>0</v>
      </c>
      <c r="M230" s="166"/>
      <c r="N230" s="69"/>
      <c r="O230" s="77">
        <f t="shared" si="124"/>
        <v>0</v>
      </c>
      <c r="P230" s="209">
        <f t="shared" si="130"/>
        <v>0</v>
      </c>
      <c r="Q230" s="166"/>
      <c r="R230" s="69"/>
      <c r="S230" s="77">
        <f t="shared" si="125"/>
        <v>0</v>
      </c>
      <c r="T230" s="209">
        <f t="shared" si="131"/>
        <v>0</v>
      </c>
      <c r="U230" s="166"/>
      <c r="V230" s="69"/>
      <c r="W230" s="77">
        <f t="shared" si="126"/>
        <v>0</v>
      </c>
      <c r="X230" s="77">
        <f t="shared" si="132"/>
        <v>0</v>
      </c>
      <c r="Y230" s="142">
        <f t="shared" si="127"/>
        <v>0</v>
      </c>
    </row>
    <row r="231" spans="1:25" hidden="1" outlineLevel="1" x14ac:dyDescent="0.2">
      <c r="A231" s="74"/>
      <c r="B231" s="79" t="s">
        <v>7</v>
      </c>
      <c r="C231" s="173"/>
      <c r="D231" s="174"/>
      <c r="E231" s="166"/>
      <c r="F231" s="69"/>
      <c r="G231" s="76"/>
      <c r="H231" s="398">
        <f t="shared" si="128"/>
        <v>0</v>
      </c>
      <c r="I231" s="166"/>
      <c r="J231" s="69"/>
      <c r="K231" s="77">
        <f t="shared" si="123"/>
        <v>0</v>
      </c>
      <c r="L231" s="209">
        <f t="shared" si="129"/>
        <v>0</v>
      </c>
      <c r="M231" s="166"/>
      <c r="N231" s="69"/>
      <c r="O231" s="77">
        <f t="shared" si="124"/>
        <v>0</v>
      </c>
      <c r="P231" s="209">
        <f t="shared" si="130"/>
        <v>0</v>
      </c>
      <c r="Q231" s="166"/>
      <c r="R231" s="69"/>
      <c r="S231" s="77">
        <f t="shared" si="125"/>
        <v>0</v>
      </c>
      <c r="T231" s="209">
        <f t="shared" si="131"/>
        <v>0</v>
      </c>
      <c r="U231" s="166"/>
      <c r="V231" s="69"/>
      <c r="W231" s="77">
        <f t="shared" si="126"/>
        <v>0</v>
      </c>
      <c r="X231" s="77">
        <f t="shared" si="132"/>
        <v>0</v>
      </c>
      <c r="Y231" s="142">
        <f t="shared" si="127"/>
        <v>0</v>
      </c>
    </row>
    <row r="232" spans="1:25" hidden="1" outlineLevel="1" x14ac:dyDescent="0.2">
      <c r="A232" s="74"/>
      <c r="B232" s="79" t="s">
        <v>8</v>
      </c>
      <c r="C232" s="173"/>
      <c r="D232" s="174"/>
      <c r="E232" s="166"/>
      <c r="F232" s="69"/>
      <c r="G232" s="76"/>
      <c r="H232" s="398">
        <f t="shared" si="128"/>
        <v>0</v>
      </c>
      <c r="I232" s="166"/>
      <c r="J232" s="69"/>
      <c r="K232" s="77">
        <f t="shared" si="123"/>
        <v>0</v>
      </c>
      <c r="L232" s="209">
        <f t="shared" si="129"/>
        <v>0</v>
      </c>
      <c r="M232" s="166"/>
      <c r="N232" s="69"/>
      <c r="O232" s="77">
        <f t="shared" si="124"/>
        <v>0</v>
      </c>
      <c r="P232" s="209">
        <f t="shared" si="130"/>
        <v>0</v>
      </c>
      <c r="Q232" s="166"/>
      <c r="R232" s="69"/>
      <c r="S232" s="77">
        <f t="shared" si="125"/>
        <v>0</v>
      </c>
      <c r="T232" s="209">
        <f t="shared" si="131"/>
        <v>0</v>
      </c>
      <c r="U232" s="166"/>
      <c r="V232" s="69"/>
      <c r="W232" s="77">
        <f t="shared" si="126"/>
        <v>0</v>
      </c>
      <c r="X232" s="77">
        <f t="shared" si="132"/>
        <v>0</v>
      </c>
      <c r="Y232" s="142">
        <f t="shared" si="127"/>
        <v>0</v>
      </c>
    </row>
    <row r="233" spans="1:25" hidden="1" outlineLevel="1" x14ac:dyDescent="0.2">
      <c r="A233" s="74"/>
      <c r="B233" s="79" t="s">
        <v>75</v>
      </c>
      <c r="C233" s="173"/>
      <c r="D233" s="174"/>
      <c r="E233" s="166"/>
      <c r="F233" s="69"/>
      <c r="G233" s="76"/>
      <c r="H233" s="398">
        <f t="shared" si="128"/>
        <v>0</v>
      </c>
      <c r="I233" s="166"/>
      <c r="J233" s="69"/>
      <c r="K233" s="77">
        <f t="shared" si="123"/>
        <v>0</v>
      </c>
      <c r="L233" s="209">
        <f t="shared" si="129"/>
        <v>0</v>
      </c>
      <c r="M233" s="166"/>
      <c r="N233" s="69"/>
      <c r="O233" s="77">
        <f t="shared" si="124"/>
        <v>0</v>
      </c>
      <c r="P233" s="209">
        <f t="shared" si="130"/>
        <v>0</v>
      </c>
      <c r="Q233" s="166"/>
      <c r="R233" s="69"/>
      <c r="S233" s="77">
        <f t="shared" si="125"/>
        <v>0</v>
      </c>
      <c r="T233" s="209">
        <f t="shared" si="131"/>
        <v>0</v>
      </c>
      <c r="U233" s="166"/>
      <c r="V233" s="69"/>
      <c r="W233" s="77">
        <f t="shared" si="126"/>
        <v>0</v>
      </c>
      <c r="X233" s="77">
        <f t="shared" si="132"/>
        <v>0</v>
      </c>
      <c r="Y233" s="142">
        <f t="shared" si="127"/>
        <v>0</v>
      </c>
    </row>
    <row r="234" spans="1:25" hidden="1" outlineLevel="1" x14ac:dyDescent="0.2">
      <c r="A234" s="74"/>
      <c r="B234" s="79" t="s">
        <v>76</v>
      </c>
      <c r="C234" s="173"/>
      <c r="D234" s="174"/>
      <c r="E234" s="166"/>
      <c r="F234" s="69"/>
      <c r="G234" s="76"/>
      <c r="H234" s="398">
        <f t="shared" si="128"/>
        <v>0</v>
      </c>
      <c r="I234" s="166"/>
      <c r="J234" s="69"/>
      <c r="K234" s="77">
        <f t="shared" si="123"/>
        <v>0</v>
      </c>
      <c r="L234" s="209">
        <f t="shared" si="129"/>
        <v>0</v>
      </c>
      <c r="M234" s="166"/>
      <c r="N234" s="69"/>
      <c r="O234" s="77">
        <f t="shared" si="124"/>
        <v>0</v>
      </c>
      <c r="P234" s="209">
        <f t="shared" si="130"/>
        <v>0</v>
      </c>
      <c r="Q234" s="166"/>
      <c r="R234" s="69"/>
      <c r="S234" s="77">
        <f t="shared" si="125"/>
        <v>0</v>
      </c>
      <c r="T234" s="209">
        <f t="shared" si="131"/>
        <v>0</v>
      </c>
      <c r="U234" s="166"/>
      <c r="V234" s="69"/>
      <c r="W234" s="77">
        <f t="shared" si="126"/>
        <v>0</v>
      </c>
      <c r="X234" s="77">
        <f t="shared" si="132"/>
        <v>0</v>
      </c>
      <c r="Y234" s="142">
        <f t="shared" si="127"/>
        <v>0</v>
      </c>
    </row>
    <row r="235" spans="1:25" hidden="1" outlineLevel="1" x14ac:dyDescent="0.2">
      <c r="A235" s="74"/>
      <c r="B235" s="79" t="s">
        <v>77</v>
      </c>
      <c r="C235" s="173"/>
      <c r="D235" s="174"/>
      <c r="E235" s="166"/>
      <c r="F235" s="69"/>
      <c r="G235" s="76"/>
      <c r="H235" s="398">
        <f t="shared" si="128"/>
        <v>0</v>
      </c>
      <c r="I235" s="166"/>
      <c r="J235" s="69"/>
      <c r="K235" s="77">
        <f t="shared" si="123"/>
        <v>0</v>
      </c>
      <c r="L235" s="209">
        <f t="shared" si="129"/>
        <v>0</v>
      </c>
      <c r="M235" s="166"/>
      <c r="N235" s="69"/>
      <c r="O235" s="77">
        <f t="shared" si="124"/>
        <v>0</v>
      </c>
      <c r="P235" s="209">
        <f t="shared" si="130"/>
        <v>0</v>
      </c>
      <c r="Q235" s="166"/>
      <c r="R235" s="69"/>
      <c r="S235" s="77">
        <f t="shared" si="125"/>
        <v>0</v>
      </c>
      <c r="T235" s="209">
        <f t="shared" si="131"/>
        <v>0</v>
      </c>
      <c r="U235" s="166"/>
      <c r="V235" s="69"/>
      <c r="W235" s="77">
        <f t="shared" si="126"/>
        <v>0</v>
      </c>
      <c r="X235" s="77">
        <f t="shared" si="132"/>
        <v>0</v>
      </c>
      <c r="Y235" s="142">
        <f t="shared" si="127"/>
        <v>0</v>
      </c>
    </row>
    <row r="236" spans="1:25" hidden="1" outlineLevel="1" x14ac:dyDescent="0.2">
      <c r="A236" s="74"/>
      <c r="B236" s="79" t="s">
        <v>9</v>
      </c>
      <c r="C236" s="173"/>
      <c r="D236" s="174"/>
      <c r="E236" s="166"/>
      <c r="F236" s="69"/>
      <c r="G236" s="76"/>
      <c r="H236" s="398">
        <f t="shared" si="128"/>
        <v>0</v>
      </c>
      <c r="I236" s="166"/>
      <c r="J236" s="69"/>
      <c r="K236" s="77">
        <f t="shared" si="123"/>
        <v>0</v>
      </c>
      <c r="L236" s="209">
        <f t="shared" si="129"/>
        <v>0</v>
      </c>
      <c r="M236" s="166"/>
      <c r="N236" s="69"/>
      <c r="O236" s="77">
        <f t="shared" si="124"/>
        <v>0</v>
      </c>
      <c r="P236" s="209">
        <f t="shared" si="130"/>
        <v>0</v>
      </c>
      <c r="Q236" s="166"/>
      <c r="R236" s="69"/>
      <c r="S236" s="77">
        <f t="shared" si="125"/>
        <v>0</v>
      </c>
      <c r="T236" s="209">
        <f t="shared" si="131"/>
        <v>0</v>
      </c>
      <c r="U236" s="166"/>
      <c r="V236" s="69"/>
      <c r="W236" s="77">
        <f t="shared" si="126"/>
        <v>0</v>
      </c>
      <c r="X236" s="77">
        <f t="shared" si="132"/>
        <v>0</v>
      </c>
      <c r="Y236" s="142">
        <f t="shared" si="127"/>
        <v>0</v>
      </c>
    </row>
    <row r="237" spans="1:25" hidden="1" outlineLevel="1" x14ac:dyDescent="0.2">
      <c r="A237" s="74"/>
      <c r="B237" s="79" t="s">
        <v>10</v>
      </c>
      <c r="C237" s="173"/>
      <c r="D237" s="174"/>
      <c r="E237" s="166"/>
      <c r="F237" s="69"/>
      <c r="G237" s="76"/>
      <c r="H237" s="398">
        <f t="shared" si="128"/>
        <v>0</v>
      </c>
      <c r="I237" s="166"/>
      <c r="J237" s="69"/>
      <c r="K237" s="77">
        <f t="shared" si="123"/>
        <v>0</v>
      </c>
      <c r="L237" s="209">
        <f t="shared" si="129"/>
        <v>0</v>
      </c>
      <c r="M237" s="166"/>
      <c r="N237" s="69"/>
      <c r="O237" s="77">
        <f t="shared" si="124"/>
        <v>0</v>
      </c>
      <c r="P237" s="209">
        <f t="shared" si="130"/>
        <v>0</v>
      </c>
      <c r="Q237" s="166"/>
      <c r="R237" s="69"/>
      <c r="S237" s="77">
        <f t="shared" si="125"/>
        <v>0</v>
      </c>
      <c r="T237" s="209">
        <f t="shared" si="131"/>
        <v>0</v>
      </c>
      <c r="U237" s="166"/>
      <c r="V237" s="69"/>
      <c r="W237" s="77">
        <f t="shared" si="126"/>
        <v>0</v>
      </c>
      <c r="X237" s="77">
        <f t="shared" si="132"/>
        <v>0</v>
      </c>
      <c r="Y237" s="142">
        <f t="shared" si="127"/>
        <v>0</v>
      </c>
    </row>
    <row r="238" spans="1:25" hidden="1" outlineLevel="1" x14ac:dyDescent="0.2">
      <c r="A238" s="74"/>
      <c r="B238" s="79" t="s">
        <v>11</v>
      </c>
      <c r="C238" s="173"/>
      <c r="D238" s="174"/>
      <c r="E238" s="166"/>
      <c r="F238" s="69"/>
      <c r="G238" s="76"/>
      <c r="H238" s="398">
        <f t="shared" si="128"/>
        <v>0</v>
      </c>
      <c r="I238" s="166"/>
      <c r="J238" s="69"/>
      <c r="K238" s="77">
        <f t="shared" si="123"/>
        <v>0</v>
      </c>
      <c r="L238" s="209">
        <f t="shared" si="129"/>
        <v>0</v>
      </c>
      <c r="M238" s="166"/>
      <c r="N238" s="69"/>
      <c r="O238" s="77">
        <f t="shared" si="124"/>
        <v>0</v>
      </c>
      <c r="P238" s="209">
        <f t="shared" si="130"/>
        <v>0</v>
      </c>
      <c r="Q238" s="166"/>
      <c r="R238" s="69"/>
      <c r="S238" s="77">
        <f t="shared" si="125"/>
        <v>0</v>
      </c>
      <c r="T238" s="209">
        <f t="shared" si="131"/>
        <v>0</v>
      </c>
      <c r="U238" s="166"/>
      <c r="V238" s="69"/>
      <c r="W238" s="77">
        <f t="shared" si="126"/>
        <v>0</v>
      </c>
      <c r="X238" s="77">
        <f t="shared" si="132"/>
        <v>0</v>
      </c>
      <c r="Y238" s="142">
        <f t="shared" si="127"/>
        <v>0</v>
      </c>
    </row>
    <row r="239" spans="1:25" hidden="1" outlineLevel="1" x14ac:dyDescent="0.2">
      <c r="A239" s="74"/>
      <c r="B239" s="79" t="s">
        <v>12</v>
      </c>
      <c r="C239" s="173"/>
      <c r="D239" s="174"/>
      <c r="E239" s="166"/>
      <c r="F239" s="69"/>
      <c r="G239" s="76"/>
      <c r="H239" s="398">
        <f t="shared" si="128"/>
        <v>0</v>
      </c>
      <c r="I239" s="166"/>
      <c r="J239" s="69"/>
      <c r="K239" s="77">
        <f t="shared" si="123"/>
        <v>0</v>
      </c>
      <c r="L239" s="209">
        <f t="shared" si="129"/>
        <v>0</v>
      </c>
      <c r="M239" s="166"/>
      <c r="N239" s="69"/>
      <c r="O239" s="77">
        <f t="shared" si="124"/>
        <v>0</v>
      </c>
      <c r="P239" s="209">
        <f t="shared" si="130"/>
        <v>0</v>
      </c>
      <c r="Q239" s="166"/>
      <c r="R239" s="69"/>
      <c r="S239" s="77">
        <f t="shared" si="125"/>
        <v>0</v>
      </c>
      <c r="T239" s="209">
        <f t="shared" si="131"/>
        <v>0</v>
      </c>
      <c r="U239" s="166"/>
      <c r="V239" s="69"/>
      <c r="W239" s="77">
        <f t="shared" si="126"/>
        <v>0</v>
      </c>
      <c r="X239" s="77">
        <f t="shared" si="132"/>
        <v>0</v>
      </c>
      <c r="Y239" s="142">
        <f t="shared" si="127"/>
        <v>0</v>
      </c>
    </row>
    <row r="240" spans="1:25" hidden="1" outlineLevel="1" x14ac:dyDescent="0.2">
      <c r="A240" s="74"/>
      <c r="B240" s="79" t="s">
        <v>13</v>
      </c>
      <c r="C240" s="173"/>
      <c r="D240" s="174"/>
      <c r="E240" s="166"/>
      <c r="F240" s="69"/>
      <c r="G240" s="76"/>
      <c r="H240" s="398">
        <f t="shared" si="128"/>
        <v>0</v>
      </c>
      <c r="I240" s="166"/>
      <c r="J240" s="69"/>
      <c r="K240" s="77">
        <f t="shared" si="123"/>
        <v>0</v>
      </c>
      <c r="L240" s="209">
        <f t="shared" si="129"/>
        <v>0</v>
      </c>
      <c r="M240" s="166"/>
      <c r="N240" s="69"/>
      <c r="O240" s="77">
        <f t="shared" si="124"/>
        <v>0</v>
      </c>
      <c r="P240" s="209">
        <f t="shared" si="130"/>
        <v>0</v>
      </c>
      <c r="Q240" s="166"/>
      <c r="R240" s="69"/>
      <c r="S240" s="77">
        <f t="shared" si="125"/>
        <v>0</v>
      </c>
      <c r="T240" s="209">
        <f t="shared" si="131"/>
        <v>0</v>
      </c>
      <c r="U240" s="166"/>
      <c r="V240" s="69"/>
      <c r="W240" s="77">
        <f t="shared" si="126"/>
        <v>0</v>
      </c>
      <c r="X240" s="77">
        <f t="shared" si="132"/>
        <v>0</v>
      </c>
      <c r="Y240" s="142">
        <f t="shared" si="127"/>
        <v>0</v>
      </c>
    </row>
    <row r="241" spans="1:26" hidden="1" outlineLevel="1" x14ac:dyDescent="0.2">
      <c r="A241" s="74"/>
      <c r="B241" s="79" t="s">
        <v>14</v>
      </c>
      <c r="C241" s="173"/>
      <c r="D241" s="174"/>
      <c r="E241" s="166"/>
      <c r="F241" s="69"/>
      <c r="G241" s="76"/>
      <c r="H241" s="398">
        <f t="shared" si="128"/>
        <v>0</v>
      </c>
      <c r="I241" s="166"/>
      <c r="J241" s="69"/>
      <c r="K241" s="77">
        <f t="shared" si="123"/>
        <v>0</v>
      </c>
      <c r="L241" s="209">
        <f t="shared" si="129"/>
        <v>0</v>
      </c>
      <c r="M241" s="166"/>
      <c r="N241" s="69"/>
      <c r="O241" s="77">
        <f t="shared" si="124"/>
        <v>0</v>
      </c>
      <c r="P241" s="209">
        <f t="shared" si="130"/>
        <v>0</v>
      </c>
      <c r="Q241" s="166"/>
      <c r="R241" s="69"/>
      <c r="S241" s="77">
        <f t="shared" si="125"/>
        <v>0</v>
      </c>
      <c r="T241" s="209">
        <f t="shared" si="131"/>
        <v>0</v>
      </c>
      <c r="U241" s="166"/>
      <c r="V241" s="69"/>
      <c r="W241" s="77">
        <f t="shared" si="126"/>
        <v>0</v>
      </c>
      <c r="X241" s="77">
        <f t="shared" si="132"/>
        <v>0</v>
      </c>
      <c r="Y241" s="142">
        <f t="shared" si="127"/>
        <v>0</v>
      </c>
    </row>
    <row r="242" spans="1:26" hidden="1" outlineLevel="1" x14ac:dyDescent="0.2">
      <c r="A242" s="74"/>
      <c r="B242" s="79" t="s">
        <v>15</v>
      </c>
      <c r="C242" s="173"/>
      <c r="D242" s="174"/>
      <c r="E242" s="166"/>
      <c r="F242" s="69"/>
      <c r="G242" s="76"/>
      <c r="H242" s="398">
        <f t="shared" si="128"/>
        <v>0</v>
      </c>
      <c r="I242" s="166"/>
      <c r="J242" s="69"/>
      <c r="K242" s="77">
        <f t="shared" si="123"/>
        <v>0</v>
      </c>
      <c r="L242" s="209">
        <f t="shared" si="129"/>
        <v>0</v>
      </c>
      <c r="M242" s="166"/>
      <c r="N242" s="69"/>
      <c r="O242" s="77">
        <f t="shared" si="124"/>
        <v>0</v>
      </c>
      <c r="P242" s="209">
        <f t="shared" si="130"/>
        <v>0</v>
      </c>
      <c r="Q242" s="166"/>
      <c r="R242" s="69"/>
      <c r="S242" s="77">
        <f t="shared" si="125"/>
        <v>0</v>
      </c>
      <c r="T242" s="209">
        <f t="shared" si="131"/>
        <v>0</v>
      </c>
      <c r="U242" s="166"/>
      <c r="V242" s="69"/>
      <c r="W242" s="77">
        <f t="shared" si="126"/>
        <v>0</v>
      </c>
      <c r="X242" s="77">
        <f t="shared" si="132"/>
        <v>0</v>
      </c>
      <c r="Y242" s="142">
        <f t="shared" si="127"/>
        <v>0</v>
      </c>
    </row>
    <row r="243" spans="1:26" hidden="1" outlineLevel="1" x14ac:dyDescent="0.2">
      <c r="A243" s="74"/>
      <c r="B243" s="79" t="s">
        <v>16</v>
      </c>
      <c r="C243" s="173"/>
      <c r="D243" s="174"/>
      <c r="E243" s="166"/>
      <c r="F243" s="69"/>
      <c r="G243" s="76"/>
      <c r="H243" s="398">
        <f t="shared" si="128"/>
        <v>0</v>
      </c>
      <c r="I243" s="166"/>
      <c r="J243" s="69"/>
      <c r="K243" s="77">
        <f t="shared" si="123"/>
        <v>0</v>
      </c>
      <c r="L243" s="209">
        <f t="shared" si="129"/>
        <v>0</v>
      </c>
      <c r="M243" s="166"/>
      <c r="N243" s="69"/>
      <c r="O243" s="77">
        <f t="shared" si="124"/>
        <v>0</v>
      </c>
      <c r="P243" s="209">
        <f t="shared" si="130"/>
        <v>0</v>
      </c>
      <c r="Q243" s="166"/>
      <c r="R243" s="69"/>
      <c r="S243" s="77">
        <f t="shared" si="125"/>
        <v>0</v>
      </c>
      <c r="T243" s="209">
        <f t="shared" si="131"/>
        <v>0</v>
      </c>
      <c r="U243" s="166"/>
      <c r="V243" s="69"/>
      <c r="W243" s="77">
        <f t="shared" si="126"/>
        <v>0</v>
      </c>
      <c r="X243" s="77">
        <f t="shared" si="132"/>
        <v>0</v>
      </c>
      <c r="Y243" s="142">
        <f t="shared" si="127"/>
        <v>0</v>
      </c>
    </row>
    <row r="244" spans="1:26" hidden="1" outlineLevel="1" x14ac:dyDescent="0.2">
      <c r="A244" s="74"/>
      <c r="B244" s="79" t="s">
        <v>17</v>
      </c>
      <c r="C244" s="173"/>
      <c r="D244" s="174"/>
      <c r="E244" s="166"/>
      <c r="F244" s="69"/>
      <c r="G244" s="76"/>
      <c r="H244" s="398">
        <f t="shared" si="128"/>
        <v>0</v>
      </c>
      <c r="I244" s="166"/>
      <c r="J244" s="69"/>
      <c r="K244" s="77">
        <f t="shared" si="123"/>
        <v>0</v>
      </c>
      <c r="L244" s="209">
        <f t="shared" si="129"/>
        <v>0</v>
      </c>
      <c r="M244" s="166"/>
      <c r="N244" s="69"/>
      <c r="O244" s="77">
        <f t="shared" si="124"/>
        <v>0</v>
      </c>
      <c r="P244" s="209">
        <f t="shared" si="130"/>
        <v>0</v>
      </c>
      <c r="Q244" s="166"/>
      <c r="R244" s="69"/>
      <c r="S244" s="77">
        <f t="shared" si="125"/>
        <v>0</v>
      </c>
      <c r="T244" s="209">
        <f t="shared" si="131"/>
        <v>0</v>
      </c>
      <c r="U244" s="166"/>
      <c r="V244" s="69"/>
      <c r="W244" s="77">
        <f t="shared" si="126"/>
        <v>0</v>
      </c>
      <c r="X244" s="77">
        <f t="shared" si="132"/>
        <v>0</v>
      </c>
      <c r="Y244" s="142">
        <f t="shared" si="127"/>
        <v>0</v>
      </c>
    </row>
    <row r="245" spans="1:26" hidden="1" outlineLevel="1" x14ac:dyDescent="0.2">
      <c r="A245" s="74"/>
      <c r="B245" s="79" t="s">
        <v>18</v>
      </c>
      <c r="C245" s="173"/>
      <c r="D245" s="174"/>
      <c r="E245" s="166"/>
      <c r="F245" s="69"/>
      <c r="G245" s="76"/>
      <c r="H245" s="398">
        <f t="shared" si="128"/>
        <v>0</v>
      </c>
      <c r="I245" s="166"/>
      <c r="J245" s="69"/>
      <c r="K245" s="77">
        <f t="shared" si="123"/>
        <v>0</v>
      </c>
      <c r="L245" s="209">
        <f t="shared" si="129"/>
        <v>0</v>
      </c>
      <c r="M245" s="166"/>
      <c r="N245" s="69"/>
      <c r="O245" s="77">
        <f t="shared" si="124"/>
        <v>0</v>
      </c>
      <c r="P245" s="209">
        <f t="shared" si="130"/>
        <v>0</v>
      </c>
      <c r="Q245" s="166"/>
      <c r="R245" s="69"/>
      <c r="S245" s="77">
        <f t="shared" si="125"/>
        <v>0</v>
      </c>
      <c r="T245" s="209">
        <f t="shared" si="131"/>
        <v>0</v>
      </c>
      <c r="U245" s="166"/>
      <c r="V245" s="69"/>
      <c r="W245" s="77">
        <f t="shared" si="126"/>
        <v>0</v>
      </c>
      <c r="X245" s="77">
        <f t="shared" si="132"/>
        <v>0</v>
      </c>
      <c r="Y245" s="142">
        <f t="shared" si="127"/>
        <v>0</v>
      </c>
    </row>
    <row r="246" spans="1:26" hidden="1" outlineLevel="1" x14ac:dyDescent="0.2">
      <c r="A246" s="74"/>
      <c r="B246" s="79" t="s">
        <v>19</v>
      </c>
      <c r="C246" s="173"/>
      <c r="D246" s="174"/>
      <c r="E246" s="166"/>
      <c r="F246" s="69"/>
      <c r="G246" s="76"/>
      <c r="H246" s="398">
        <f t="shared" si="128"/>
        <v>0</v>
      </c>
      <c r="I246" s="166"/>
      <c r="J246" s="69"/>
      <c r="K246" s="77">
        <f t="shared" si="123"/>
        <v>0</v>
      </c>
      <c r="L246" s="209">
        <f t="shared" si="129"/>
        <v>0</v>
      </c>
      <c r="M246" s="166"/>
      <c r="N246" s="69"/>
      <c r="O246" s="77">
        <f t="shared" si="124"/>
        <v>0</v>
      </c>
      <c r="P246" s="209">
        <f t="shared" si="130"/>
        <v>0</v>
      </c>
      <c r="Q246" s="166"/>
      <c r="R246" s="69"/>
      <c r="S246" s="77">
        <f t="shared" si="125"/>
        <v>0</v>
      </c>
      <c r="T246" s="209">
        <f t="shared" si="131"/>
        <v>0</v>
      </c>
      <c r="U246" s="166"/>
      <c r="V246" s="69"/>
      <c r="W246" s="77">
        <f t="shared" si="126"/>
        <v>0</v>
      </c>
      <c r="X246" s="77">
        <f t="shared" si="132"/>
        <v>0</v>
      </c>
      <c r="Y246" s="142">
        <f t="shared" si="127"/>
        <v>0</v>
      </c>
    </row>
    <row r="247" spans="1:26" hidden="1" outlineLevel="1" x14ac:dyDescent="0.2">
      <c r="A247" s="74"/>
      <c r="B247" s="79" t="s">
        <v>20</v>
      </c>
      <c r="C247" s="173"/>
      <c r="D247" s="174"/>
      <c r="E247" s="166"/>
      <c r="F247" s="69"/>
      <c r="G247" s="76"/>
      <c r="H247" s="398">
        <f t="shared" si="128"/>
        <v>0</v>
      </c>
      <c r="I247" s="166"/>
      <c r="J247" s="69"/>
      <c r="K247" s="77">
        <f t="shared" si="123"/>
        <v>0</v>
      </c>
      <c r="L247" s="209">
        <f t="shared" si="129"/>
        <v>0</v>
      </c>
      <c r="M247" s="166"/>
      <c r="N247" s="69"/>
      <c r="O247" s="77">
        <f t="shared" si="124"/>
        <v>0</v>
      </c>
      <c r="P247" s="209">
        <f t="shared" si="130"/>
        <v>0</v>
      </c>
      <c r="Q247" s="166"/>
      <c r="R247" s="69"/>
      <c r="S247" s="77">
        <f t="shared" si="125"/>
        <v>0</v>
      </c>
      <c r="T247" s="209">
        <f t="shared" si="131"/>
        <v>0</v>
      </c>
      <c r="U247" s="166"/>
      <c r="V247" s="69"/>
      <c r="W247" s="77">
        <f t="shared" si="126"/>
        <v>0</v>
      </c>
      <c r="X247" s="77">
        <f t="shared" si="132"/>
        <v>0</v>
      </c>
      <c r="Y247" s="142">
        <f t="shared" si="127"/>
        <v>0</v>
      </c>
    </row>
    <row r="248" spans="1:26" hidden="1" outlineLevel="1" x14ac:dyDescent="0.2">
      <c r="A248" s="74"/>
      <c r="B248" s="233" t="s">
        <v>180</v>
      </c>
      <c r="C248" s="173"/>
      <c r="D248" s="174"/>
      <c r="E248" s="166"/>
      <c r="F248" s="69"/>
      <c r="G248" s="76"/>
      <c r="H248" s="398">
        <f t="shared" si="128"/>
        <v>0</v>
      </c>
      <c r="I248" s="166"/>
      <c r="J248" s="69"/>
      <c r="K248" s="77">
        <f t="shared" si="123"/>
        <v>0</v>
      </c>
      <c r="L248" s="209">
        <f t="shared" si="129"/>
        <v>0</v>
      </c>
      <c r="M248" s="166"/>
      <c r="N248" s="69"/>
      <c r="O248" s="77">
        <f t="shared" si="124"/>
        <v>0</v>
      </c>
      <c r="P248" s="209">
        <f t="shared" si="130"/>
        <v>0</v>
      </c>
      <c r="Q248" s="166"/>
      <c r="R248" s="69"/>
      <c r="S248" s="77">
        <f t="shared" si="125"/>
        <v>0</v>
      </c>
      <c r="T248" s="209">
        <f t="shared" si="131"/>
        <v>0</v>
      </c>
      <c r="U248" s="166"/>
      <c r="V248" s="69"/>
      <c r="W248" s="77">
        <f t="shared" si="126"/>
        <v>0</v>
      </c>
      <c r="X248" s="77">
        <f t="shared" si="132"/>
        <v>0</v>
      </c>
      <c r="Y248" s="142">
        <f t="shared" si="127"/>
        <v>0</v>
      </c>
    </row>
    <row r="249" spans="1:26" hidden="1" outlineLevel="1" x14ac:dyDescent="0.2">
      <c r="A249" s="82"/>
      <c r="B249" s="82"/>
      <c r="C249" s="176"/>
      <c r="D249" s="177"/>
      <c r="E249" s="167"/>
      <c r="F249" s="83"/>
      <c r="G249" s="84"/>
      <c r="H249" s="405"/>
      <c r="I249" s="167"/>
      <c r="J249" s="83"/>
      <c r="K249" s="84"/>
      <c r="L249" s="260"/>
      <c r="M249" s="167"/>
      <c r="N249" s="83"/>
      <c r="O249" s="84"/>
      <c r="P249" s="260"/>
      <c r="Q249" s="167"/>
      <c r="R249" s="83"/>
      <c r="S249" s="84"/>
      <c r="T249" s="260"/>
      <c r="U249" s="167"/>
      <c r="V249" s="83"/>
      <c r="W249" s="84"/>
      <c r="X249" s="84"/>
      <c r="Y249" s="148"/>
    </row>
    <row r="250" spans="1:26" s="3" customFormat="1" ht="13.5" collapsed="1" thickBot="1" x14ac:dyDescent="0.25">
      <c r="A250" s="43" t="s">
        <v>137</v>
      </c>
      <c r="B250" s="43"/>
      <c r="C250" s="178"/>
      <c r="D250" s="179"/>
      <c r="E250" s="168"/>
      <c r="F250" s="44"/>
      <c r="G250" s="45"/>
      <c r="H250" s="402">
        <f>SUM(H179:H249)</f>
        <v>0</v>
      </c>
      <c r="I250" s="168"/>
      <c r="J250" s="44"/>
      <c r="K250" s="45"/>
      <c r="L250" s="261">
        <f>SUM(L179:L249)</f>
        <v>0</v>
      </c>
      <c r="M250" s="168"/>
      <c r="N250" s="44"/>
      <c r="O250" s="45"/>
      <c r="P250" s="261">
        <f>SUM(P179:P249)</f>
        <v>0</v>
      </c>
      <c r="Q250" s="168"/>
      <c r="R250" s="44"/>
      <c r="S250" s="45"/>
      <c r="T250" s="261">
        <f>SUM(T179:T249)</f>
        <v>0</v>
      </c>
      <c r="U250" s="168"/>
      <c r="V250" s="44"/>
      <c r="W250" s="45"/>
      <c r="X250" s="46">
        <f>SUM(X179:X249)</f>
        <v>0</v>
      </c>
      <c r="Y250" s="146">
        <f>SUM(Y179:Y249)</f>
        <v>0</v>
      </c>
      <c r="Z250" t="str">
        <f>IF(SUM(H250,L250,P250,T250,X250)=Y250,"Ties", "ERROR")</f>
        <v>Ties</v>
      </c>
    </row>
    <row r="251" spans="1:26" s="22" customFormat="1" ht="13.5" thickBot="1" x14ac:dyDescent="0.25">
      <c r="A251" s="57"/>
      <c r="B251" s="57"/>
      <c r="C251" s="58"/>
      <c r="D251" s="58"/>
      <c r="E251" s="59"/>
      <c r="F251" s="60"/>
      <c r="G251" s="61"/>
      <c r="H251" s="420"/>
      <c r="I251" s="59"/>
      <c r="J251" s="60"/>
      <c r="K251" s="61"/>
      <c r="L251" s="349"/>
      <c r="M251" s="59"/>
      <c r="N251" s="60"/>
      <c r="O251" s="61"/>
      <c r="P251" s="349"/>
      <c r="Q251" s="59"/>
      <c r="R251" s="60"/>
      <c r="S251" s="61"/>
      <c r="T251" s="349"/>
      <c r="U251" s="59"/>
      <c r="V251" s="60"/>
      <c r="W251" s="61"/>
      <c r="X251" s="334"/>
      <c r="Y251" s="334"/>
      <c r="Z251"/>
    </row>
    <row r="252" spans="1:26" s="3" customFormat="1" ht="13.5" thickBot="1" x14ac:dyDescent="0.25">
      <c r="A252" s="52" t="s">
        <v>138</v>
      </c>
      <c r="B252" s="52"/>
      <c r="C252" s="162"/>
      <c r="D252" s="163"/>
      <c r="E252" s="161"/>
      <c r="F252" s="53"/>
      <c r="G252" s="54"/>
      <c r="H252" s="421">
        <f>H61+H80+H87+H103+H117+H168+H177+H250</f>
        <v>0</v>
      </c>
      <c r="I252" s="161"/>
      <c r="J252" s="53"/>
      <c r="K252" s="54"/>
      <c r="L252" s="258">
        <f>L61+L80+L87+L103+L117+L168+L177+L250</f>
        <v>0</v>
      </c>
      <c r="M252" s="161"/>
      <c r="N252" s="53"/>
      <c r="O252" s="54"/>
      <c r="P252" s="258">
        <f>P61+P80+P87+P103+P117+P168+P177+P250</f>
        <v>0</v>
      </c>
      <c r="Q252" s="161"/>
      <c r="R252" s="53"/>
      <c r="S252" s="54"/>
      <c r="T252" s="258">
        <f>T61+T80+T87+T103+T117+T168+T177+T250</f>
        <v>0</v>
      </c>
      <c r="U252" s="161"/>
      <c r="V252" s="53"/>
      <c r="W252" s="54"/>
      <c r="X252" s="55">
        <f>X61+X80+X87+X103+X117+X168+X177+X250</f>
        <v>0</v>
      </c>
      <c r="Y252" s="153">
        <f>Y61+Y80+Y87+Y103+Y117+Y168+Y177+Y250</f>
        <v>0</v>
      </c>
      <c r="Z252" t="str">
        <f>IF(SUM(H252,L252,P252,T252,X252)=Y252,"Ties", "ERROR")</f>
        <v>Ties</v>
      </c>
    </row>
    <row r="253" spans="1:26" s="22" customFormat="1" x14ac:dyDescent="0.2">
      <c r="A253" s="23"/>
      <c r="B253" s="23"/>
      <c r="C253" s="34"/>
      <c r="D253" s="34"/>
      <c r="E253" s="32"/>
      <c r="F253" s="33"/>
      <c r="G253" s="35"/>
      <c r="H253" s="422" t="s">
        <v>64</v>
      </c>
      <c r="I253" s="32"/>
      <c r="J253" s="33"/>
      <c r="K253" s="35"/>
      <c r="L253" s="36" t="s">
        <v>64</v>
      </c>
      <c r="M253" s="32"/>
      <c r="N253" s="33"/>
      <c r="O253" s="35"/>
      <c r="P253" s="36" t="s">
        <v>64</v>
      </c>
      <c r="Q253" s="32"/>
      <c r="R253" s="33"/>
      <c r="S253" s="35"/>
      <c r="T253" s="36" t="s">
        <v>64</v>
      </c>
      <c r="U253" s="32"/>
      <c r="V253" s="33"/>
      <c r="W253" s="35"/>
      <c r="X253" s="36" t="s">
        <v>64</v>
      </c>
      <c r="Y253" s="36" t="s">
        <v>64</v>
      </c>
      <c r="Z253"/>
    </row>
    <row r="254" spans="1:26" s="1" customFormat="1" hidden="1" outlineLevel="1" x14ac:dyDescent="0.2">
      <c r="A254" s="40" t="s">
        <v>183</v>
      </c>
      <c r="B254" s="40"/>
      <c r="C254" s="39"/>
      <c r="D254" s="39"/>
      <c r="E254" s="28"/>
      <c r="F254" s="29"/>
      <c r="G254" s="30"/>
      <c r="H254" s="394"/>
      <c r="I254" s="28"/>
      <c r="J254" s="29"/>
      <c r="K254" s="30"/>
      <c r="L254" s="31"/>
      <c r="M254" s="28"/>
      <c r="N254" s="29"/>
      <c r="O254" s="30"/>
      <c r="P254" s="31"/>
      <c r="Q254" s="28"/>
      <c r="R254" s="29"/>
      <c r="S254" s="30"/>
      <c r="T254" s="31"/>
      <c r="U254" s="28"/>
      <c r="V254" s="29"/>
      <c r="W254" s="30"/>
      <c r="X254" s="31"/>
      <c r="Y254" s="31"/>
      <c r="Z254"/>
    </row>
    <row r="255" spans="1:26" hidden="1" outlineLevel="1" x14ac:dyDescent="0.2">
      <c r="A255" s="87"/>
      <c r="B255" s="87"/>
      <c r="C255" s="169"/>
      <c r="D255" s="170"/>
      <c r="E255" s="90"/>
      <c r="F255" s="88"/>
      <c r="G255" s="89"/>
      <c r="H255" s="404"/>
      <c r="I255" s="90"/>
      <c r="J255" s="88"/>
      <c r="K255" s="89"/>
      <c r="L255" s="259"/>
      <c r="M255" s="90"/>
      <c r="N255" s="88"/>
      <c r="O255" s="89"/>
      <c r="P255" s="259"/>
      <c r="Q255" s="90"/>
      <c r="R255" s="88"/>
      <c r="S255" s="89"/>
      <c r="T255" s="259"/>
      <c r="U255" s="164"/>
      <c r="V255" s="88"/>
      <c r="W255" s="89"/>
      <c r="X255" s="89"/>
      <c r="Y255" s="147"/>
    </row>
    <row r="256" spans="1:26" hidden="1" outlineLevel="1" x14ac:dyDescent="0.2">
      <c r="A256" s="74"/>
      <c r="B256" s="79" t="s">
        <v>184</v>
      </c>
      <c r="C256" s="173"/>
      <c r="D256" s="174"/>
      <c r="E256" s="166" t="s">
        <v>206</v>
      </c>
      <c r="F256" s="341"/>
      <c r="G256" s="77">
        <f>H61+H80+H168</f>
        <v>0</v>
      </c>
      <c r="H256" s="398">
        <f>ROUND(F256*G256,0)</f>
        <v>0</v>
      </c>
      <c r="I256" s="166" t="s">
        <v>206</v>
      </c>
      <c r="J256" s="387">
        <f>F256</f>
        <v>0</v>
      </c>
      <c r="K256" s="77">
        <f>L61+L80+L168</f>
        <v>0</v>
      </c>
      <c r="L256" s="209">
        <f>ROUND(J256*K256,0)</f>
        <v>0</v>
      </c>
      <c r="M256" s="166" t="s">
        <v>206</v>
      </c>
      <c r="N256" s="341">
        <f>F256</f>
        <v>0</v>
      </c>
      <c r="O256" s="77">
        <f>P61+P80+P168</f>
        <v>0</v>
      </c>
      <c r="P256" s="209">
        <f>ROUND(N256*O256,0)</f>
        <v>0</v>
      </c>
      <c r="Q256" s="166" t="s">
        <v>206</v>
      </c>
      <c r="R256" s="341">
        <f>F256</f>
        <v>0</v>
      </c>
      <c r="S256" s="77">
        <f>T61+T80+T168</f>
        <v>0</v>
      </c>
      <c r="T256" s="209">
        <f>ROUND(R256*S256,0)</f>
        <v>0</v>
      </c>
      <c r="U256" s="166" t="s">
        <v>206</v>
      </c>
      <c r="V256" s="341">
        <f>F256</f>
        <v>0</v>
      </c>
      <c r="W256" s="77">
        <f>X61+X80+X168</f>
        <v>0</v>
      </c>
      <c r="X256" s="209">
        <f>ROUND(V256*W256,0)</f>
        <v>0</v>
      </c>
      <c r="Y256" s="142">
        <f>H256+L256+P256+T256+X256</f>
        <v>0</v>
      </c>
    </row>
    <row r="257" spans="1:27" hidden="1" outlineLevel="1" x14ac:dyDescent="0.2">
      <c r="A257" s="74"/>
      <c r="B257" s="79" t="s">
        <v>185</v>
      </c>
      <c r="C257" s="173"/>
      <c r="D257" s="174"/>
      <c r="E257" s="166" t="s">
        <v>206</v>
      </c>
      <c r="F257" s="341"/>
      <c r="G257" s="77">
        <f>H252</f>
        <v>0</v>
      </c>
      <c r="H257" s="398">
        <f>ROUND(F257*G257,0)</f>
        <v>0</v>
      </c>
      <c r="I257" s="166" t="s">
        <v>206</v>
      </c>
      <c r="J257" s="341">
        <f>F257</f>
        <v>0</v>
      </c>
      <c r="K257" s="77">
        <f>L252</f>
        <v>0</v>
      </c>
      <c r="L257" s="209">
        <f>ROUND(J257*K257,0)</f>
        <v>0</v>
      </c>
      <c r="M257" s="166" t="s">
        <v>206</v>
      </c>
      <c r="N257" s="341">
        <f>F257</f>
        <v>0</v>
      </c>
      <c r="O257" s="77">
        <f>P252</f>
        <v>0</v>
      </c>
      <c r="P257" s="209">
        <f>ROUND(N257*O257,0)</f>
        <v>0</v>
      </c>
      <c r="Q257" s="166" t="s">
        <v>206</v>
      </c>
      <c r="R257" s="341">
        <f>F257</f>
        <v>0</v>
      </c>
      <c r="S257" s="77">
        <f>T252</f>
        <v>0</v>
      </c>
      <c r="T257" s="209">
        <f>ROUND(R257*S257,0)</f>
        <v>0</v>
      </c>
      <c r="U257" s="166" t="s">
        <v>206</v>
      </c>
      <c r="V257" s="386">
        <f>F257</f>
        <v>0</v>
      </c>
      <c r="W257" s="77">
        <f>X252</f>
        <v>0</v>
      </c>
      <c r="X257" s="209">
        <f>ROUND(V257*W257,0)</f>
        <v>0</v>
      </c>
      <c r="Y257" s="142">
        <f>H257+L257+P257+T257+X257</f>
        <v>0</v>
      </c>
    </row>
    <row r="258" spans="1:27" hidden="1" outlineLevel="1" x14ac:dyDescent="0.2">
      <c r="A258" s="74"/>
      <c r="B258" s="233" t="s">
        <v>186</v>
      </c>
      <c r="C258" s="173"/>
      <c r="D258" s="174"/>
      <c r="E258" s="166"/>
      <c r="F258" s="341"/>
      <c r="G258" s="77"/>
      <c r="H258" s="398"/>
      <c r="I258" s="166"/>
      <c r="J258" s="91"/>
      <c r="K258" s="77"/>
      <c r="L258" s="209"/>
      <c r="M258" s="166"/>
      <c r="N258" s="91"/>
      <c r="O258" s="77"/>
      <c r="P258" s="209"/>
      <c r="Q258" s="166"/>
      <c r="R258" s="91"/>
      <c r="S258" s="77"/>
      <c r="T258" s="209"/>
      <c r="U258" s="166"/>
      <c r="V258" s="91"/>
      <c r="W258" s="77"/>
      <c r="X258" s="209"/>
      <c r="Y258" s="142">
        <f>H258+L258+P258+T258+X258</f>
        <v>0</v>
      </c>
    </row>
    <row r="259" spans="1:27" hidden="1" outlineLevel="1" x14ac:dyDescent="0.2">
      <c r="A259" s="82"/>
      <c r="B259" s="82"/>
      <c r="C259" s="176"/>
      <c r="D259" s="177"/>
      <c r="E259" s="86"/>
      <c r="F259" s="83"/>
      <c r="G259" s="84"/>
      <c r="H259" s="405"/>
      <c r="I259" s="86"/>
      <c r="J259" s="83"/>
      <c r="K259" s="84"/>
      <c r="L259" s="260"/>
      <c r="M259" s="86"/>
      <c r="N259" s="83"/>
      <c r="O259" s="84"/>
      <c r="P259" s="260"/>
      <c r="Q259" s="86"/>
      <c r="R259" s="83"/>
      <c r="S259" s="84"/>
      <c r="T259" s="260"/>
      <c r="U259" s="167"/>
      <c r="V259" s="83"/>
      <c r="W259" s="84"/>
      <c r="X259" s="84"/>
      <c r="Y259" s="148"/>
    </row>
    <row r="260" spans="1:27" s="3" customFormat="1" ht="13.5" collapsed="1" thickBot="1" x14ac:dyDescent="0.25">
      <c r="A260" s="43" t="s">
        <v>187</v>
      </c>
      <c r="B260" s="43"/>
      <c r="C260" s="178"/>
      <c r="D260" s="179"/>
      <c r="E260" s="47"/>
      <c r="F260" s="44"/>
      <c r="G260" s="45"/>
      <c r="H260" s="402">
        <f>SUM(H255:H259)</f>
        <v>0</v>
      </c>
      <c r="I260" s="47"/>
      <c r="J260" s="44"/>
      <c r="K260" s="45"/>
      <c r="L260" s="261">
        <f>SUM(L255:L259)</f>
        <v>0</v>
      </c>
      <c r="M260" s="47"/>
      <c r="N260" s="44"/>
      <c r="O260" s="45"/>
      <c r="P260" s="261">
        <f>SUM(P255:P259)</f>
        <v>0</v>
      </c>
      <c r="Q260" s="47"/>
      <c r="R260" s="44"/>
      <c r="S260" s="45"/>
      <c r="T260" s="261">
        <f>SUM(T255:T259)</f>
        <v>0</v>
      </c>
      <c r="U260" s="168"/>
      <c r="V260" s="44"/>
      <c r="W260" s="45"/>
      <c r="X260" s="46">
        <f>SUM(X255:X259)</f>
        <v>0</v>
      </c>
      <c r="Y260" s="146">
        <f>SUM(Y255:Y259)</f>
        <v>0</v>
      </c>
      <c r="Z260" t="str">
        <f>IF(SUM(H260,L260,P260,T260,X260)=Y260,"Ties", "ERROR")</f>
        <v>Ties</v>
      </c>
      <c r="AA260" s="342"/>
    </row>
    <row r="261" spans="1:27" s="22" customFormat="1" ht="13.5" thickBot="1" x14ac:dyDescent="0.25">
      <c r="A261" s="48"/>
      <c r="B261" s="48"/>
      <c r="C261" s="41"/>
      <c r="D261" s="41"/>
      <c r="E261" s="50"/>
      <c r="F261" s="42"/>
      <c r="G261" s="49"/>
      <c r="H261" s="423"/>
      <c r="I261" s="50"/>
      <c r="J261" s="42"/>
      <c r="K261" s="49"/>
      <c r="L261" s="254"/>
      <c r="M261" s="50"/>
      <c r="N261" s="42"/>
      <c r="O261" s="49"/>
      <c r="P261" s="254"/>
      <c r="Q261" s="50"/>
      <c r="R261" s="42"/>
      <c r="S261" s="49"/>
      <c r="T261" s="254"/>
      <c r="U261" s="50"/>
      <c r="V261" s="42"/>
      <c r="W261" s="49"/>
      <c r="X261" s="254"/>
      <c r="Y261" s="254"/>
      <c r="Z261"/>
    </row>
    <row r="262" spans="1:27" s="3" customFormat="1" ht="13.5" thickBot="1" x14ac:dyDescent="0.25">
      <c r="A262" s="52" t="s">
        <v>188</v>
      </c>
      <c r="B262" s="52"/>
      <c r="C262" s="162"/>
      <c r="D262" s="163"/>
      <c r="E262" s="161" t="s">
        <v>483</v>
      </c>
      <c r="F262" s="344"/>
      <c r="G262" s="54">
        <f>H252+H260</f>
        <v>0</v>
      </c>
      <c r="H262" s="424">
        <f>ROUND(F262*G262,0)</f>
        <v>0</v>
      </c>
      <c r="I262" s="161" t="s">
        <v>483</v>
      </c>
      <c r="J262" s="344"/>
      <c r="K262" s="54">
        <f>L252+L260</f>
        <v>0</v>
      </c>
      <c r="L262" s="343">
        <f>ROUND(J262*K262,0)</f>
        <v>0</v>
      </c>
      <c r="M262" s="161" t="s">
        <v>483</v>
      </c>
      <c r="N262" s="344"/>
      <c r="O262" s="54">
        <f>P252+P260</f>
        <v>0</v>
      </c>
      <c r="P262" s="343">
        <f>ROUND(N262*O262,0)</f>
        <v>0</v>
      </c>
      <c r="Q262" s="161" t="s">
        <v>483</v>
      </c>
      <c r="R262" s="344"/>
      <c r="S262" s="54">
        <f>T252+T260</f>
        <v>0</v>
      </c>
      <c r="T262" s="343">
        <f>ROUND(R262*S262,0)</f>
        <v>0</v>
      </c>
      <c r="U262" s="161" t="s">
        <v>483</v>
      </c>
      <c r="V262" s="344"/>
      <c r="W262" s="54">
        <f>X252+X260</f>
        <v>0</v>
      </c>
      <c r="X262" s="343">
        <f>ROUND(V262*W262,0)</f>
        <v>0</v>
      </c>
      <c r="Y262" s="153">
        <f>X262+T262+P262+L262+H262</f>
        <v>0</v>
      </c>
      <c r="Z262" t="str">
        <f>IF(SUM(H262,L262,P262,T262,X262)=Y262,"Ties", "ERROR")</f>
        <v>Ties</v>
      </c>
    </row>
    <row r="263" spans="1:27" s="22" customFormat="1" ht="13.5" thickBot="1" x14ac:dyDescent="0.25">
      <c r="A263" s="48"/>
      <c r="B263" s="48"/>
      <c r="C263" s="41"/>
      <c r="D263" s="41"/>
      <c r="E263" s="50"/>
      <c r="F263" s="42"/>
      <c r="G263" s="49"/>
      <c r="H263" s="425" t="s">
        <v>64</v>
      </c>
      <c r="I263" s="50"/>
      <c r="J263" s="42"/>
      <c r="K263" s="49"/>
      <c r="L263" s="51" t="s">
        <v>64</v>
      </c>
      <c r="M263" s="50"/>
      <c r="N263" s="42"/>
      <c r="O263" s="49"/>
      <c r="P263" s="51" t="s">
        <v>64</v>
      </c>
      <c r="Q263" s="50"/>
      <c r="R263" s="42"/>
      <c r="S263" s="49"/>
      <c r="T263" s="51" t="s">
        <v>64</v>
      </c>
      <c r="U263" s="50"/>
      <c r="V263" s="42"/>
      <c r="W263" s="49"/>
      <c r="X263" s="51" t="s">
        <v>64</v>
      </c>
      <c r="Y263" s="51" t="s">
        <v>64</v>
      </c>
      <c r="Z263"/>
    </row>
    <row r="264" spans="1:27" s="3" customFormat="1" ht="13.5" thickBot="1" x14ac:dyDescent="0.25">
      <c r="A264" s="52" t="s">
        <v>139</v>
      </c>
      <c r="B264" s="52"/>
      <c r="C264" s="162"/>
      <c r="D264" s="163"/>
      <c r="E264" s="161"/>
      <c r="F264" s="53"/>
      <c r="G264" s="54"/>
      <c r="H264" s="426">
        <f>H252+H260+H262</f>
        <v>0</v>
      </c>
      <c r="I264" s="56"/>
      <c r="J264" s="53"/>
      <c r="K264" s="54"/>
      <c r="L264" s="55">
        <f>L252+L260+L262</f>
        <v>0</v>
      </c>
      <c r="M264" s="56"/>
      <c r="N264" s="53"/>
      <c r="O264" s="54"/>
      <c r="P264" s="55">
        <f>P252+P260+P262</f>
        <v>0</v>
      </c>
      <c r="Q264" s="56"/>
      <c r="R264" s="53"/>
      <c r="S264" s="54"/>
      <c r="T264" s="55">
        <f>T252+T260+T262</f>
        <v>0</v>
      </c>
      <c r="U264" s="56"/>
      <c r="V264" s="53"/>
      <c r="W264" s="54"/>
      <c r="X264" s="55">
        <f>X252+X260+X262</f>
        <v>0</v>
      </c>
      <c r="Y264" s="153">
        <f>Y252+Y260+Y262</f>
        <v>0</v>
      </c>
      <c r="Z264" t="str">
        <f>IF(SUM(H264,L264,P264,T264,X264)=Y264,"Ties", "ERROR")</f>
        <v>Ties</v>
      </c>
    </row>
  </sheetData>
  <dataConsolidate/>
  <mergeCells count="10">
    <mergeCell ref="A1:B9"/>
    <mergeCell ref="Y9:Y10"/>
    <mergeCell ref="J2:L2"/>
    <mergeCell ref="J3:L3"/>
    <mergeCell ref="J4:L4"/>
    <mergeCell ref="N1:Q1"/>
    <mergeCell ref="N2:Q2"/>
    <mergeCell ref="N3:Q3"/>
    <mergeCell ref="N4:Q4"/>
    <mergeCell ref="J1:M1"/>
  </mergeCells>
  <phoneticPr fontId="0" type="noConversion"/>
  <conditionalFormatting sqref="Z251 Z253 Z263 Z178 Z169 Z118 Z88 Z104 Y153:Y155 X167:Y167 Y136 T167 P167 L167 H153:H155 H167 H136 Z81 Z62 X60:Y60 T60 P60 L60 H60 Z261">
    <cfRule type="cellIs" dxfId="90" priority="24" stopIfTrue="1" operator="equal">
      <formula>"Ties"</formula>
    </cfRule>
  </conditionalFormatting>
  <conditionalFormatting sqref="Z250 Z252 Z262 Z264 Z87 Z103 Z117 Z135 Z152 Z166 Z168 Z177 Z80 Z26 Z59 Z61">
    <cfRule type="cellIs" dxfId="89" priority="25" stopIfTrue="1" operator="notEqual">
      <formula>"Ties"</formula>
    </cfRule>
  </conditionalFormatting>
  <conditionalFormatting sqref="X251:Y251 X253:Y253 X263:Y263 T251 T253 T263 P251 P253 P263 L251 L253 L263 H251 H253 H263 X178:Y178 X169:Y169 X88:Y88 X118:Y118 X104:Y104 T178 T169 T118 T104 T88 P178 P169 P104 P88 P118 L178 L169 L118 L104 L88 H178 H169 H118 H104 H88 X81:Y81 T81 P81 L81 H81 X62:Y62 T62 P62 L62 H62 H261 L261 P261 T261 X261:Y261">
    <cfRule type="cellIs" dxfId="88" priority="26" stopIfTrue="1" operator="equal">
      <formula>" "</formula>
    </cfRule>
  </conditionalFormatting>
  <conditionalFormatting sqref="B217 C45">
    <cfRule type="cellIs" dxfId="87" priority="27" stopIfTrue="1" operator="notEqual">
      <formula>"Field Office"</formula>
    </cfRule>
  </conditionalFormatting>
  <conditionalFormatting sqref="A217 A45">
    <cfRule type="cellIs" dxfId="86" priority="28" stopIfTrue="1" operator="equal">
      <formula>"&lt;Field Office&gt;"</formula>
    </cfRule>
  </conditionalFormatting>
  <conditionalFormatting sqref="B181 C30">
    <cfRule type="cellIs" dxfId="85" priority="29" stopIfTrue="1" operator="notEqual">
      <formula>"Country Office"</formula>
    </cfRule>
  </conditionalFormatting>
  <conditionalFormatting sqref="B160">
    <cfRule type="cellIs" dxfId="84" priority="31" stopIfTrue="1" operator="notEqual">
      <formula>"(Add lines here to insert additional specific Subgrants to US Agencies)"</formula>
    </cfRule>
  </conditionalFormatting>
  <conditionalFormatting sqref="C146">
    <cfRule type="cellIs" dxfId="83" priority="32" stopIfTrue="1" operator="notEqual">
      <formula>"(Add lines here to additional specific Consultants - International)"</formula>
    </cfRule>
  </conditionalFormatting>
  <conditionalFormatting sqref="C144:C145">
    <cfRule type="cellIs" dxfId="82" priority="33" stopIfTrue="1" operator="notEqual">
      <formula>"(Insert specific Consultants - International here)"</formula>
    </cfRule>
  </conditionalFormatting>
  <conditionalFormatting sqref="C148:C149">
    <cfRule type="cellIs" dxfId="81" priority="34" stopIfTrue="1" operator="notEqual">
      <formula>"(Insert specific Consultants - National here)"</formula>
    </cfRule>
  </conditionalFormatting>
  <conditionalFormatting sqref="C150">
    <cfRule type="cellIs" dxfId="80" priority="35" stopIfTrue="1" operator="notEqual">
      <formula>"(Add lines here to additional specific Consultants - National)"</formula>
    </cfRule>
  </conditionalFormatting>
  <conditionalFormatting sqref="C131:C132">
    <cfRule type="cellIs" dxfId="79" priority="36" stopIfTrue="1" operator="notEqual">
      <formula>"(Insert specific Training costs here)"</formula>
    </cfRule>
  </conditionalFormatting>
  <conditionalFormatting sqref="C133:C134 B134">
    <cfRule type="cellIs" dxfId="78" priority="37" stopIfTrue="1" operator="notEqual">
      <formula>"(Add lines here to insert additional specific Training costs)"</formula>
    </cfRule>
  </conditionalFormatting>
  <conditionalFormatting sqref="C124:C127">
    <cfRule type="cellIs" dxfId="77" priority="40" stopIfTrue="1" operator="notEqual">
      <formula>"(Insert specific Program Activity costs here)"</formula>
    </cfRule>
  </conditionalFormatting>
  <conditionalFormatting sqref="C128:C129">
    <cfRule type="cellIs" dxfId="76" priority="41" stopIfTrue="1" operator="notEqual">
      <formula>"(Add lines here to insert additional specific Program Activity costs)"</formula>
    </cfRule>
  </conditionalFormatting>
  <conditionalFormatting sqref="C112:C114">
    <cfRule type="cellIs" dxfId="75" priority="42" stopIfTrue="1" operator="notEqual">
      <formula>"(Insert specific small equipment here)"</formula>
    </cfRule>
  </conditionalFormatting>
  <conditionalFormatting sqref="C115">
    <cfRule type="cellIs" dxfId="74" priority="43" stopIfTrue="1" operator="notEqual">
      <formula>"(Add lines here to additional specific items of small equipment)"</formula>
    </cfRule>
  </conditionalFormatting>
  <conditionalFormatting sqref="C108:C110">
    <cfRule type="cellIs" dxfId="73" priority="44" stopIfTrue="1" operator="notEqual">
      <formula>"(Insert specific general equipment here)"</formula>
    </cfRule>
  </conditionalFormatting>
  <conditionalFormatting sqref="C111">
    <cfRule type="cellIs" dxfId="72" priority="45" stopIfTrue="1" operator="notEqual">
      <formula>"(Add lines here to additional specific items of general equipment)"</formula>
    </cfRule>
  </conditionalFormatting>
  <conditionalFormatting sqref="C98:C100">
    <cfRule type="cellIs" dxfId="71" priority="46" stopIfTrue="1" operator="notEqual">
      <formula>"(Insert specific equipment here)"</formula>
    </cfRule>
  </conditionalFormatting>
  <conditionalFormatting sqref="C101">
    <cfRule type="cellIs" dxfId="70" priority="47" stopIfTrue="1" operator="notEqual">
      <formula>"(Add lines here to insert additional equipment)"</formula>
    </cfRule>
  </conditionalFormatting>
  <conditionalFormatting sqref="C92:C94">
    <cfRule type="cellIs" dxfId="69" priority="48" stopIfTrue="1" operator="notEqual">
      <formula>"(Insert specific vehicles here)"</formula>
    </cfRule>
  </conditionalFormatting>
  <conditionalFormatting sqref="C95">
    <cfRule type="cellIs" dxfId="68" priority="49" stopIfTrue="1" operator="notEqual">
      <formula>"(Add lines here to insert additional vehicles)"</formula>
    </cfRule>
  </conditionalFormatting>
  <conditionalFormatting sqref="B92:B94">
    <cfRule type="cellIs" dxfId="67" priority="54" stopIfTrue="1" operator="equal">
      <formula>"&lt;Specific vehicle type/model&gt;"</formula>
    </cfRule>
  </conditionalFormatting>
  <conditionalFormatting sqref="B95">
    <cfRule type="cellIs" dxfId="66" priority="55" stopIfTrue="1" operator="equal">
      <formula>"&lt;Insert more Vehicles lines here&gt;"</formula>
    </cfRule>
  </conditionalFormatting>
  <conditionalFormatting sqref="B98:B100">
    <cfRule type="cellIs" dxfId="65" priority="56" stopIfTrue="1" operator="equal">
      <formula>"&lt;Specific capital equipment&gt;"</formula>
    </cfRule>
  </conditionalFormatting>
  <conditionalFormatting sqref="B101">
    <cfRule type="cellIs" dxfId="64" priority="57" stopIfTrue="1" operator="equal">
      <formula>"&lt;Insert more Capital Equipment lines here&gt;"</formula>
    </cfRule>
  </conditionalFormatting>
  <conditionalFormatting sqref="B108:B110">
    <cfRule type="cellIs" dxfId="63" priority="58" stopIfTrue="1" operator="equal">
      <formula>"&lt;Specific general equipment&gt;"</formula>
    </cfRule>
  </conditionalFormatting>
  <conditionalFormatting sqref="B111:B115">
    <cfRule type="cellIs" dxfId="62" priority="59" stopIfTrue="1" operator="equal">
      <formula>"&lt;Insert more Gen'l. Equipment lines here&gt;"</formula>
    </cfRule>
  </conditionalFormatting>
  <conditionalFormatting sqref="B124:B127">
    <cfRule type="cellIs" dxfId="61" priority="62" stopIfTrue="1" operator="equal">
      <formula>"&lt;Specific program activity&gt;"</formula>
    </cfRule>
  </conditionalFormatting>
  <conditionalFormatting sqref="B128">
    <cfRule type="cellIs" dxfId="60" priority="63" stopIfTrue="1" operator="equal">
      <formula>"&lt;Insert more Program Activity lines here&gt;"</formula>
    </cfRule>
  </conditionalFormatting>
  <conditionalFormatting sqref="B131:B132">
    <cfRule type="cellIs" dxfId="59" priority="64" stopIfTrue="1" operator="equal">
      <formula>"&lt;Specific training activity&gt;"</formula>
    </cfRule>
  </conditionalFormatting>
  <conditionalFormatting sqref="B133">
    <cfRule type="cellIs" dxfId="58" priority="65" stopIfTrue="1" operator="equal">
      <formula>"&lt;Insert more Training lines here&gt;"</formula>
    </cfRule>
  </conditionalFormatting>
  <conditionalFormatting sqref="B144:B145">
    <cfRule type="cellIs" dxfId="57" priority="68" stopIfTrue="1" operator="equal">
      <formula>"&lt;International consultant role&gt;"</formula>
    </cfRule>
  </conditionalFormatting>
  <conditionalFormatting sqref="B146">
    <cfRule type="cellIs" dxfId="56" priority="69" stopIfTrue="1" operator="equal">
      <formula>"&lt;Insert more Int'l. Consultant lines here&gt;"</formula>
    </cfRule>
  </conditionalFormatting>
  <conditionalFormatting sqref="B148:B149">
    <cfRule type="cellIs" dxfId="55" priority="70" stopIfTrue="1" operator="equal">
      <formula>"&lt;National consultant role&gt;"</formula>
    </cfRule>
  </conditionalFormatting>
  <conditionalFormatting sqref="B150">
    <cfRule type="cellIs" dxfId="54" priority="71" stopIfTrue="1" operator="equal">
      <formula>"&lt;Insert more Nat'l. Consultant lines here&gt;"</formula>
    </cfRule>
  </conditionalFormatting>
  <conditionalFormatting sqref="B157:B159">
    <cfRule type="cellIs" dxfId="53" priority="72" stopIfTrue="1" operator="equal">
      <formula>"&lt;Specific US subgrant&gt;"</formula>
    </cfRule>
  </conditionalFormatting>
  <conditionalFormatting sqref="B162:B164">
    <cfRule type="cellIs" dxfId="52" priority="76" stopIfTrue="1" operator="equal">
      <formula>"&lt;Specific local subgrant&gt;"</formula>
    </cfRule>
  </conditionalFormatting>
  <conditionalFormatting sqref="B173:B174">
    <cfRule type="cellIs" dxfId="51" priority="78" stopIfTrue="1" operator="equal">
      <formula>"&lt;Specific construction activity&gt;"</formula>
    </cfRule>
  </conditionalFormatting>
  <conditionalFormatting sqref="B175">
    <cfRule type="cellIs" dxfId="50" priority="79" stopIfTrue="1" operator="equal">
      <formula>"&lt;Insert more Construction lines here&gt;"</formula>
    </cfRule>
  </conditionalFormatting>
  <conditionalFormatting sqref="A181 A30">
    <cfRule type="cellIs" dxfId="49" priority="80" stopIfTrue="1" operator="equal">
      <formula>"&lt;Head Office&gt;"</formula>
    </cfRule>
  </conditionalFormatting>
  <conditionalFormatting sqref="C47:C49 C32:C34 C22:C23">
    <cfRule type="cellIs" dxfId="48" priority="81" stopIfTrue="1" operator="notEqual">
      <formula>"(Enter position title)"</formula>
    </cfRule>
  </conditionalFormatting>
  <conditionalFormatting sqref="C56 C41">
    <cfRule type="cellIs" dxfId="47" priority="82" stopIfTrue="1" operator="notEqual">
      <formula>"(Add lines here to insert additional Finance Staff)"</formula>
    </cfRule>
  </conditionalFormatting>
  <conditionalFormatting sqref="C57 C42">
    <cfRule type="cellIs" dxfId="46" priority="83" stopIfTrue="1" operator="notEqual">
      <formula>"(Add lines here to insert additional Logistics/Procurement Staff)"</formula>
    </cfRule>
  </conditionalFormatting>
  <conditionalFormatting sqref="B44 C43:C44">
    <cfRule type="cellIs" dxfId="44" priority="85" stopIfTrue="1" operator="notEqual">
      <formula>"(Add lines here to insert any additional Staff)"</formula>
    </cfRule>
  </conditionalFormatting>
  <conditionalFormatting sqref="C50:C51 B51 B36 C35:C36">
    <cfRule type="cellIs" dxfId="43" priority="86" stopIfTrue="1" operator="notEqual">
      <formula>"(Add lines here to insert additional Project Staff)"</formula>
    </cfRule>
  </conditionalFormatting>
  <conditionalFormatting sqref="B43">
    <cfRule type="cellIs" dxfId="42" priority="87" stopIfTrue="1" operator="equal">
      <formula>"&lt;Insert more Other Staff lines here&gt;"</formula>
    </cfRule>
  </conditionalFormatting>
  <conditionalFormatting sqref="B57 B42">
    <cfRule type="cellIs" dxfId="40" priority="89" stopIfTrue="1" operator="equal">
      <formula>"&lt;Insert more Logistics Staff lines here&gt;"</formula>
    </cfRule>
  </conditionalFormatting>
  <conditionalFormatting sqref="B56 B41">
    <cfRule type="cellIs" dxfId="39" priority="90" stopIfTrue="1" operator="equal">
      <formula>"&lt;Insert more Finance Staff lines here&gt;"</formula>
    </cfRule>
  </conditionalFormatting>
  <conditionalFormatting sqref="B47:B49 B32:B34">
    <cfRule type="cellIs" dxfId="38" priority="91" stopIfTrue="1" operator="equal">
      <formula>"&lt;Program position&gt;"</formula>
    </cfRule>
  </conditionalFormatting>
  <conditionalFormatting sqref="B50 B35">
    <cfRule type="cellIs" dxfId="37" priority="92" stopIfTrue="1" operator="equal">
      <formula>"&lt;Insert more Program Staff lines here&gt;"</formula>
    </cfRule>
  </conditionalFormatting>
  <conditionalFormatting sqref="C24">
    <cfRule type="cellIs" dxfId="36" priority="93" stopIfTrue="1" operator="notEqual">
      <formula>"(Add lines here to insert additional HQ technical and support staff)"</formula>
    </cfRule>
  </conditionalFormatting>
  <conditionalFormatting sqref="B20:C20">
    <cfRule type="cellIs" dxfId="35" priority="94" stopIfTrue="1" operator="notEqual">
      <formula>"(Add lines here to insert additional regional staff)"</formula>
    </cfRule>
  </conditionalFormatting>
  <conditionalFormatting sqref="G1:G4">
    <cfRule type="cellIs" dxfId="34" priority="95" stopIfTrue="1" operator="notEqual">
      <formula>0</formula>
    </cfRule>
  </conditionalFormatting>
  <conditionalFormatting sqref="M2">
    <cfRule type="cellIs" dxfId="33" priority="96" stopIfTrue="1" operator="greaterThan">
      <formula>0</formula>
    </cfRule>
  </conditionalFormatting>
  <conditionalFormatting sqref="M3">
    <cfRule type="cellIs" dxfId="32" priority="97" stopIfTrue="1" operator="greaterThan">
      <formula>0</formula>
    </cfRule>
  </conditionalFormatting>
  <conditionalFormatting sqref="M4">
    <cfRule type="cellIs" dxfId="31" priority="98" stopIfTrue="1" operator="greaterThan">
      <formula>0</formula>
    </cfRule>
  </conditionalFormatting>
  <conditionalFormatting sqref="U9 Q9 M9 I9 E9">
    <cfRule type="cellIs" dxfId="30" priority="99" stopIfTrue="1" operator="equal">
      <formula>"&lt;Dates&gt;"</formula>
    </cfRule>
  </conditionalFormatting>
  <conditionalFormatting sqref="B17:B18">
    <cfRule type="cellIs" dxfId="29" priority="100" stopIfTrue="1" operator="equal">
      <formula>"&lt;Expatriate position&gt;"</formula>
    </cfRule>
  </conditionalFormatting>
  <conditionalFormatting sqref="B19">
    <cfRule type="cellIs" dxfId="28" priority="101" stopIfTrue="1" operator="equal">
      <formula>"&lt;Insert more Expatriate Staff lines here&gt;"</formula>
    </cfRule>
  </conditionalFormatting>
  <conditionalFormatting sqref="B22:B23">
    <cfRule type="cellIs" dxfId="27" priority="102" stopIfTrue="1" operator="equal">
      <formula>"&lt;HQ Technical position&gt;"</formula>
    </cfRule>
  </conditionalFormatting>
  <conditionalFormatting sqref="B24">
    <cfRule type="cellIs" dxfId="26" priority="103" stopIfTrue="1" operator="equal">
      <formula>"&lt;Insert more HQ Technical position lines here&gt;"</formula>
    </cfRule>
  </conditionalFormatting>
  <conditionalFormatting sqref="B215">
    <cfRule type="cellIs" dxfId="25" priority="17" stopIfTrue="1" operator="equal">
      <formula>"&lt;Insert more Program Activity lines here&gt;"</formula>
    </cfRule>
  </conditionalFormatting>
  <conditionalFormatting sqref="B248">
    <cfRule type="cellIs" dxfId="24" priority="16" stopIfTrue="1" operator="equal">
      <formula>"&lt;Insert more Program Activity lines here&gt;"</formula>
    </cfRule>
  </conditionalFormatting>
  <conditionalFormatting sqref="Z260">
    <cfRule type="cellIs" dxfId="23" priority="15" stopIfTrue="1" operator="notEqual">
      <formula>"Ties"</formula>
    </cfRule>
  </conditionalFormatting>
  <conditionalFormatting sqref="B258">
    <cfRule type="cellIs" dxfId="22" priority="14" stopIfTrue="1" operator="equal">
      <formula>"&lt;Insert more Construction lines here&gt;"</formula>
    </cfRule>
  </conditionalFormatting>
  <conditionalFormatting sqref="H1:I4">
    <cfRule type="expression" dxfId="21" priority="105" stopIfTrue="1">
      <formula>$G1&lt;&gt;0</formula>
    </cfRule>
  </conditionalFormatting>
  <conditionalFormatting sqref="L136">
    <cfRule type="cellIs" dxfId="20" priority="9" stopIfTrue="1" operator="equal">
      <formula>"Ties"</formula>
    </cfRule>
  </conditionalFormatting>
  <conditionalFormatting sqref="P136">
    <cfRule type="cellIs" dxfId="19" priority="8" stopIfTrue="1" operator="equal">
      <formula>"Ties"</formula>
    </cfRule>
  </conditionalFormatting>
  <conditionalFormatting sqref="T136">
    <cfRule type="cellIs" dxfId="18" priority="7" stopIfTrue="1" operator="equal">
      <formula>"Ties"</formula>
    </cfRule>
  </conditionalFormatting>
  <conditionalFormatting sqref="X136">
    <cfRule type="cellIs" dxfId="17" priority="6" stopIfTrue="1" operator="equal">
      <formula>"Ties"</formula>
    </cfRule>
  </conditionalFormatting>
  <conditionalFormatting sqref="L153:L155">
    <cfRule type="cellIs" dxfId="16" priority="5" stopIfTrue="1" operator="equal">
      <formula>"Ties"</formula>
    </cfRule>
  </conditionalFormatting>
  <conditionalFormatting sqref="P153:P155">
    <cfRule type="cellIs" dxfId="15" priority="4" stopIfTrue="1" operator="equal">
      <formula>"Ties"</formula>
    </cfRule>
  </conditionalFormatting>
  <conditionalFormatting sqref="T153:T155">
    <cfRule type="cellIs" dxfId="14" priority="3" stopIfTrue="1" operator="equal">
      <formula>"Ties"</formula>
    </cfRule>
  </conditionalFormatting>
  <conditionalFormatting sqref="X153:X155">
    <cfRule type="cellIs" dxfId="13" priority="2" stopIfTrue="1" operator="equal">
      <formula>"Ties"</formula>
    </cfRule>
  </conditionalFormatting>
  <conditionalFormatting sqref="B79">
    <cfRule type="cellIs" dxfId="12" priority="1" stopIfTrue="1" operator="equal">
      <formula>"&lt;Insert more Logistics Staff lines here&gt;"</formula>
    </cfRule>
  </conditionalFormatting>
  <dataValidations count="2">
    <dataValidation type="list" allowBlank="1" showInputMessage="1" showErrorMessage="1" errorTitle="Stop" error="Please choose from Drop Down" promptTitle="Select Unit" sqref="I84:I85 M84:M85 Q84:Q85 U84:U85">
      <formula1>$A$13</formula1>
    </dataValidation>
    <dataValidation type="list" allowBlank="1" showInputMessage="1" showErrorMessage="1" errorTitle="Stop " error="Please Choose Applicable Unit" promptTitle="Select Unit" sqref="U182:U215 Q182:Q215 M182:M215 I182:I215 I218:I248 U218:U248 Q218:Q248 M218:M248">
      <formula1>Unit</formula1>
    </dataValidation>
  </dataValidations>
  <pageMargins left="0.75" right="0.75" top="1" bottom="1" header="0.5" footer="0.5"/>
  <pageSetup paperSize="3" scale="68" fitToHeight="0" orientation="landscape" r:id="rId1"/>
  <headerFooter alignWithMargins="0">
    <oddFooter>&amp;LDetailed Budget&amp;C&amp;"Arial,Bold"Mercy Corps&amp;R&amp;P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errorTitle="Stop" error="Please choose from Drop Down" promptTitle="Select Unit">
          <x14:formula1>
            <xm:f>'Formula Sheet'!$A$4:$A$6</xm:f>
          </x14:formula1>
          <xm:sqref>E22:E24 U22:U24 I22:I24 M22:M24 Q22:Q24 U17:U19 Q17:Q19 M17:M19 I17:I19 E17:E19 E32:E35 I32:I35 M32:M35 Q32:Q35 U32:U35 U38:U43 Q38:Q43 M38:M43 I38:I43 E38:E43 E47:E51 I47:I50 M47:M50 Q47:Q50 U47:U50 E53:E57 U53:U57 Q53:Q57 M53:M57 I53:I57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Sheet'!$A$7:$A$8</xm:f>
          </x14:formula1>
          <xm:sqref>E92:E95 E98:E101 I92:I95 I98:I101 M92:M95 M98:M101 Q92:Q95 Q98:Q101 U92:U95 U98:U101 E108:E115 I108:I115 M108:M115 Q108:Q115 U108:U115 E65:E78 I65:I78 M65:M78 Q65:Q78 U65:U78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Sheet'!$A$9</xm:f>
          </x14:formula1>
          <xm:sqref>E84:E85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Sheet'!$A$10</xm:f>
          </x14:formula1>
          <xm:sqref>E256:E258 I256:I258 M256:M258 Q256:Q258 U256:U258</xm:sqref>
        </x14:dataValidation>
        <x14:dataValidation type="list" allowBlank="1" showInputMessage="1" showErrorMessage="1" errorTitle="Stop" error="Please Choose Applicable Unit">
          <x14:formula1>
            <xm:f>'Formula Sheet'!$A$11</xm:f>
          </x14:formula1>
          <xm:sqref>E262 I262 M262 Q262 U262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Sheet'!$A$7</xm:f>
          </x14:formula1>
          <xm:sqref>E124:E128 E131:E133 E140 E157:E159 E162:E165 E173:E175 I124:I128 I131:I133 I140 I157:I159 I162:I164 M124:M128 M131:M133 M140 M157:M159 M162:M164 Q124:Q128 Q131:Q133 Q140 Q157:Q159 Q162:Q164 U124:U128 U131:U133 U140 U157:U159 U162:U164 I173:I175 M173:M175 Q173:Q175 U173:U175</xm:sqref>
        </x14:dataValidation>
        <x14:dataValidation type="list" allowBlank="1" showInputMessage="1" showErrorMessage="1" errorTitle="Stop" error="Please choose from Drop Down" promptTitle="Select Unit">
          <x14:formula1>
            <xm:f>'Formula Sheet'!$A$4</xm:f>
          </x14:formula1>
          <xm:sqref>E144:E146 E148:E150 I144:I146 I148:I150 M144:M146 M148:M150 Q144:Q146 Q148:Q150 U144:U146 U148:U150</xm:sqref>
        </x14:dataValidation>
        <x14:dataValidation type="list" allowBlank="1" showInputMessage="1" showErrorMessage="1" errorTitle="Stop " error="Please Choose Applicable Unit" promptTitle="Select Unit">
          <x14:formula1>
            <xm:f>'Formula Sheet'!$A$4:$A$9</xm:f>
          </x14:formula1>
          <xm:sqref>E182:E215 E218:E248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fitToPage="1"/>
  </sheetPr>
  <dimension ref="B1:M199"/>
  <sheetViews>
    <sheetView topLeftCell="A187" zoomScaleNormal="85" workbookViewId="0">
      <selection activeCell="D204" sqref="D204"/>
    </sheetView>
  </sheetViews>
  <sheetFormatPr defaultRowHeight="12.75" outlineLevelRow="1" x14ac:dyDescent="0.2"/>
  <cols>
    <col min="2" max="2" width="47.42578125" bestFit="1" customWidth="1"/>
    <col min="3" max="3" width="65.7109375" customWidth="1"/>
    <col min="4" max="4" width="45.7109375" customWidth="1"/>
  </cols>
  <sheetData>
    <row r="1" spans="2:13" ht="15" x14ac:dyDescent="0.25">
      <c r="B1" s="5"/>
    </row>
    <row r="2" spans="2:13" ht="15" x14ac:dyDescent="0.25">
      <c r="C2" s="111" t="s">
        <v>148</v>
      </c>
    </row>
    <row r="3" spans="2:13" ht="15" x14ac:dyDescent="0.25">
      <c r="C3" s="112"/>
      <c r="F3" s="16"/>
    </row>
    <row r="4" spans="2:13" ht="15" x14ac:dyDescent="0.25">
      <c r="B4" s="109" t="s">
        <v>163</v>
      </c>
      <c r="C4" s="124" t="str">
        <f>IF('Budget Detail'!G1=0,"",'Budget Detail'!G1)</f>
        <v/>
      </c>
      <c r="E4" s="4" t="s">
        <v>500</v>
      </c>
      <c r="F4" s="16"/>
    </row>
    <row r="5" spans="2:13" ht="15" x14ac:dyDescent="0.25">
      <c r="B5" s="109" t="s">
        <v>49</v>
      </c>
      <c r="C5" s="124" t="str">
        <f>IF('Budget Detail'!G2=0,"",'Budget Detail'!G2)</f>
        <v/>
      </c>
      <c r="F5" s="16"/>
    </row>
    <row r="6" spans="2:13" ht="15" x14ac:dyDescent="0.25">
      <c r="B6" s="109" t="s">
        <v>47</v>
      </c>
      <c r="C6" s="124" t="str">
        <f>IF('Budget Detail'!G3=0,"",'Budget Detail'!G3)</f>
        <v/>
      </c>
      <c r="F6" s="16"/>
    </row>
    <row r="7" spans="2:13" ht="15" x14ac:dyDescent="0.25">
      <c r="B7" s="109" t="s">
        <v>48</v>
      </c>
      <c r="C7" s="124" t="str">
        <f>IF('Budget Detail'!G4=0,"",'Budget Detail'!G4)</f>
        <v/>
      </c>
      <c r="F7" s="16"/>
    </row>
    <row r="8" spans="2:13" s="1" customFormat="1" ht="13.5" thickBot="1" x14ac:dyDescent="0.25">
      <c r="C8" s="7"/>
    </row>
    <row r="9" spans="2:13" s="1" customFormat="1" ht="15" customHeight="1" thickBot="1" x14ac:dyDescent="0.25">
      <c r="B9" s="262" t="s">
        <v>147</v>
      </c>
      <c r="C9" s="263" t="s">
        <v>498</v>
      </c>
      <c r="D9" s="263" t="s">
        <v>192</v>
      </c>
    </row>
    <row r="10" spans="2:13" s="1" customFormat="1" x14ac:dyDescent="0.2">
      <c r="B10" s="457" t="s">
        <v>67</v>
      </c>
      <c r="C10" s="458"/>
      <c r="D10" s="459"/>
    </row>
    <row r="11" spans="2:13" s="1" customFormat="1" outlineLevel="1" x14ac:dyDescent="0.2">
      <c r="B11" s="277" t="s">
        <v>149</v>
      </c>
      <c r="C11" s="276" t="s">
        <v>190</v>
      </c>
      <c r="D11" s="278" t="s">
        <v>504</v>
      </c>
      <c r="E11" s="432"/>
      <c r="F11" s="432"/>
      <c r="G11" s="432"/>
      <c r="H11" s="432"/>
      <c r="I11" s="432"/>
      <c r="J11" s="432"/>
      <c r="K11" s="432"/>
      <c r="L11" s="432"/>
      <c r="M11" s="432"/>
    </row>
    <row r="12" spans="2:13" ht="25.5" outlineLevel="1" x14ac:dyDescent="0.2">
      <c r="B12" s="370" t="s">
        <v>514</v>
      </c>
      <c r="C12" s="274" t="s">
        <v>515</v>
      </c>
      <c r="D12" s="433" t="s">
        <v>509</v>
      </c>
    </row>
    <row r="13" spans="2:13" ht="25.5" outlineLevel="1" x14ac:dyDescent="0.2">
      <c r="B13" s="370" t="s">
        <v>514</v>
      </c>
      <c r="C13" s="274" t="s">
        <v>515</v>
      </c>
      <c r="D13" s="433" t="s">
        <v>509</v>
      </c>
    </row>
    <row r="14" spans="2:13" ht="25.5" outlineLevel="1" x14ac:dyDescent="0.2">
      <c r="B14" s="370" t="s">
        <v>514</v>
      </c>
      <c r="C14" s="274" t="s">
        <v>515</v>
      </c>
      <c r="D14" s="433" t="s">
        <v>509</v>
      </c>
    </row>
    <row r="15" spans="2:13" ht="25.5" outlineLevel="1" x14ac:dyDescent="0.2">
      <c r="B15" s="370" t="s">
        <v>514</v>
      </c>
      <c r="C15" s="274" t="s">
        <v>515</v>
      </c>
      <c r="D15" s="433" t="s">
        <v>509</v>
      </c>
    </row>
    <row r="16" spans="2:13" ht="25.5" outlineLevel="1" x14ac:dyDescent="0.2">
      <c r="B16" s="370" t="s">
        <v>514</v>
      </c>
      <c r="C16" s="274" t="s">
        <v>515</v>
      </c>
      <c r="D16" s="433" t="s">
        <v>509</v>
      </c>
    </row>
    <row r="17" spans="2:4" ht="25.5" outlineLevel="1" x14ac:dyDescent="0.2">
      <c r="B17" s="370" t="s">
        <v>514</v>
      </c>
      <c r="C17" s="274" t="s">
        <v>515</v>
      </c>
      <c r="D17" s="433" t="s">
        <v>509</v>
      </c>
    </row>
    <row r="18" spans="2:4" outlineLevel="1" x14ac:dyDescent="0.2">
      <c r="B18" s="370" t="str">
        <f>'Budget Detail'!B19</f>
        <v>&lt;Insert more Expatriate Staff lines here&gt;</v>
      </c>
      <c r="C18" s="274"/>
      <c r="D18" s="433"/>
    </row>
    <row r="19" spans="2:4" outlineLevel="1" x14ac:dyDescent="0.2">
      <c r="B19" s="279" t="s">
        <v>68</v>
      </c>
      <c r="C19" s="276" t="s">
        <v>190</v>
      </c>
      <c r="D19" s="278" t="s">
        <v>191</v>
      </c>
    </row>
    <row r="20" spans="2:4" ht="25.5" outlineLevel="1" x14ac:dyDescent="0.2">
      <c r="B20" s="370" t="s">
        <v>514</v>
      </c>
      <c r="C20" s="274" t="s">
        <v>515</v>
      </c>
      <c r="D20" s="433" t="s">
        <v>509</v>
      </c>
    </row>
    <row r="21" spans="2:4" ht="25.5" outlineLevel="1" x14ac:dyDescent="0.2">
      <c r="B21" s="370" t="s">
        <v>514</v>
      </c>
      <c r="C21" s="274" t="s">
        <v>515</v>
      </c>
      <c r="D21" s="433" t="s">
        <v>509</v>
      </c>
    </row>
    <row r="22" spans="2:4" ht="25.5" outlineLevel="1" x14ac:dyDescent="0.2">
      <c r="B22" s="370" t="str">
        <f>'Budget Detail'!B24</f>
        <v>&lt;Insert more HQ Technical position lines here&gt;</v>
      </c>
      <c r="C22" s="274" t="s">
        <v>515</v>
      </c>
      <c r="D22" s="433" t="s">
        <v>509</v>
      </c>
    </row>
    <row r="23" spans="2:4" s="4" customFormat="1" outlineLevel="1" x14ac:dyDescent="0.2">
      <c r="B23" s="279" t="str">
        <f>IF('Budget Detail'!A$30="&lt;Head Office&gt;", "NATIONAL PROGRAM STAFF - HEAD OFFICE", CONCATENATE("NATIONAL PROGRAM STAFF - ",UPPER('Budget Detail'!A$30)))</f>
        <v>NATIONAL PROGRAM STAFF - HEAD OFFICE</v>
      </c>
      <c r="C23" s="276" t="s">
        <v>190</v>
      </c>
      <c r="D23" s="278" t="s">
        <v>191</v>
      </c>
    </row>
    <row r="24" spans="2:4" ht="25.5" outlineLevel="1" x14ac:dyDescent="0.2">
      <c r="B24" s="370" t="s">
        <v>514</v>
      </c>
      <c r="C24" s="274" t="s">
        <v>515</v>
      </c>
      <c r="D24" s="433" t="s">
        <v>509</v>
      </c>
    </row>
    <row r="25" spans="2:4" ht="25.5" outlineLevel="1" x14ac:dyDescent="0.2">
      <c r="B25" s="370" t="s">
        <v>514</v>
      </c>
      <c r="C25" s="274" t="s">
        <v>515</v>
      </c>
      <c r="D25" s="433" t="s">
        <v>509</v>
      </c>
    </row>
    <row r="26" spans="2:4" ht="28.5" customHeight="1" outlineLevel="1" x14ac:dyDescent="0.2">
      <c r="B26" s="370" t="s">
        <v>514</v>
      </c>
      <c r="C26" s="274" t="s">
        <v>515</v>
      </c>
      <c r="D26" s="433" t="s">
        <v>509</v>
      </c>
    </row>
    <row r="27" spans="2:4" ht="25.5" outlineLevel="1" x14ac:dyDescent="0.2">
      <c r="B27" s="370" t="s">
        <v>514</v>
      </c>
      <c r="C27" s="274" t="s">
        <v>515</v>
      </c>
      <c r="D27" s="433" t="s">
        <v>509</v>
      </c>
    </row>
    <row r="28" spans="2:4" ht="25.5" outlineLevel="1" x14ac:dyDescent="0.2">
      <c r="B28" s="370" t="s">
        <v>514</v>
      </c>
      <c r="C28" s="274" t="s">
        <v>515</v>
      </c>
      <c r="D28" s="433" t="s">
        <v>509</v>
      </c>
    </row>
    <row r="29" spans="2:4" ht="25.5" outlineLevel="1" x14ac:dyDescent="0.2">
      <c r="B29" s="370" t="str">
        <f>'Budget Detail'!B35</f>
        <v>&lt;Insert more Program Staff lines here&gt;</v>
      </c>
      <c r="C29" s="274" t="s">
        <v>515</v>
      </c>
      <c r="D29" s="433" t="s">
        <v>509</v>
      </c>
    </row>
    <row r="30" spans="2:4" s="4" customFormat="1" outlineLevel="1" x14ac:dyDescent="0.2">
      <c r="B30" s="279" t="str">
        <f>IF('Budget Detail'!A$30="&lt;Head Office&gt;", "NATIONAL OPERATIONAL STAFF - HEAD OFFICE", CONCATENATE("NATIONAL OPEATIONAL STAFF - ",UPPER('Budget Detail'!A$30)))</f>
        <v>NATIONAL OPERATIONAL STAFF - HEAD OFFICE</v>
      </c>
      <c r="C30" s="276" t="s">
        <v>190</v>
      </c>
      <c r="D30" s="278" t="s">
        <v>191</v>
      </c>
    </row>
    <row r="31" spans="2:4" ht="25.5" outlineLevel="1" x14ac:dyDescent="0.2">
      <c r="B31" s="370" t="s">
        <v>514</v>
      </c>
      <c r="C31" s="274" t="s">
        <v>515</v>
      </c>
      <c r="D31" s="433" t="s">
        <v>509</v>
      </c>
    </row>
    <row r="32" spans="2:4" ht="25.5" outlineLevel="1" x14ac:dyDescent="0.2">
      <c r="B32" s="370" t="s">
        <v>514</v>
      </c>
      <c r="C32" s="274" t="s">
        <v>515</v>
      </c>
      <c r="D32" s="433" t="s">
        <v>509</v>
      </c>
    </row>
    <row r="33" spans="2:4" ht="27" customHeight="1" outlineLevel="1" x14ac:dyDescent="0.2">
      <c r="B33" s="370" t="s">
        <v>514</v>
      </c>
      <c r="C33" s="274" t="s">
        <v>515</v>
      </c>
      <c r="D33" s="433" t="s">
        <v>509</v>
      </c>
    </row>
    <row r="34" spans="2:4" ht="25.5" outlineLevel="1" x14ac:dyDescent="0.2">
      <c r="B34" s="370" t="s">
        <v>514</v>
      </c>
      <c r="C34" s="274" t="s">
        <v>515</v>
      </c>
      <c r="D34" s="433" t="s">
        <v>509</v>
      </c>
    </row>
    <row r="35" spans="2:4" ht="25.5" outlineLevel="1" x14ac:dyDescent="0.2">
      <c r="B35" s="370" t="s">
        <v>514</v>
      </c>
      <c r="C35" s="274" t="s">
        <v>515</v>
      </c>
      <c r="D35" s="433" t="s">
        <v>509</v>
      </c>
    </row>
    <row r="36" spans="2:4" ht="25.5" outlineLevel="1" x14ac:dyDescent="0.2">
      <c r="B36" s="370" t="str">
        <f>'Budget Detail'!B43</f>
        <v>&lt;Insert more Other Staff lines here&gt;</v>
      </c>
      <c r="C36" s="274" t="s">
        <v>515</v>
      </c>
      <c r="D36" s="433" t="s">
        <v>509</v>
      </c>
    </row>
    <row r="37" spans="2:4" s="4" customFormat="1" outlineLevel="1" x14ac:dyDescent="0.2">
      <c r="B37" s="279" t="str">
        <f>IF('Budget Detail'!A$45="&lt;Field Office&gt;", "NATIONAL PROGRAM STAFF - FIELD OFFICE", CONCATENATE("NATIONAL PROGRAM STAFF - ",UPPER('Budget Detail'!A$45)))</f>
        <v>NATIONAL PROGRAM STAFF - FIELD OFFICE</v>
      </c>
      <c r="C37" s="276" t="s">
        <v>190</v>
      </c>
      <c r="D37" s="278" t="s">
        <v>191</v>
      </c>
    </row>
    <row r="38" spans="2:4" ht="25.5" outlineLevel="1" x14ac:dyDescent="0.2">
      <c r="B38" s="370" t="s">
        <v>514</v>
      </c>
      <c r="C38" s="274" t="s">
        <v>515</v>
      </c>
      <c r="D38" s="433" t="s">
        <v>509</v>
      </c>
    </row>
    <row r="39" spans="2:4" ht="25.5" outlineLevel="1" x14ac:dyDescent="0.2">
      <c r="B39" s="370" t="s">
        <v>514</v>
      </c>
      <c r="C39" s="274" t="s">
        <v>515</v>
      </c>
      <c r="D39" s="433" t="s">
        <v>509</v>
      </c>
    </row>
    <row r="40" spans="2:4" ht="25.5" outlineLevel="1" x14ac:dyDescent="0.2">
      <c r="B40" s="370" t="s">
        <v>514</v>
      </c>
      <c r="C40" s="274" t="s">
        <v>515</v>
      </c>
      <c r="D40" s="433" t="s">
        <v>509</v>
      </c>
    </row>
    <row r="41" spans="2:4" ht="25.5" outlineLevel="1" x14ac:dyDescent="0.2">
      <c r="B41" s="370" t="s">
        <v>514</v>
      </c>
      <c r="C41" s="274" t="s">
        <v>515</v>
      </c>
      <c r="D41" s="433" t="s">
        <v>509</v>
      </c>
    </row>
    <row r="42" spans="2:4" ht="25.5" outlineLevel="1" x14ac:dyDescent="0.2">
      <c r="B42" s="370" t="s">
        <v>514</v>
      </c>
      <c r="C42" s="274" t="s">
        <v>515</v>
      </c>
      <c r="D42" s="433" t="s">
        <v>509</v>
      </c>
    </row>
    <row r="43" spans="2:4" ht="25.5" outlineLevel="1" x14ac:dyDescent="0.2">
      <c r="B43" s="370" t="str">
        <f>'Budget Detail'!B50</f>
        <v>&lt;Insert more Program Staff lines here&gt;</v>
      </c>
      <c r="C43" s="274" t="s">
        <v>515</v>
      </c>
      <c r="D43" s="433" t="s">
        <v>509</v>
      </c>
    </row>
    <row r="44" spans="2:4" outlineLevel="1" x14ac:dyDescent="0.2">
      <c r="B44" s="279" t="str">
        <f>IF('Budget Detail'!A$45="&lt;Field Office&gt;", "NATIONAL OPERATIONAL STAFF - FIELD OFFICE", CONCATENATE("NATIONAL OPERATIONAL STAFF - ",UPPER('Budget Detail'!A$45)))</f>
        <v>NATIONAL OPERATIONAL STAFF - FIELD OFFICE</v>
      </c>
      <c r="C44" s="276" t="s">
        <v>190</v>
      </c>
      <c r="D44" s="278" t="s">
        <v>191</v>
      </c>
    </row>
    <row r="45" spans="2:4" ht="25.5" outlineLevel="1" x14ac:dyDescent="0.2">
      <c r="B45" s="370" t="str">
        <f>'Budget Detail'!B53</f>
        <v>&lt;operations position&gt;</v>
      </c>
      <c r="C45" s="274" t="s">
        <v>515</v>
      </c>
      <c r="D45" s="433" t="s">
        <v>509</v>
      </c>
    </row>
    <row r="46" spans="2:4" ht="25.5" outlineLevel="1" x14ac:dyDescent="0.2">
      <c r="B46" s="370" t="str">
        <f>'Budget Detail'!B54</f>
        <v>&lt;operations position&gt;</v>
      </c>
      <c r="C46" s="274" t="s">
        <v>515</v>
      </c>
      <c r="D46" s="433" t="s">
        <v>509</v>
      </c>
    </row>
    <row r="47" spans="2:4" ht="25.5" outlineLevel="1" x14ac:dyDescent="0.2">
      <c r="B47" s="370" t="str">
        <f>'Budget Detail'!B55</f>
        <v>&lt;operations position&gt;</v>
      </c>
      <c r="C47" s="274" t="s">
        <v>515</v>
      </c>
      <c r="D47" s="433" t="s">
        <v>509</v>
      </c>
    </row>
    <row r="48" spans="2:4" ht="25.5" outlineLevel="1" x14ac:dyDescent="0.2">
      <c r="B48" s="370" t="s">
        <v>516</v>
      </c>
      <c r="C48" s="274" t="s">
        <v>515</v>
      </c>
      <c r="D48" s="433" t="s">
        <v>509</v>
      </c>
    </row>
    <row r="49" spans="2:4" s="3" customFormat="1" x14ac:dyDescent="0.2">
      <c r="B49" s="272"/>
      <c r="C49" s="273"/>
      <c r="D49"/>
    </row>
    <row r="50" spans="2:4" s="3" customFormat="1" x14ac:dyDescent="0.2">
      <c r="B50" s="121" t="s">
        <v>58</v>
      </c>
      <c r="C50" s="110" t="s">
        <v>190</v>
      </c>
      <c r="D50" s="278" t="s">
        <v>504</v>
      </c>
    </row>
    <row r="51" spans="2:4" outlineLevel="1" x14ac:dyDescent="0.2">
      <c r="B51" s="370" t="str">
        <f>'Budget Detail'!B65</f>
        <v>Benefits - Local Staff</v>
      </c>
      <c r="C51" s="116" t="s">
        <v>193</v>
      </c>
      <c r="D51" s="433" t="s">
        <v>510</v>
      </c>
    </row>
    <row r="52" spans="2:4" outlineLevel="1" x14ac:dyDescent="0.2">
      <c r="B52" s="370" t="str">
        <f>'Budget Detail'!B66</f>
        <v>Severance Pay - Local Staff</v>
      </c>
      <c r="C52" s="116" t="s">
        <v>193</v>
      </c>
      <c r="D52" s="433" t="s">
        <v>510</v>
      </c>
    </row>
    <row r="53" spans="2:4" outlineLevel="1" x14ac:dyDescent="0.2">
      <c r="B53" s="370" t="str">
        <f>'Budget Detail'!B67</f>
        <v>Pooled Benefits - Expatriates &amp; HQ Staff</v>
      </c>
      <c r="C53" s="116" t="s">
        <v>193</v>
      </c>
      <c r="D53" s="433" t="s">
        <v>510</v>
      </c>
    </row>
    <row r="54" spans="2:4" outlineLevel="1" x14ac:dyDescent="0.2">
      <c r="B54" s="370" t="str">
        <f>'Budget Detail'!B68</f>
        <v>Shipping of Household Goods</v>
      </c>
      <c r="C54" s="116" t="s">
        <v>193</v>
      </c>
      <c r="D54" s="433" t="s">
        <v>510</v>
      </c>
    </row>
    <row r="55" spans="2:4" outlineLevel="1" x14ac:dyDescent="0.2">
      <c r="B55" s="370" t="str">
        <f>'Budget Detail'!B69</f>
        <v>Relocation Allowances</v>
      </c>
      <c r="C55" s="116" t="s">
        <v>193</v>
      </c>
      <c r="D55" s="433" t="s">
        <v>510</v>
      </c>
    </row>
    <row r="56" spans="2:4" outlineLevel="1" x14ac:dyDescent="0.2">
      <c r="B56" s="370" t="str">
        <f>'Budget Detail'!B70</f>
        <v>Storage Reimbursement - Expat Staff</v>
      </c>
      <c r="C56" s="116" t="s">
        <v>193</v>
      </c>
      <c r="D56" s="433" t="s">
        <v>510</v>
      </c>
    </row>
    <row r="57" spans="2:4" outlineLevel="1" x14ac:dyDescent="0.2">
      <c r="B57" s="370" t="str">
        <f>'Budget Detail'!B71</f>
        <v>Dependent Education - Expatriate Staff</v>
      </c>
      <c r="C57" s="116" t="s">
        <v>193</v>
      </c>
      <c r="D57" s="433" t="s">
        <v>510</v>
      </c>
    </row>
    <row r="58" spans="2:4" outlineLevel="1" x14ac:dyDescent="0.2">
      <c r="B58" s="370" t="str">
        <f>'Budget Detail'!B72</f>
        <v>Host Country Taxes - Expatriate Staff</v>
      </c>
      <c r="C58" s="116" t="s">
        <v>193</v>
      </c>
      <c r="D58" s="433" t="s">
        <v>510</v>
      </c>
    </row>
    <row r="59" spans="2:4" outlineLevel="1" x14ac:dyDescent="0.2">
      <c r="B59" s="370" t="str">
        <f>'Budget Detail'!B73</f>
        <v>Danger Pay - Expatriate Staff</v>
      </c>
      <c r="C59" s="116" t="s">
        <v>193</v>
      </c>
      <c r="D59" s="433" t="s">
        <v>510</v>
      </c>
    </row>
    <row r="60" spans="2:4" outlineLevel="1" x14ac:dyDescent="0.2">
      <c r="B60" s="370" t="str">
        <f>'Budget Detail'!B74</f>
        <v>Hardship Allowance - Expatriate Staff</v>
      </c>
      <c r="C60" s="116" t="s">
        <v>193</v>
      </c>
      <c r="D60" s="433" t="s">
        <v>510</v>
      </c>
    </row>
    <row r="61" spans="2:4" outlineLevel="1" x14ac:dyDescent="0.2">
      <c r="B61" s="370" t="str">
        <f>'Budget Detail'!B75</f>
        <v>R&amp;R Allowances - Expatriate Staff</v>
      </c>
      <c r="C61" s="116" t="s">
        <v>193</v>
      </c>
      <c r="D61" s="433" t="s">
        <v>510</v>
      </c>
    </row>
    <row r="62" spans="2:4" outlineLevel="1" x14ac:dyDescent="0.2">
      <c r="B62" s="370" t="str">
        <f>'Budget Detail'!B76</f>
        <v>Other Benefits - Expatriate</v>
      </c>
      <c r="C62" s="116" t="s">
        <v>193</v>
      </c>
      <c r="D62" s="433" t="s">
        <v>510</v>
      </c>
    </row>
    <row r="63" spans="2:4" outlineLevel="1" x14ac:dyDescent="0.2">
      <c r="B63" s="370" t="str">
        <f>'Budget Detail'!B77</f>
        <v>Housing - Individual and Shared</v>
      </c>
      <c r="C63" s="116" t="s">
        <v>193</v>
      </c>
      <c r="D63" s="433" t="s">
        <v>510</v>
      </c>
    </row>
    <row r="64" spans="2:4" ht="13.5" outlineLevel="1" thickBot="1" x14ac:dyDescent="0.25">
      <c r="B64" s="370" t="str">
        <f>'Budget Detail'!B78</f>
        <v>Employee Training</v>
      </c>
      <c r="C64" s="116" t="s">
        <v>193</v>
      </c>
      <c r="D64" s="433" t="s">
        <v>510</v>
      </c>
    </row>
    <row r="65" spans="2:4" s="3" customFormat="1" x14ac:dyDescent="0.2">
      <c r="B65" s="119"/>
      <c r="C65" s="120"/>
      <c r="D65"/>
    </row>
    <row r="66" spans="2:4" s="3" customFormat="1" ht="13.5" thickBot="1" x14ac:dyDescent="0.25">
      <c r="B66" s="121" t="s">
        <v>59</v>
      </c>
      <c r="C66" s="110" t="s">
        <v>492</v>
      </c>
      <c r="D66" s="278" t="s">
        <v>504</v>
      </c>
    </row>
    <row r="67" spans="2:4" s="3" customFormat="1" x14ac:dyDescent="0.2">
      <c r="B67" s="119"/>
      <c r="C67" s="120"/>
      <c r="D67"/>
    </row>
    <row r="68" spans="2:4" s="3" customFormat="1" x14ac:dyDescent="0.2">
      <c r="B68" s="121" t="s">
        <v>60</v>
      </c>
      <c r="C68" s="110" t="s">
        <v>190</v>
      </c>
      <c r="D68" s="278" t="s">
        <v>504</v>
      </c>
    </row>
    <row r="69" spans="2:4" outlineLevel="1" x14ac:dyDescent="0.2">
      <c r="B69" s="117" t="s">
        <v>150</v>
      </c>
      <c r="C69" s="118"/>
      <c r="D69" s="118"/>
    </row>
    <row r="70" spans="2:4" s="6" customFormat="1" ht="25.5" outlineLevel="1" x14ac:dyDescent="0.2">
      <c r="B70" s="367" t="str">
        <f>'Budget Detail'!B92</f>
        <v>&lt;Specific vehicle type/model&gt;</v>
      </c>
      <c r="C70" s="369" t="s">
        <v>109</v>
      </c>
      <c r="D70" s="433" t="s">
        <v>510</v>
      </c>
    </row>
    <row r="71" spans="2:4" s="6" customFormat="1" ht="25.5" outlineLevel="1" x14ac:dyDescent="0.2">
      <c r="B71" s="367" t="str">
        <f>'Budget Detail'!B93</f>
        <v>&lt;Specific vehicle type/model&gt;</v>
      </c>
      <c r="C71" s="368" t="s">
        <v>109</v>
      </c>
      <c r="D71" s="433" t="s">
        <v>510</v>
      </c>
    </row>
    <row r="72" spans="2:4" s="6" customFormat="1" ht="25.5" outlineLevel="1" x14ac:dyDescent="0.2">
      <c r="B72" s="367" t="str">
        <f>'Budget Detail'!B94</f>
        <v>&lt;Specific vehicle type/model&gt;</v>
      </c>
      <c r="C72" s="368" t="s">
        <v>109</v>
      </c>
      <c r="D72" s="433" t="s">
        <v>510</v>
      </c>
    </row>
    <row r="73" spans="2:4" s="6" customFormat="1" ht="25.5" outlineLevel="1" x14ac:dyDescent="0.2">
      <c r="B73" s="371" t="str">
        <f>'Budget Detail'!B95</f>
        <v>&lt;Insert more Vehicles lines here&gt;</v>
      </c>
      <c r="C73" s="368" t="s">
        <v>109</v>
      </c>
      <c r="D73" s="433" t="s">
        <v>510</v>
      </c>
    </row>
    <row r="74" spans="2:4" s="6" customFormat="1" outlineLevel="1" x14ac:dyDescent="0.2">
      <c r="B74" s="460" t="s">
        <v>151</v>
      </c>
      <c r="C74" s="461"/>
      <c r="D74" s="278" t="s">
        <v>504</v>
      </c>
    </row>
    <row r="75" spans="2:4" s="6" customFormat="1" ht="25.5" outlineLevel="1" x14ac:dyDescent="0.2">
      <c r="B75" s="367" t="str">
        <f>'Budget Detail'!B98</f>
        <v>&lt;Specific capital equipment&gt;</v>
      </c>
      <c r="C75" s="368" t="s">
        <v>108</v>
      </c>
      <c r="D75" s="433" t="s">
        <v>510</v>
      </c>
    </row>
    <row r="76" spans="2:4" s="6" customFormat="1" ht="25.5" outlineLevel="1" x14ac:dyDescent="0.2">
      <c r="B76" s="367" t="str">
        <f>'Budget Detail'!B99</f>
        <v>&lt;Specific capital equipment&gt;</v>
      </c>
      <c r="C76" s="368" t="s">
        <v>108</v>
      </c>
      <c r="D76" s="433" t="s">
        <v>510</v>
      </c>
    </row>
    <row r="77" spans="2:4" s="6" customFormat="1" ht="25.5" outlineLevel="1" x14ac:dyDescent="0.2">
      <c r="B77" s="367" t="str">
        <f>'Budget Detail'!B100</f>
        <v>&lt;Specific capital equipment&gt;</v>
      </c>
      <c r="C77" s="368" t="s">
        <v>108</v>
      </c>
      <c r="D77" s="433" t="s">
        <v>510</v>
      </c>
    </row>
    <row r="78" spans="2:4" s="6" customFormat="1" ht="26.25" outlineLevel="1" thickBot="1" x14ac:dyDescent="0.25">
      <c r="B78" s="371" t="str">
        <f>'Budget Detail'!B101</f>
        <v>&lt;Insert more Capital Equipment lines here&gt;</v>
      </c>
      <c r="C78" s="368" t="s">
        <v>108</v>
      </c>
      <c r="D78" s="433" t="s">
        <v>510</v>
      </c>
    </row>
    <row r="79" spans="2:4" s="3" customFormat="1" x14ac:dyDescent="0.2">
      <c r="B79" s="119"/>
      <c r="C79" s="120"/>
      <c r="D79"/>
    </row>
    <row r="80" spans="2:4" s="3" customFormat="1" x14ac:dyDescent="0.2">
      <c r="B80" s="121" t="s">
        <v>61</v>
      </c>
      <c r="C80" s="110" t="s">
        <v>190</v>
      </c>
      <c r="D80" s="278" t="s">
        <v>504</v>
      </c>
    </row>
    <row r="81" spans="2:4" outlineLevel="1" x14ac:dyDescent="0.2">
      <c r="B81" s="117" t="s">
        <v>152</v>
      </c>
      <c r="C81" s="122" t="s">
        <v>494</v>
      </c>
      <c r="D81" s="118"/>
    </row>
    <row r="82" spans="2:4" ht="25.5" outlineLevel="1" x14ac:dyDescent="0.2">
      <c r="B82" s="370" t="str">
        <f>'Budget Detail'!B108</f>
        <v>&lt;Specific general equipment&gt;</v>
      </c>
      <c r="C82" s="116" t="s">
        <v>108</v>
      </c>
      <c r="D82" s="433" t="s">
        <v>510</v>
      </c>
    </row>
    <row r="83" spans="2:4" ht="25.5" outlineLevel="1" x14ac:dyDescent="0.2">
      <c r="B83" s="370" t="str">
        <f>'Budget Detail'!B109</f>
        <v>&lt;Specific general equipment&gt;</v>
      </c>
      <c r="C83" s="116" t="s">
        <v>108</v>
      </c>
      <c r="D83" s="433" t="s">
        <v>510</v>
      </c>
    </row>
    <row r="84" spans="2:4" ht="25.5" outlineLevel="1" x14ac:dyDescent="0.2">
      <c r="B84" s="370" t="str">
        <f>'Budget Detail'!B110</f>
        <v>&lt;Specific general equipment&gt;</v>
      </c>
      <c r="C84" s="116" t="s">
        <v>108</v>
      </c>
      <c r="D84" s="433" t="s">
        <v>510</v>
      </c>
    </row>
    <row r="85" spans="2:4" ht="25.5" outlineLevel="1" x14ac:dyDescent="0.2">
      <c r="B85" s="370" t="str">
        <f>'Budget Detail'!B111</f>
        <v>&lt;Insert more Gen'l. Equipment lines here&gt;</v>
      </c>
      <c r="C85" s="116" t="s">
        <v>108</v>
      </c>
      <c r="D85" s="433" t="s">
        <v>510</v>
      </c>
    </row>
    <row r="86" spans="2:4" ht="25.5" outlineLevel="1" x14ac:dyDescent="0.2">
      <c r="B86" s="370" t="str">
        <f>'Budget Detail'!B112</f>
        <v>&lt;Insert more Gen'l. Equipment lines here&gt;</v>
      </c>
      <c r="C86" s="116" t="s">
        <v>108</v>
      </c>
      <c r="D86" s="433" t="s">
        <v>510</v>
      </c>
    </row>
    <row r="87" spans="2:4" ht="25.5" outlineLevel="1" x14ac:dyDescent="0.2">
      <c r="B87" s="370" t="str">
        <f>'Budget Detail'!B113</f>
        <v>&lt;Insert more Gen'l. Equipment lines here&gt;</v>
      </c>
      <c r="C87" s="116" t="s">
        <v>108</v>
      </c>
      <c r="D87" s="433" t="s">
        <v>510</v>
      </c>
    </row>
    <row r="88" spans="2:4" ht="25.5" outlineLevel="1" x14ac:dyDescent="0.2">
      <c r="B88" s="370" t="str">
        <f>'Budget Detail'!B114</f>
        <v>&lt;Insert more Gen'l. Equipment lines here&gt;</v>
      </c>
      <c r="C88" s="116" t="s">
        <v>108</v>
      </c>
      <c r="D88" s="433" t="s">
        <v>510</v>
      </c>
    </row>
    <row r="89" spans="2:4" ht="26.25" outlineLevel="1" thickBot="1" x14ac:dyDescent="0.25">
      <c r="B89" s="370" t="str">
        <f>'Budget Detail'!B115</f>
        <v>&lt;Insert more Gen'l. Equipment lines here&gt;</v>
      </c>
      <c r="C89" s="116" t="s">
        <v>108</v>
      </c>
      <c r="D89" s="433" t="s">
        <v>510</v>
      </c>
    </row>
    <row r="90" spans="2:4" s="3" customFormat="1" ht="13.5" thickBot="1" x14ac:dyDescent="0.25">
      <c r="B90" s="374"/>
      <c r="C90" s="375"/>
      <c r="D90"/>
    </row>
    <row r="91" spans="2:4" s="3" customFormat="1" x14ac:dyDescent="0.2">
      <c r="B91" s="376" t="s">
        <v>62</v>
      </c>
      <c r="C91" s="377" t="s">
        <v>190</v>
      </c>
      <c r="D91" s="278" t="s">
        <v>504</v>
      </c>
    </row>
    <row r="92" spans="2:4" outlineLevel="1" x14ac:dyDescent="0.2">
      <c r="B92" s="117" t="s">
        <v>153</v>
      </c>
      <c r="C92" s="118"/>
      <c r="D92" s="118"/>
    </row>
    <row r="93" spans="2:4" ht="25.5" outlineLevel="1" x14ac:dyDescent="0.2">
      <c r="B93" s="370" t="str">
        <f>'Budget Detail'!B124</f>
        <v>&lt;Specific program activity&gt;</v>
      </c>
      <c r="C93" s="116" t="s">
        <v>110</v>
      </c>
      <c r="D93" s="433" t="s">
        <v>510</v>
      </c>
    </row>
    <row r="94" spans="2:4" ht="25.5" outlineLevel="1" x14ac:dyDescent="0.2">
      <c r="B94" s="370" t="str">
        <f>'Budget Detail'!B125</f>
        <v>&lt;Specific program activity&gt;</v>
      </c>
      <c r="C94" s="116" t="s">
        <v>110</v>
      </c>
      <c r="D94" s="433" t="s">
        <v>510</v>
      </c>
    </row>
    <row r="95" spans="2:4" ht="25.5" outlineLevel="1" x14ac:dyDescent="0.2">
      <c r="B95" s="370" t="str">
        <f>'Budget Detail'!B126</f>
        <v>&lt;Specific program activity&gt;</v>
      </c>
      <c r="C95" s="116" t="s">
        <v>110</v>
      </c>
      <c r="D95" s="433" t="s">
        <v>510</v>
      </c>
    </row>
    <row r="96" spans="2:4" ht="25.5" outlineLevel="1" x14ac:dyDescent="0.2">
      <c r="B96" s="370" t="str">
        <f>'Budget Detail'!B127</f>
        <v>&lt;Specific program activity&gt;</v>
      </c>
      <c r="C96" s="116" t="s">
        <v>110</v>
      </c>
      <c r="D96" s="433" t="s">
        <v>510</v>
      </c>
    </row>
    <row r="97" spans="2:4" ht="25.5" outlineLevel="1" x14ac:dyDescent="0.2">
      <c r="B97" s="370" t="str">
        <f>'Budget Detail'!B128</f>
        <v>&lt;Insert more Program Activity lines here&gt;</v>
      </c>
      <c r="C97" s="116" t="s">
        <v>110</v>
      </c>
      <c r="D97" s="433" t="s">
        <v>510</v>
      </c>
    </row>
    <row r="98" spans="2:4" outlineLevel="1" x14ac:dyDescent="0.2">
      <c r="B98" s="117" t="s">
        <v>154</v>
      </c>
      <c r="C98" s="118"/>
      <c r="D98" s="118"/>
    </row>
    <row r="99" spans="2:4" ht="25.5" outlineLevel="1" x14ac:dyDescent="0.2">
      <c r="B99" s="123" t="str">
        <f>'Budget Detail'!B131</f>
        <v>&lt;Specific training activity&gt;</v>
      </c>
      <c r="C99" s="116" t="s">
        <v>111</v>
      </c>
      <c r="D99" s="433" t="s">
        <v>510</v>
      </c>
    </row>
    <row r="100" spans="2:4" ht="25.5" outlineLevel="1" x14ac:dyDescent="0.2">
      <c r="B100" s="123" t="str">
        <f>'Budget Detail'!B132</f>
        <v>&lt;Specific training activity&gt;</v>
      </c>
      <c r="C100" s="116" t="s">
        <v>111</v>
      </c>
      <c r="D100" s="433" t="s">
        <v>510</v>
      </c>
    </row>
    <row r="101" spans="2:4" ht="25.5" outlineLevel="1" x14ac:dyDescent="0.2">
      <c r="B101" s="378" t="str">
        <f>'Budget Detail'!B133</f>
        <v>&lt;Insert more Training lines here&gt;</v>
      </c>
      <c r="C101" s="116" t="s">
        <v>111</v>
      </c>
      <c r="D101" s="433" t="s">
        <v>510</v>
      </c>
    </row>
    <row r="102" spans="2:4" outlineLevel="1" x14ac:dyDescent="0.2">
      <c r="B102" s="117" t="s">
        <v>155</v>
      </c>
      <c r="C102" s="118"/>
      <c r="D102" s="118"/>
    </row>
    <row r="103" spans="2:4" ht="25.5" outlineLevel="1" x14ac:dyDescent="0.2">
      <c r="B103" s="370" t="str">
        <f>'Budget Detail'!B140</f>
        <v>Design, Monitoring and Evaluation</v>
      </c>
      <c r="C103" s="116" t="s">
        <v>194</v>
      </c>
      <c r="D103" s="433" t="s">
        <v>510</v>
      </c>
    </row>
    <row r="104" spans="2:4" outlineLevel="1" x14ac:dyDescent="0.2">
      <c r="B104" s="117" t="s">
        <v>495</v>
      </c>
      <c r="C104" s="118"/>
      <c r="D104" s="118"/>
    </row>
    <row r="105" spans="2:4" ht="25.5" outlineLevel="1" x14ac:dyDescent="0.2">
      <c r="B105" s="370" t="str">
        <f>'Budget Detail'!B144</f>
        <v>&lt;International consultant role&gt;</v>
      </c>
      <c r="C105" s="116" t="s">
        <v>112</v>
      </c>
      <c r="D105" s="433" t="s">
        <v>510</v>
      </c>
    </row>
    <row r="106" spans="2:4" ht="25.5" outlineLevel="1" x14ac:dyDescent="0.2">
      <c r="B106" s="370" t="str">
        <f>'Budget Detail'!B145</f>
        <v>&lt;International consultant role&gt;</v>
      </c>
      <c r="C106" s="116" t="s">
        <v>112</v>
      </c>
      <c r="D106" s="433" t="s">
        <v>510</v>
      </c>
    </row>
    <row r="107" spans="2:4" ht="25.5" outlineLevel="1" x14ac:dyDescent="0.2">
      <c r="B107" s="370" t="str">
        <f>'Budget Detail'!B146</f>
        <v>&lt;Insert more Int'l. Consultant lines here&gt;</v>
      </c>
      <c r="C107" s="116" t="s">
        <v>112</v>
      </c>
      <c r="D107" s="433" t="s">
        <v>510</v>
      </c>
    </row>
    <row r="108" spans="2:4" outlineLevel="1" x14ac:dyDescent="0.2">
      <c r="B108" s="117" t="s">
        <v>496</v>
      </c>
      <c r="C108" s="118"/>
      <c r="D108" s="118"/>
    </row>
    <row r="109" spans="2:4" s="3" customFormat="1" ht="25.5" outlineLevel="1" x14ac:dyDescent="0.2">
      <c r="B109" s="379" t="str">
        <f>'Budget Detail'!B148</f>
        <v>&lt;National consultant role&gt;</v>
      </c>
      <c r="C109" s="116" t="s">
        <v>113</v>
      </c>
      <c r="D109" s="433" t="s">
        <v>510</v>
      </c>
    </row>
    <row r="110" spans="2:4" ht="25.5" outlineLevel="1" x14ac:dyDescent="0.2">
      <c r="B110" s="379" t="str">
        <f>'Budget Detail'!B149</f>
        <v>&lt;National consultant role&gt;</v>
      </c>
      <c r="C110" s="116" t="s">
        <v>113</v>
      </c>
      <c r="D110" s="433" t="s">
        <v>510</v>
      </c>
    </row>
    <row r="111" spans="2:4" ht="26.25" outlineLevel="1" thickBot="1" x14ac:dyDescent="0.25">
      <c r="B111" s="380" t="str">
        <f>'Budget Detail'!B150</f>
        <v>&lt;Insert more Nat'l. Consultant lines here&gt;</v>
      </c>
      <c r="C111" s="275" t="s">
        <v>113</v>
      </c>
      <c r="D111" s="433" t="s">
        <v>510</v>
      </c>
    </row>
    <row r="112" spans="2:4" outlineLevel="1" x14ac:dyDescent="0.2">
      <c r="B112" s="372" t="s">
        <v>497</v>
      </c>
      <c r="C112" s="373"/>
      <c r="D112" s="118"/>
    </row>
    <row r="113" spans="2:4" outlineLevel="1" x14ac:dyDescent="0.2">
      <c r="B113" s="370" t="str">
        <f>'Budget Detail'!B157</f>
        <v>&lt;Specific subgrant activity&gt;</v>
      </c>
      <c r="C113" s="116" t="s">
        <v>195</v>
      </c>
      <c r="D113" s="433" t="s">
        <v>510</v>
      </c>
    </row>
    <row r="114" spans="2:4" outlineLevel="1" x14ac:dyDescent="0.2">
      <c r="B114" s="370" t="str">
        <f>'Budget Detail'!B158</f>
        <v>&lt;Specific subgrant activity&gt;</v>
      </c>
      <c r="C114" s="116" t="s">
        <v>195</v>
      </c>
      <c r="D114" s="433" t="s">
        <v>510</v>
      </c>
    </row>
    <row r="115" spans="2:4" outlineLevel="1" x14ac:dyDescent="0.2">
      <c r="B115" s="370" t="str">
        <f>'Budget Detail'!B159</f>
        <v>&lt;Specific subgrant activity&gt;</v>
      </c>
      <c r="C115" s="116" t="s">
        <v>195</v>
      </c>
      <c r="D115" s="433" t="s">
        <v>510</v>
      </c>
    </row>
    <row r="116" spans="2:4" outlineLevel="1" x14ac:dyDescent="0.2">
      <c r="B116" s="117" t="s">
        <v>156</v>
      </c>
      <c r="C116" s="118"/>
      <c r="D116" s="118"/>
    </row>
    <row r="117" spans="2:4" outlineLevel="1" x14ac:dyDescent="0.2">
      <c r="B117" s="370" t="str">
        <f>'Budget Detail'!B162</f>
        <v>&lt;Specific local subgrant activity&gt;</v>
      </c>
      <c r="C117" s="116" t="s">
        <v>196</v>
      </c>
      <c r="D117" s="433" t="s">
        <v>510</v>
      </c>
    </row>
    <row r="118" spans="2:4" outlineLevel="1" x14ac:dyDescent="0.2">
      <c r="B118" s="370" t="str">
        <f>'Budget Detail'!B163</f>
        <v>&lt;Specific local subgrant activity&gt;</v>
      </c>
      <c r="C118" s="116" t="s">
        <v>196</v>
      </c>
      <c r="D118" s="433" t="s">
        <v>510</v>
      </c>
    </row>
    <row r="119" spans="2:4" ht="13.5" outlineLevel="1" thickBot="1" x14ac:dyDescent="0.25">
      <c r="B119" s="370" t="str">
        <f>'Budget Detail'!B164</f>
        <v>&lt;Specific local subgrant activity&gt;</v>
      </c>
      <c r="C119" s="116" t="s">
        <v>196</v>
      </c>
      <c r="D119" s="433" t="s">
        <v>510</v>
      </c>
    </row>
    <row r="120" spans="2:4" s="3" customFormat="1" x14ac:dyDescent="0.2">
      <c r="B120" s="119"/>
      <c r="C120" s="120"/>
      <c r="D120"/>
    </row>
    <row r="121" spans="2:4" s="3" customFormat="1" x14ac:dyDescent="0.2">
      <c r="B121" s="121" t="s">
        <v>63</v>
      </c>
      <c r="C121" s="110" t="s">
        <v>190</v>
      </c>
      <c r="D121" s="278" t="s">
        <v>504</v>
      </c>
    </row>
    <row r="122" spans="2:4" outlineLevel="1" x14ac:dyDescent="0.2">
      <c r="B122" s="117" t="s">
        <v>157</v>
      </c>
      <c r="C122" s="118"/>
      <c r="D122" s="118"/>
    </row>
    <row r="123" spans="2:4" ht="25.5" outlineLevel="1" x14ac:dyDescent="0.2">
      <c r="B123" s="115" t="str">
        <f>'Budget Detail'!B173</f>
        <v>&lt;Specific construction activity&gt;</v>
      </c>
      <c r="C123" s="116" t="s">
        <v>158</v>
      </c>
      <c r="D123" s="433" t="s">
        <v>510</v>
      </c>
    </row>
    <row r="124" spans="2:4" ht="25.5" outlineLevel="1" x14ac:dyDescent="0.2">
      <c r="B124" s="115" t="str">
        <f>'Budget Detail'!B174</f>
        <v>&lt;Specific construction activity&gt;</v>
      </c>
      <c r="C124" s="116" t="s">
        <v>158</v>
      </c>
      <c r="D124" s="433" t="s">
        <v>510</v>
      </c>
    </row>
    <row r="125" spans="2:4" ht="26.25" outlineLevel="1" thickBot="1" x14ac:dyDescent="0.25">
      <c r="B125" s="115" t="s">
        <v>45</v>
      </c>
      <c r="C125" s="116" t="s">
        <v>158</v>
      </c>
      <c r="D125" s="433" t="s">
        <v>510</v>
      </c>
    </row>
    <row r="126" spans="2:4" s="3" customFormat="1" x14ac:dyDescent="0.2">
      <c r="B126" s="119"/>
      <c r="C126" s="120"/>
      <c r="D126"/>
    </row>
    <row r="127" spans="2:4" s="3" customFormat="1" x14ac:dyDescent="0.2">
      <c r="B127" s="121" t="s">
        <v>499</v>
      </c>
      <c r="C127" s="110" t="s">
        <v>190</v>
      </c>
      <c r="D127" s="278" t="s">
        <v>504</v>
      </c>
    </row>
    <row r="128" spans="2:4" outlineLevel="1" x14ac:dyDescent="0.2">
      <c r="B128" s="117" t="s">
        <v>102</v>
      </c>
      <c r="C128" s="118"/>
      <c r="D128" s="118"/>
    </row>
    <row r="129" spans="2:4" outlineLevel="1" x14ac:dyDescent="0.2">
      <c r="B129" s="370" t="str">
        <f>'Budget Detail'!B182</f>
        <v>Vehicle Rent/Lease</v>
      </c>
      <c r="C129" s="116" t="s">
        <v>197</v>
      </c>
      <c r="D129" s="433" t="s">
        <v>510</v>
      </c>
    </row>
    <row r="130" spans="2:4" outlineLevel="1" x14ac:dyDescent="0.2">
      <c r="B130" s="370" t="str">
        <f>'Budget Detail'!B183</f>
        <v>Vehicle Fuel</v>
      </c>
      <c r="C130" s="271" t="s">
        <v>198</v>
      </c>
      <c r="D130" s="433" t="s">
        <v>510</v>
      </c>
    </row>
    <row r="131" spans="2:4" outlineLevel="1" x14ac:dyDescent="0.2">
      <c r="B131" s="370" t="str">
        <f>'Budget Detail'!B184</f>
        <v>Vehicle Repairs and Maintenance</v>
      </c>
      <c r="C131" s="271" t="s">
        <v>198</v>
      </c>
      <c r="D131" s="433" t="s">
        <v>510</v>
      </c>
    </row>
    <row r="132" spans="2:4" outlineLevel="1" x14ac:dyDescent="0.2">
      <c r="B132" s="370" t="str">
        <f>'Budget Detail'!B185</f>
        <v>Vehicle Insurance</v>
      </c>
      <c r="C132" s="271" t="s">
        <v>198</v>
      </c>
      <c r="D132" s="433" t="s">
        <v>510</v>
      </c>
    </row>
    <row r="133" spans="2:4" outlineLevel="1" x14ac:dyDescent="0.2">
      <c r="B133" s="370" t="str">
        <f>'Budget Detail'!B186</f>
        <v>Other Vehicle Expenses</v>
      </c>
      <c r="C133" s="271" t="s">
        <v>198</v>
      </c>
      <c r="D133" s="433" t="s">
        <v>510</v>
      </c>
    </row>
    <row r="134" spans="2:4" outlineLevel="1" x14ac:dyDescent="0.2">
      <c r="B134" s="370" t="str">
        <f>'Budget Detail'!B187</f>
        <v>Professional Fees - Audit</v>
      </c>
      <c r="C134" s="271" t="s">
        <v>198</v>
      </c>
      <c r="D134" s="433" t="s">
        <v>510</v>
      </c>
    </row>
    <row r="135" spans="2:4" outlineLevel="1" x14ac:dyDescent="0.2">
      <c r="B135" s="370" t="str">
        <f>'Budget Detail'!B188</f>
        <v>Professional Fees - Legal</v>
      </c>
      <c r="C135" s="271" t="s">
        <v>198</v>
      </c>
      <c r="D135" s="433" t="s">
        <v>510</v>
      </c>
    </row>
    <row r="136" spans="2:4" outlineLevel="1" x14ac:dyDescent="0.2">
      <c r="B136" s="370" t="str">
        <f>'Budget Detail'!B189</f>
        <v>Professional Fees - Other</v>
      </c>
      <c r="C136" s="271" t="s">
        <v>198</v>
      </c>
      <c r="D136" s="433" t="s">
        <v>510</v>
      </c>
    </row>
    <row r="137" spans="2:4" outlineLevel="1" x14ac:dyDescent="0.2">
      <c r="B137" s="370" t="str">
        <f>'Budget Detail'!B190</f>
        <v>Temporary Labor</v>
      </c>
      <c r="C137" s="271" t="s">
        <v>198</v>
      </c>
      <c r="D137" s="433" t="s">
        <v>510</v>
      </c>
    </row>
    <row r="138" spans="2:4" outlineLevel="1" x14ac:dyDescent="0.2">
      <c r="B138" s="370" t="str">
        <f>'Budget Detail'!B191</f>
        <v xml:space="preserve">Branding and Marking </v>
      </c>
      <c r="C138" s="271" t="s">
        <v>198</v>
      </c>
      <c r="D138" s="433" t="s">
        <v>510</v>
      </c>
    </row>
    <row r="139" spans="2:4" outlineLevel="1" x14ac:dyDescent="0.2">
      <c r="B139" s="370" t="str">
        <f>'Budget Detail'!B192</f>
        <v>Equipment Rental</v>
      </c>
      <c r="C139" s="271" t="s">
        <v>198</v>
      </c>
      <c r="D139" s="433" t="s">
        <v>510</v>
      </c>
    </row>
    <row r="140" spans="2:4" ht="12.75" customHeight="1" outlineLevel="1" x14ac:dyDescent="0.2">
      <c r="B140" s="370" t="str">
        <f>'Budget Detail'!B193</f>
        <v>Software Licenses</v>
      </c>
      <c r="C140" s="271" t="s">
        <v>198</v>
      </c>
      <c r="D140" s="433" t="s">
        <v>510</v>
      </c>
    </row>
    <row r="141" spans="2:4" outlineLevel="1" x14ac:dyDescent="0.2">
      <c r="B141" s="370" t="str">
        <f>'Budget Detail'!B194</f>
        <v>Equipment Repairs and Maintenance</v>
      </c>
      <c r="C141" s="271" t="s">
        <v>198</v>
      </c>
      <c r="D141" s="433" t="s">
        <v>510</v>
      </c>
    </row>
    <row r="142" spans="2:4" outlineLevel="1" x14ac:dyDescent="0.2">
      <c r="B142" s="370" t="str">
        <f>'Budget Detail'!B195</f>
        <v>Advertising</v>
      </c>
      <c r="C142" s="271" t="s">
        <v>198</v>
      </c>
      <c r="D142" s="433" t="s">
        <v>510</v>
      </c>
    </row>
    <row r="143" spans="2:4" outlineLevel="1" x14ac:dyDescent="0.2">
      <c r="B143" s="370" t="str">
        <f>'Budget Detail'!B196</f>
        <v>Office Rent</v>
      </c>
      <c r="C143" s="271" t="s">
        <v>198</v>
      </c>
      <c r="D143" s="433" t="s">
        <v>510</v>
      </c>
    </row>
    <row r="144" spans="2:4" outlineLevel="1" x14ac:dyDescent="0.2">
      <c r="B144" s="370" t="str">
        <f>'Budget Detail'!B197</f>
        <v>Office Utilities</v>
      </c>
      <c r="C144" s="271" t="s">
        <v>198</v>
      </c>
      <c r="D144" s="433" t="s">
        <v>510</v>
      </c>
    </row>
    <row r="145" spans="2:4" outlineLevel="1" x14ac:dyDescent="0.2">
      <c r="B145" s="370" t="str">
        <f>'Budget Detail'!B198</f>
        <v>Office Repairs and Maintenance</v>
      </c>
      <c r="C145" s="271" t="s">
        <v>198</v>
      </c>
      <c r="D145" s="433" t="s">
        <v>510</v>
      </c>
    </row>
    <row r="146" spans="2:4" outlineLevel="1" x14ac:dyDescent="0.2">
      <c r="B146" s="370" t="str">
        <f>'Budget Detail'!B199</f>
        <v>Warehouse Rent</v>
      </c>
      <c r="C146" s="271" t="s">
        <v>198</v>
      </c>
      <c r="D146" s="433" t="s">
        <v>510</v>
      </c>
    </row>
    <row r="147" spans="2:4" outlineLevel="1" x14ac:dyDescent="0.2">
      <c r="B147" s="370" t="str">
        <f>'Budget Detail'!B200</f>
        <v>Warehouse Utilities</v>
      </c>
      <c r="C147" s="271" t="s">
        <v>198</v>
      </c>
      <c r="D147" s="433" t="s">
        <v>510</v>
      </c>
    </row>
    <row r="148" spans="2:4" outlineLevel="1" x14ac:dyDescent="0.2">
      <c r="B148" s="370" t="str">
        <f>'Budget Detail'!B201</f>
        <v>Warehouse Repairs &amp; Maintenance</v>
      </c>
      <c r="C148" s="271" t="s">
        <v>198</v>
      </c>
      <c r="D148" s="433" t="s">
        <v>510</v>
      </c>
    </row>
    <row r="149" spans="2:4" outlineLevel="1" x14ac:dyDescent="0.2">
      <c r="B149" s="370" t="str">
        <f>'Budget Detail'!B202</f>
        <v>Security Services</v>
      </c>
      <c r="C149" s="271" t="s">
        <v>198</v>
      </c>
      <c r="D149" s="433" t="s">
        <v>510</v>
      </c>
    </row>
    <row r="150" spans="2:4" outlineLevel="1" x14ac:dyDescent="0.2">
      <c r="B150" s="370" t="str">
        <f>'Budget Detail'!B203</f>
        <v>Office Supplies</v>
      </c>
      <c r="C150" s="271" t="s">
        <v>198</v>
      </c>
      <c r="D150" s="433" t="s">
        <v>510</v>
      </c>
    </row>
    <row r="151" spans="2:4" outlineLevel="1" x14ac:dyDescent="0.2">
      <c r="B151" s="370" t="str">
        <f>'Budget Detail'!B204</f>
        <v>Warehouse Supplies</v>
      </c>
      <c r="C151" s="271" t="s">
        <v>198</v>
      </c>
      <c r="D151" s="433" t="s">
        <v>510</v>
      </c>
    </row>
    <row r="152" spans="2:4" outlineLevel="1" x14ac:dyDescent="0.2">
      <c r="B152" s="370" t="str">
        <f>'Budget Detail'!B205</f>
        <v>General Communications Expense</v>
      </c>
      <c r="C152" s="271" t="s">
        <v>198</v>
      </c>
      <c r="D152" s="433" t="s">
        <v>510</v>
      </c>
    </row>
    <row r="153" spans="2:4" outlineLevel="1" x14ac:dyDescent="0.2">
      <c r="B153" s="370" t="str">
        <f>'Budget Detail'!B206</f>
        <v>Mobile/Cellular Communications</v>
      </c>
      <c r="C153" s="271" t="s">
        <v>198</v>
      </c>
      <c r="D153" s="433" t="s">
        <v>510</v>
      </c>
    </row>
    <row r="154" spans="2:4" outlineLevel="1" x14ac:dyDescent="0.2">
      <c r="B154" s="370" t="str">
        <f>'Budget Detail'!B207</f>
        <v>Satellite Communications</v>
      </c>
      <c r="C154" s="271" t="s">
        <v>198</v>
      </c>
      <c r="D154" s="433" t="s">
        <v>510</v>
      </c>
    </row>
    <row r="155" spans="2:4" outlineLevel="1" x14ac:dyDescent="0.2">
      <c r="B155" s="370" t="str">
        <f>'Budget Detail'!B208</f>
        <v>Internet Communications</v>
      </c>
      <c r="C155" s="271" t="s">
        <v>198</v>
      </c>
      <c r="D155" s="433" t="s">
        <v>510</v>
      </c>
    </row>
    <row r="156" spans="2:4" outlineLevel="1" x14ac:dyDescent="0.2">
      <c r="B156" s="370" t="str">
        <f>'Budget Detail'!B209</f>
        <v>Printing and Photocopying</v>
      </c>
      <c r="C156" s="271" t="s">
        <v>198</v>
      </c>
      <c r="D156" s="433" t="s">
        <v>510</v>
      </c>
    </row>
    <row r="157" spans="2:4" outlineLevel="1" x14ac:dyDescent="0.2">
      <c r="B157" s="370" t="str">
        <f>'Budget Detail'!B210</f>
        <v>Courier and Postage</v>
      </c>
      <c r="C157" s="271" t="s">
        <v>198</v>
      </c>
      <c r="D157" s="433" t="s">
        <v>510</v>
      </c>
    </row>
    <row r="158" spans="2:4" outlineLevel="1" x14ac:dyDescent="0.2">
      <c r="B158" s="370" t="str">
        <f>'Budget Detail'!B211</f>
        <v>DBA Insurance</v>
      </c>
      <c r="C158" s="271" t="s">
        <v>198</v>
      </c>
      <c r="D158" s="433" t="s">
        <v>510</v>
      </c>
    </row>
    <row r="159" spans="2:4" outlineLevel="1" x14ac:dyDescent="0.2">
      <c r="B159" s="370" t="str">
        <f>'Budget Detail'!B212</f>
        <v>Dues, Subscriptions and References</v>
      </c>
      <c r="C159" s="271" t="s">
        <v>198</v>
      </c>
      <c r="D159" s="433" t="s">
        <v>510</v>
      </c>
    </row>
    <row r="160" spans="2:4" outlineLevel="1" x14ac:dyDescent="0.2">
      <c r="B160" s="370" t="str">
        <f>'Budget Detail'!B213</f>
        <v>Banking and Cash Handling Fees</v>
      </c>
      <c r="C160" s="271" t="s">
        <v>198</v>
      </c>
      <c r="D160" s="433" t="s">
        <v>510</v>
      </c>
    </row>
    <row r="161" spans="2:4" outlineLevel="1" x14ac:dyDescent="0.2">
      <c r="B161" s="370" t="str">
        <f>'Budget Detail'!B214</f>
        <v>Taxes, Filing and Registration Fees</v>
      </c>
      <c r="C161" s="271" t="s">
        <v>198</v>
      </c>
      <c r="D161" s="433" t="s">
        <v>510</v>
      </c>
    </row>
    <row r="162" spans="2:4" outlineLevel="1" x14ac:dyDescent="0.2">
      <c r="B162" s="370" t="str">
        <f>'Budget Detail'!B215</f>
        <v>&lt;Insert more ODC lines here&gt;</v>
      </c>
      <c r="C162" s="271" t="s">
        <v>198</v>
      </c>
      <c r="D162" s="433" t="s">
        <v>510</v>
      </c>
    </row>
    <row r="163" spans="2:4" outlineLevel="1" x14ac:dyDescent="0.2">
      <c r="B163" s="117" t="s">
        <v>103</v>
      </c>
      <c r="C163" s="118"/>
      <c r="D163" s="118"/>
    </row>
    <row r="164" spans="2:4" outlineLevel="1" x14ac:dyDescent="0.2">
      <c r="B164" s="370" t="str">
        <f>'Budget Detail'!B218</f>
        <v>Vehicle Rent/Lease</v>
      </c>
      <c r="C164" s="116" t="s">
        <v>197</v>
      </c>
      <c r="D164" s="433" t="s">
        <v>510</v>
      </c>
    </row>
    <row r="165" spans="2:4" outlineLevel="1" x14ac:dyDescent="0.2">
      <c r="B165" s="370" t="str">
        <f>'Budget Detail'!B219</f>
        <v>Vehicle Fuel</v>
      </c>
      <c r="C165" s="271" t="s">
        <v>198</v>
      </c>
      <c r="D165" s="433" t="s">
        <v>510</v>
      </c>
    </row>
    <row r="166" spans="2:4" outlineLevel="1" x14ac:dyDescent="0.2">
      <c r="B166" s="370" t="str">
        <f>'Budget Detail'!B220</f>
        <v>Vehicle Repairs and Maintenance</v>
      </c>
      <c r="C166" s="271" t="s">
        <v>198</v>
      </c>
      <c r="D166" s="433" t="s">
        <v>510</v>
      </c>
    </row>
    <row r="167" spans="2:4" outlineLevel="1" x14ac:dyDescent="0.2">
      <c r="B167" s="370" t="str">
        <f>'Budget Detail'!B221</f>
        <v>Vehicle Insurance</v>
      </c>
      <c r="C167" s="271" t="s">
        <v>198</v>
      </c>
      <c r="D167" s="433" t="s">
        <v>510</v>
      </c>
    </row>
    <row r="168" spans="2:4" outlineLevel="1" x14ac:dyDescent="0.2">
      <c r="B168" s="370" t="str">
        <f>'Budget Detail'!B222</f>
        <v>Other Vehicle Expenses</v>
      </c>
      <c r="C168" s="271" t="s">
        <v>198</v>
      </c>
      <c r="D168" s="433" t="s">
        <v>510</v>
      </c>
    </row>
    <row r="169" spans="2:4" outlineLevel="1" x14ac:dyDescent="0.2">
      <c r="B169" s="370" t="str">
        <f>'Budget Detail'!B223</f>
        <v>Professional Fees - Legal</v>
      </c>
      <c r="C169" s="271" t="s">
        <v>198</v>
      </c>
      <c r="D169" s="433" t="s">
        <v>510</v>
      </c>
    </row>
    <row r="170" spans="2:4" outlineLevel="1" x14ac:dyDescent="0.2">
      <c r="B170" s="370" t="str">
        <f>'Budget Detail'!B224</f>
        <v>Professional Fees - Other</v>
      </c>
      <c r="C170" s="271" t="s">
        <v>198</v>
      </c>
      <c r="D170" s="433" t="s">
        <v>510</v>
      </c>
    </row>
    <row r="171" spans="2:4" outlineLevel="1" x14ac:dyDescent="0.2">
      <c r="B171" s="370" t="str">
        <f>'Budget Detail'!B225</f>
        <v>Temporary Labor</v>
      </c>
      <c r="C171" s="271" t="s">
        <v>198</v>
      </c>
      <c r="D171" s="433" t="s">
        <v>510</v>
      </c>
    </row>
    <row r="172" spans="2:4" outlineLevel="1" x14ac:dyDescent="0.2">
      <c r="B172" s="370" t="str">
        <f>'Budget Detail'!B226</f>
        <v>Branding and Marking</v>
      </c>
      <c r="C172" s="271" t="s">
        <v>198</v>
      </c>
      <c r="D172" s="433" t="s">
        <v>510</v>
      </c>
    </row>
    <row r="173" spans="2:4" outlineLevel="1" x14ac:dyDescent="0.2">
      <c r="B173" s="370" t="str">
        <f>'Budget Detail'!B227</f>
        <v>Equipment Rental</v>
      </c>
      <c r="C173" s="271" t="s">
        <v>198</v>
      </c>
      <c r="D173" s="433" t="s">
        <v>510</v>
      </c>
    </row>
    <row r="174" spans="2:4" outlineLevel="1" x14ac:dyDescent="0.2">
      <c r="B174" s="370" t="str">
        <f>'Budget Detail'!B228</f>
        <v>Equipment Repairs and Maintenance</v>
      </c>
      <c r="C174" s="271" t="s">
        <v>198</v>
      </c>
      <c r="D174" s="433" t="s">
        <v>510</v>
      </c>
    </row>
    <row r="175" spans="2:4" outlineLevel="1" x14ac:dyDescent="0.2">
      <c r="B175" s="370" t="str">
        <f>'Budget Detail'!B229</f>
        <v>Advertising</v>
      </c>
      <c r="C175" s="271" t="s">
        <v>198</v>
      </c>
      <c r="D175" s="433" t="s">
        <v>510</v>
      </c>
    </row>
    <row r="176" spans="2:4" outlineLevel="1" x14ac:dyDescent="0.2">
      <c r="B176" s="370" t="str">
        <f>'Budget Detail'!B230</f>
        <v>Office Rent</v>
      </c>
      <c r="C176" s="271" t="s">
        <v>198</v>
      </c>
      <c r="D176" s="433" t="s">
        <v>510</v>
      </c>
    </row>
    <row r="177" spans="2:4" outlineLevel="1" x14ac:dyDescent="0.2">
      <c r="B177" s="370" t="str">
        <f>'Budget Detail'!B231</f>
        <v>Office Utilities</v>
      </c>
      <c r="C177" s="271" t="s">
        <v>198</v>
      </c>
      <c r="D177" s="433" t="s">
        <v>510</v>
      </c>
    </row>
    <row r="178" spans="2:4" outlineLevel="1" x14ac:dyDescent="0.2">
      <c r="B178" s="370" t="str">
        <f>'Budget Detail'!B232</f>
        <v>Office Repairs and Maintenance</v>
      </c>
      <c r="C178" s="271" t="s">
        <v>198</v>
      </c>
      <c r="D178" s="433" t="s">
        <v>510</v>
      </c>
    </row>
    <row r="179" spans="2:4" outlineLevel="1" x14ac:dyDescent="0.2">
      <c r="B179" s="370" t="str">
        <f>'Budget Detail'!B233</f>
        <v>Warehouse Rent</v>
      </c>
      <c r="C179" s="271" t="s">
        <v>198</v>
      </c>
      <c r="D179" s="433" t="s">
        <v>510</v>
      </c>
    </row>
    <row r="180" spans="2:4" outlineLevel="1" x14ac:dyDescent="0.2">
      <c r="B180" s="370" t="str">
        <f>'Budget Detail'!B234</f>
        <v>Warehouse Utilities</v>
      </c>
      <c r="C180" s="271" t="s">
        <v>198</v>
      </c>
      <c r="D180" s="433" t="s">
        <v>510</v>
      </c>
    </row>
    <row r="181" spans="2:4" outlineLevel="1" x14ac:dyDescent="0.2">
      <c r="B181" s="370" t="str">
        <f>'Budget Detail'!B235</f>
        <v>Warehouse Repairs &amp; Maintenance</v>
      </c>
      <c r="C181" s="271" t="s">
        <v>198</v>
      </c>
      <c r="D181" s="433" t="s">
        <v>510</v>
      </c>
    </row>
    <row r="182" spans="2:4" outlineLevel="1" x14ac:dyDescent="0.2">
      <c r="B182" s="370" t="str">
        <f>'Budget Detail'!B236</f>
        <v>Security Services</v>
      </c>
      <c r="C182" s="271" t="s">
        <v>198</v>
      </c>
      <c r="D182" s="433" t="s">
        <v>510</v>
      </c>
    </row>
    <row r="183" spans="2:4" outlineLevel="1" x14ac:dyDescent="0.2">
      <c r="B183" s="370" t="str">
        <f>'Budget Detail'!B237</f>
        <v>Office Supplies</v>
      </c>
      <c r="C183" s="271" t="s">
        <v>198</v>
      </c>
      <c r="D183" s="433" t="s">
        <v>510</v>
      </c>
    </row>
    <row r="184" spans="2:4" outlineLevel="1" x14ac:dyDescent="0.2">
      <c r="B184" s="370" t="str">
        <f>'Budget Detail'!B238</f>
        <v>Warehouse Supplies</v>
      </c>
      <c r="C184" s="271" t="s">
        <v>198</v>
      </c>
      <c r="D184" s="433" t="s">
        <v>510</v>
      </c>
    </row>
    <row r="185" spans="2:4" outlineLevel="1" x14ac:dyDescent="0.2">
      <c r="B185" s="370" t="str">
        <f>'Budget Detail'!B239</f>
        <v>General Communications Expense</v>
      </c>
      <c r="C185" s="271" t="s">
        <v>198</v>
      </c>
      <c r="D185" s="433" t="s">
        <v>510</v>
      </c>
    </row>
    <row r="186" spans="2:4" outlineLevel="1" x14ac:dyDescent="0.2">
      <c r="B186" s="370" t="str">
        <f>'Budget Detail'!B240</f>
        <v>Mobile/Cellular Communications</v>
      </c>
      <c r="C186" s="271" t="s">
        <v>198</v>
      </c>
      <c r="D186" s="433" t="s">
        <v>510</v>
      </c>
    </row>
    <row r="187" spans="2:4" outlineLevel="1" x14ac:dyDescent="0.2">
      <c r="B187" s="370" t="str">
        <f>'Budget Detail'!B241</f>
        <v>Satellite Communications</v>
      </c>
      <c r="C187" s="271" t="s">
        <v>198</v>
      </c>
      <c r="D187" s="433" t="s">
        <v>510</v>
      </c>
    </row>
    <row r="188" spans="2:4" outlineLevel="1" x14ac:dyDescent="0.2">
      <c r="B188" s="370" t="str">
        <f>'Budget Detail'!B242</f>
        <v>Internet Communications</v>
      </c>
      <c r="C188" s="271" t="s">
        <v>198</v>
      </c>
      <c r="D188" s="433" t="s">
        <v>510</v>
      </c>
    </row>
    <row r="189" spans="2:4" outlineLevel="1" x14ac:dyDescent="0.2">
      <c r="B189" s="370" t="str">
        <f>'Budget Detail'!B243</f>
        <v>Printing and Photocopying</v>
      </c>
      <c r="C189" s="271" t="s">
        <v>198</v>
      </c>
      <c r="D189" s="433" t="s">
        <v>510</v>
      </c>
    </row>
    <row r="190" spans="2:4" outlineLevel="1" x14ac:dyDescent="0.2">
      <c r="B190" s="370" t="str">
        <f>'Budget Detail'!B244</f>
        <v>Courier and Postage</v>
      </c>
      <c r="C190" s="271" t="s">
        <v>198</v>
      </c>
      <c r="D190" s="433" t="s">
        <v>510</v>
      </c>
    </row>
    <row r="191" spans="2:4" outlineLevel="1" x14ac:dyDescent="0.2">
      <c r="B191" s="370" t="str">
        <f>'Budget Detail'!B245</f>
        <v>Dues, Subscriptions and References</v>
      </c>
      <c r="C191" s="271" t="s">
        <v>198</v>
      </c>
      <c r="D191" s="433" t="s">
        <v>510</v>
      </c>
    </row>
    <row r="192" spans="2:4" outlineLevel="1" x14ac:dyDescent="0.2">
      <c r="B192" s="370" t="str">
        <f>'Budget Detail'!B246</f>
        <v>Banking and Cash Handling Fees</v>
      </c>
      <c r="C192" s="271" t="s">
        <v>198</v>
      </c>
      <c r="D192" s="433" t="s">
        <v>510</v>
      </c>
    </row>
    <row r="193" spans="2:4" outlineLevel="1" x14ac:dyDescent="0.2">
      <c r="B193" s="370" t="str">
        <f>'Budget Detail'!B247</f>
        <v>Taxes, Filing and Registration Fees</v>
      </c>
      <c r="C193" s="271" t="s">
        <v>198</v>
      </c>
      <c r="D193" s="433" t="s">
        <v>510</v>
      </c>
    </row>
    <row r="194" spans="2:4" outlineLevel="1" x14ac:dyDescent="0.2">
      <c r="B194" s="370" t="str">
        <f>'Budget Detail'!B248</f>
        <v>&lt;Insert more ODC lines here&gt;</v>
      </c>
      <c r="C194" s="271" t="s">
        <v>198</v>
      </c>
      <c r="D194" s="433" t="s">
        <v>510</v>
      </c>
    </row>
    <row r="196" spans="2:4" x14ac:dyDescent="0.2">
      <c r="B196" s="280" t="s">
        <v>199</v>
      </c>
      <c r="C196" s="110" t="s">
        <v>190</v>
      </c>
      <c r="D196" s="118"/>
    </row>
    <row r="197" spans="2:4" outlineLevel="1" x14ac:dyDescent="0.2">
      <c r="B197" s="115" t="str">
        <f>'Budget Detail'!B256</f>
        <v>Overhead</v>
      </c>
      <c r="C197" s="116" t="s">
        <v>200</v>
      </c>
      <c r="D197" s="433" t="s">
        <v>510</v>
      </c>
    </row>
    <row r="198" spans="2:4" outlineLevel="1" x14ac:dyDescent="0.2">
      <c r="B198" s="115" t="str">
        <f>'Budget Detail'!B257</f>
        <v>G&amp;A</v>
      </c>
      <c r="C198" s="116" t="s">
        <v>200</v>
      </c>
      <c r="D198" s="433" t="s">
        <v>510</v>
      </c>
    </row>
    <row r="199" spans="2:4" outlineLevel="1" x14ac:dyDescent="0.2">
      <c r="B199" s="115" t="str">
        <f>'Budget Detail'!B258</f>
        <v>&lt;Insert more Indirect Cost lines here&gt;</v>
      </c>
      <c r="C199" s="116" t="s">
        <v>200</v>
      </c>
      <c r="D199" s="433" t="s">
        <v>510</v>
      </c>
    </row>
  </sheetData>
  <mergeCells count="2">
    <mergeCell ref="B10:D10"/>
    <mergeCell ref="B74:C74"/>
  </mergeCells>
  <phoneticPr fontId="0" type="noConversion"/>
  <conditionalFormatting sqref="B70:B73">
    <cfRule type="cellIs" dxfId="11" priority="4" stopIfTrue="1" operator="equal">
      <formula>"&lt;Specific vehicle type/model&gt;"</formula>
    </cfRule>
  </conditionalFormatting>
  <conditionalFormatting sqref="B75:B78">
    <cfRule type="cellIs" dxfId="10" priority="6" stopIfTrue="1" operator="equal">
      <formula>"&lt;Specific capital equipment&gt;"</formula>
    </cfRule>
  </conditionalFormatting>
  <conditionalFormatting sqref="B82:B89">
    <cfRule type="cellIs" dxfId="9" priority="8" stopIfTrue="1" operator="equal">
      <formula>"&lt;Specific general equipment&gt;"</formula>
    </cfRule>
  </conditionalFormatting>
  <conditionalFormatting sqref="B93:B97">
    <cfRule type="cellIs" dxfId="8" priority="12" stopIfTrue="1" operator="equal">
      <formula>"&lt;Specific program activity&gt;"</formula>
    </cfRule>
  </conditionalFormatting>
  <conditionalFormatting sqref="B99:B101">
    <cfRule type="cellIs" dxfId="7" priority="14" stopIfTrue="1" operator="equal">
      <formula>"&lt;Specific training activity&gt;"</formula>
    </cfRule>
  </conditionalFormatting>
  <conditionalFormatting sqref="B113:B115">
    <cfRule type="cellIs" dxfId="6" priority="22" stopIfTrue="1" operator="equal">
      <formula>"&lt;Specific US subgrant&gt;"</formula>
    </cfRule>
  </conditionalFormatting>
  <conditionalFormatting sqref="B117:B119">
    <cfRule type="cellIs" dxfId="5" priority="26" stopIfTrue="1" operator="equal">
      <formula>"&lt;Specific local subgrant&gt;"</formula>
    </cfRule>
  </conditionalFormatting>
  <conditionalFormatting sqref="B123:B124">
    <cfRule type="cellIs" dxfId="4" priority="28" stopIfTrue="1" operator="equal">
      <formula>"&lt;Specific construction activity&gt;"</formula>
    </cfRule>
  </conditionalFormatting>
  <conditionalFormatting sqref="B125">
    <cfRule type="cellIs" dxfId="3" priority="29" stopIfTrue="1" operator="equal">
      <formula>"&lt;Insert more Construction lines here&gt;"</formula>
    </cfRule>
  </conditionalFormatting>
  <conditionalFormatting sqref="F3:F7">
    <cfRule type="cellIs" dxfId="2" priority="38" stopIfTrue="1" operator="greaterThan">
      <formula>0</formula>
    </cfRule>
  </conditionalFormatting>
  <conditionalFormatting sqref="C4:C7">
    <cfRule type="cellIs" dxfId="1" priority="39" stopIfTrue="1" operator="equal">
      <formula>""</formula>
    </cfRule>
  </conditionalFormatting>
  <conditionalFormatting sqref="B22">
    <cfRule type="cellIs" dxfId="0" priority="40" stopIfTrue="1" operator="equal">
      <formula>"&lt;HQ Technical position&gt;"</formula>
    </cfRule>
  </conditionalFormatting>
  <pageMargins left="0.75" right="0.75" top="1" bottom="1" header="0.5" footer="0.5"/>
  <pageSetup scale="92" fitToHeight="0" orientation="portrait" r:id="rId1"/>
  <headerFooter alignWithMargins="0">
    <oddFooter>&amp;LBudget Narrative&amp;C&amp;"Arial,Bold"Mercy Corps&amp;R&amp;P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3"/>
  <sheetViews>
    <sheetView workbookViewId="0">
      <selection activeCell="O13" sqref="O13"/>
    </sheetView>
  </sheetViews>
  <sheetFormatPr defaultColWidth="9.140625" defaultRowHeight="12.75" x14ac:dyDescent="0.2"/>
  <cols>
    <col min="1" max="1" width="9.140625" style="213"/>
    <col min="2" max="2" width="17" style="213" bestFit="1" customWidth="1"/>
    <col min="3" max="3" width="25" style="213" bestFit="1" customWidth="1"/>
    <col min="4" max="4" width="24.5703125" style="213" customWidth="1"/>
    <col min="5" max="5" width="13" style="213" customWidth="1"/>
    <col min="6" max="6" width="11.7109375" style="213" customWidth="1"/>
    <col min="7" max="7" width="48.28515625" style="213" customWidth="1"/>
    <col min="8" max="8" width="17.85546875" style="214" customWidth="1"/>
    <col min="9" max="9" width="15" style="214" customWidth="1"/>
    <col min="10" max="10" width="11.140625" style="213" customWidth="1"/>
    <col min="11" max="11" width="12.7109375" style="213" customWidth="1"/>
    <col min="12" max="12" width="15" style="213" customWidth="1"/>
    <col min="13" max="13" width="14.140625" style="213" customWidth="1"/>
    <col min="14" max="14" width="11" style="215" customWidth="1"/>
    <col min="15" max="16" width="10.5703125" style="213" customWidth="1"/>
    <col min="17" max="17" width="11.140625" style="213" customWidth="1"/>
    <col min="18" max="18" width="12.28515625" style="213" bestFit="1" customWidth="1"/>
    <col min="19" max="20" width="18.42578125" style="213" customWidth="1"/>
    <col min="21" max="16384" width="9.140625" style="213"/>
  </cols>
  <sheetData>
    <row r="1" spans="2:20" ht="13.5" customHeight="1" thickBot="1" x14ac:dyDescent="0.25">
      <c r="B1" s="466" t="s">
        <v>268</v>
      </c>
      <c r="C1" s="467"/>
      <c r="D1" s="467"/>
      <c r="E1" s="467"/>
      <c r="F1" s="468"/>
      <c r="G1" s="214"/>
      <c r="I1" s="213"/>
      <c r="M1" s="215"/>
      <c r="N1" s="213"/>
    </row>
    <row r="2" spans="2:20" ht="13.5" customHeight="1" x14ac:dyDescent="0.2">
      <c r="B2" s="462" t="s">
        <v>266</v>
      </c>
      <c r="C2" s="463"/>
      <c r="D2" s="469" t="s">
        <v>269</v>
      </c>
      <c r="E2" s="469"/>
      <c r="F2" s="470"/>
      <c r="G2" s="214"/>
      <c r="I2" s="213"/>
      <c r="M2" s="215"/>
      <c r="N2" s="213"/>
    </row>
    <row r="3" spans="2:20" ht="13.5" customHeight="1" thickBot="1" x14ac:dyDescent="0.25">
      <c r="B3" s="464" t="s">
        <v>267</v>
      </c>
      <c r="C3" s="465"/>
      <c r="D3" s="471" t="s">
        <v>270</v>
      </c>
      <c r="E3" s="471"/>
      <c r="F3" s="472"/>
      <c r="G3" s="214"/>
      <c r="I3" s="213"/>
      <c r="M3" s="215"/>
      <c r="N3" s="213"/>
    </row>
    <row r="4" spans="2:20" ht="30.75" thickBot="1" x14ac:dyDescent="0.3">
      <c r="B4" s="314" t="s">
        <v>261</v>
      </c>
      <c r="C4" s="314" t="s">
        <v>262</v>
      </c>
      <c r="D4" s="314" t="s">
        <v>177</v>
      </c>
      <c r="E4" s="314" t="s">
        <v>263</v>
      </c>
      <c r="F4" s="318" t="s">
        <v>265</v>
      </c>
      <c r="G4" s="214"/>
      <c r="I4" s="213"/>
      <c r="M4" s="215"/>
      <c r="N4" s="213"/>
    </row>
    <row r="5" spans="2:20" x14ac:dyDescent="0.2">
      <c r="B5" s="362"/>
      <c r="C5" s="363"/>
      <c r="D5" s="364"/>
      <c r="E5" s="364"/>
      <c r="F5" s="427">
        <f>E5+D5</f>
        <v>0</v>
      </c>
      <c r="G5" s="214"/>
      <c r="I5" s="213"/>
      <c r="M5" s="215"/>
      <c r="N5" s="213"/>
    </row>
    <row r="6" spans="2:20" x14ac:dyDescent="0.2">
      <c r="B6" s="317"/>
      <c r="C6" s="312"/>
      <c r="D6" s="313"/>
      <c r="E6" s="313"/>
      <c r="F6" s="428">
        <f t="shared" ref="F6:F13" si="0">E6+D6</f>
        <v>0</v>
      </c>
      <c r="G6" s="214"/>
      <c r="I6" s="213"/>
      <c r="M6" s="215"/>
      <c r="N6" s="213"/>
    </row>
    <row r="7" spans="2:20" x14ac:dyDescent="0.2">
      <c r="B7" s="317"/>
      <c r="C7" s="312"/>
      <c r="D7" s="313"/>
      <c r="E7" s="313"/>
      <c r="F7" s="428">
        <f t="shared" si="0"/>
        <v>0</v>
      </c>
      <c r="G7" s="214"/>
      <c r="I7" s="213"/>
      <c r="M7" s="215"/>
      <c r="N7" s="213"/>
    </row>
    <row r="8" spans="2:20" x14ac:dyDescent="0.2">
      <c r="B8" s="317"/>
      <c r="C8" s="312"/>
      <c r="D8" s="313"/>
      <c r="E8" s="313"/>
      <c r="F8" s="428">
        <f t="shared" si="0"/>
        <v>0</v>
      </c>
      <c r="G8" s="214"/>
      <c r="I8" s="213"/>
      <c r="M8" s="215"/>
      <c r="N8" s="213"/>
    </row>
    <row r="9" spans="2:20" x14ac:dyDescent="0.2">
      <c r="B9" s="317"/>
      <c r="C9" s="312"/>
      <c r="D9" s="313"/>
      <c r="E9" s="313"/>
      <c r="F9" s="428">
        <f t="shared" si="0"/>
        <v>0</v>
      </c>
      <c r="G9" s="214"/>
      <c r="I9" s="213"/>
      <c r="M9" s="215"/>
      <c r="N9" s="213"/>
    </row>
    <row r="10" spans="2:20" x14ac:dyDescent="0.2">
      <c r="B10" s="317"/>
      <c r="C10" s="312"/>
      <c r="D10" s="313"/>
      <c r="E10" s="313"/>
      <c r="F10" s="428">
        <f t="shared" si="0"/>
        <v>0</v>
      </c>
      <c r="G10" s="214"/>
      <c r="I10" s="213"/>
      <c r="M10" s="215"/>
      <c r="N10" s="213"/>
    </row>
    <row r="11" spans="2:20" x14ac:dyDescent="0.2">
      <c r="B11" s="317"/>
      <c r="C11" s="312"/>
      <c r="D11" s="313"/>
      <c r="E11" s="313"/>
      <c r="F11" s="428">
        <f t="shared" si="0"/>
        <v>0</v>
      </c>
      <c r="G11" s="214"/>
      <c r="I11" s="213"/>
      <c r="M11" s="215"/>
      <c r="N11" s="213"/>
    </row>
    <row r="12" spans="2:20" x14ac:dyDescent="0.2">
      <c r="B12" s="317"/>
      <c r="C12" s="312"/>
      <c r="D12" s="313"/>
      <c r="E12" s="313"/>
      <c r="F12" s="428">
        <f t="shared" si="0"/>
        <v>0</v>
      </c>
      <c r="G12" s="214"/>
      <c r="I12" s="213"/>
      <c r="M12" s="215"/>
      <c r="N12" s="213"/>
    </row>
    <row r="13" spans="2:20" ht="13.5" thickBot="1" x14ac:dyDescent="0.25">
      <c r="B13" s="365"/>
      <c r="C13" s="315"/>
      <c r="D13" s="316"/>
      <c r="E13" s="316"/>
      <c r="F13" s="429">
        <f t="shared" si="0"/>
        <v>0</v>
      </c>
      <c r="G13" s="214"/>
      <c r="I13" s="213"/>
      <c r="M13" s="215"/>
      <c r="N13" s="213"/>
    </row>
    <row r="14" spans="2:20" ht="13.5" thickBot="1" x14ac:dyDescent="0.25"/>
    <row r="15" spans="2:20" ht="15.75" customHeight="1" thickBot="1" x14ac:dyDescent="0.25">
      <c r="B15" s="466" t="s">
        <v>272</v>
      </c>
      <c r="C15" s="467"/>
      <c r="D15" s="467"/>
      <c r="E15" s="467"/>
      <c r="F15" s="467"/>
      <c r="G15" s="467"/>
      <c r="H15" s="467"/>
      <c r="I15" s="467"/>
      <c r="J15" s="467"/>
      <c r="K15" s="467"/>
      <c r="L15" s="467"/>
      <c r="M15" s="468"/>
      <c r="N15" s="210"/>
      <c r="O15" s="211"/>
      <c r="P15" s="211"/>
      <c r="Q15" s="211"/>
      <c r="R15" s="211"/>
      <c r="S15" s="211"/>
      <c r="T15" s="212"/>
    </row>
    <row r="16" spans="2:20" ht="51" customHeight="1" thickBot="1" x14ac:dyDescent="0.25">
      <c r="B16" s="264" t="s">
        <v>165</v>
      </c>
      <c r="C16" s="264" t="s">
        <v>166</v>
      </c>
      <c r="D16" s="264" t="s">
        <v>167</v>
      </c>
      <c r="E16" s="264" t="s">
        <v>168</v>
      </c>
      <c r="F16" s="264" t="s">
        <v>169</v>
      </c>
      <c r="G16" s="264" t="s">
        <v>170</v>
      </c>
      <c r="H16" s="264" t="s">
        <v>171</v>
      </c>
      <c r="I16" s="264" t="s">
        <v>172</v>
      </c>
      <c r="J16" s="264" t="s">
        <v>173</v>
      </c>
      <c r="K16" s="264" t="s">
        <v>174</v>
      </c>
      <c r="L16" s="264" t="s">
        <v>175</v>
      </c>
      <c r="M16" s="264" t="s">
        <v>176</v>
      </c>
      <c r="O16" s="214"/>
      <c r="P16" s="214"/>
      <c r="Q16" s="214"/>
      <c r="R16" s="214"/>
      <c r="S16" s="214"/>
      <c r="T16" s="214"/>
    </row>
    <row r="17" spans="2:14" s="214" customFormat="1" x14ac:dyDescent="0.2">
      <c r="B17" s="216">
        <v>1</v>
      </c>
      <c r="C17" s="217"/>
      <c r="D17" s="217"/>
      <c r="E17" s="216"/>
      <c r="F17" s="216"/>
      <c r="G17" s="217"/>
      <c r="H17" s="218"/>
      <c r="I17" s="219">
        <f>H17*E17*F17</f>
        <v>0</v>
      </c>
      <c r="J17" s="219"/>
      <c r="K17" s="219"/>
      <c r="L17" s="219">
        <f>F17*J17*K17</f>
        <v>0</v>
      </c>
      <c r="M17" s="219">
        <f>I17+L17</f>
        <v>0</v>
      </c>
      <c r="N17" s="215"/>
    </row>
    <row r="18" spans="2:14" s="214" customFormat="1" x14ac:dyDescent="0.2">
      <c r="B18" s="220">
        <v>1</v>
      </c>
      <c r="C18" s="220"/>
      <c r="D18" s="220"/>
      <c r="E18" s="220"/>
      <c r="F18" s="220"/>
      <c r="G18" s="220"/>
      <c r="H18" s="221"/>
      <c r="I18" s="219">
        <f>H18*E18*F18</f>
        <v>0</v>
      </c>
      <c r="J18" s="221"/>
      <c r="K18" s="221"/>
      <c r="L18" s="219">
        <f>F18*J18*K18</f>
        <v>0</v>
      </c>
      <c r="M18" s="219">
        <f>I18+L18</f>
        <v>0</v>
      </c>
      <c r="N18" s="215"/>
    </row>
    <row r="19" spans="2:14" s="214" customFormat="1" ht="13.5" thickBot="1" x14ac:dyDescent="0.25">
      <c r="B19" s="232">
        <v>1</v>
      </c>
      <c r="C19" s="232"/>
      <c r="D19" s="232"/>
      <c r="E19" s="232"/>
      <c r="F19" s="232"/>
      <c r="G19" s="232"/>
      <c r="H19" s="319"/>
      <c r="I19" s="320">
        <f>H19*E19*F19</f>
        <v>0</v>
      </c>
      <c r="J19" s="319"/>
      <c r="K19" s="319"/>
      <c r="L19" s="320">
        <f>F19*J19*K19</f>
        <v>0</v>
      </c>
      <c r="M19" s="219">
        <f>I19+L19</f>
        <v>0</v>
      </c>
      <c r="N19" s="215"/>
    </row>
    <row r="20" spans="2:14" s="231" customFormat="1" ht="13.5" thickBot="1" x14ac:dyDescent="0.25">
      <c r="B20" s="473" t="s">
        <v>214</v>
      </c>
      <c r="C20" s="474"/>
      <c r="D20" s="474"/>
      <c r="E20" s="474"/>
      <c r="F20" s="474"/>
      <c r="G20" s="474"/>
      <c r="H20" s="474"/>
      <c r="I20" s="474"/>
      <c r="J20" s="474"/>
      <c r="K20" s="474"/>
      <c r="L20" s="475"/>
      <c r="M20" s="229">
        <f>SUM(M17:M19)</f>
        <v>0</v>
      </c>
      <c r="N20" s="230"/>
    </row>
    <row r="21" spans="2:14" s="214" customFormat="1" x14ac:dyDescent="0.2">
      <c r="B21" s="228">
        <v>2</v>
      </c>
      <c r="C21" s="228"/>
      <c r="D21" s="228"/>
      <c r="E21" s="228"/>
      <c r="F21" s="228"/>
      <c r="G21" s="228"/>
      <c r="H21" s="222"/>
      <c r="I21" s="219">
        <f>H21*E21*F21</f>
        <v>0</v>
      </c>
      <c r="J21" s="222"/>
      <c r="K21" s="222"/>
      <c r="L21" s="219">
        <f>F21*J21*K21</f>
        <v>0</v>
      </c>
      <c r="M21" s="219">
        <f>I21+L21</f>
        <v>0</v>
      </c>
      <c r="N21" s="215"/>
    </row>
    <row r="22" spans="2:14" s="226" customFormat="1" x14ac:dyDescent="0.2">
      <c r="B22" s="223">
        <v>2</v>
      </c>
      <c r="C22" s="224"/>
      <c r="D22" s="224"/>
      <c r="E22" s="223"/>
      <c r="F22" s="223"/>
      <c r="G22" s="224"/>
      <c r="H22" s="218"/>
      <c r="I22" s="219">
        <f>H22*E22*F22</f>
        <v>0</v>
      </c>
      <c r="J22" s="219"/>
      <c r="K22" s="219"/>
      <c r="L22" s="219">
        <f>F22*J22*K22</f>
        <v>0</v>
      </c>
      <c r="M22" s="219">
        <f>I22+L22</f>
        <v>0</v>
      </c>
      <c r="N22" s="225"/>
    </row>
    <row r="23" spans="2:14" s="226" customFormat="1" ht="13.5" thickBot="1" x14ac:dyDescent="0.25">
      <c r="B23" s="223">
        <v>2</v>
      </c>
      <c r="C23" s="217"/>
      <c r="D23" s="224"/>
      <c r="E23" s="223"/>
      <c r="F23" s="223"/>
      <c r="G23" s="224"/>
      <c r="H23" s="218"/>
      <c r="I23" s="219">
        <f>H23*E23*F23</f>
        <v>0</v>
      </c>
      <c r="J23" s="219"/>
      <c r="K23" s="219"/>
      <c r="L23" s="219">
        <f>F23*J23*K23</f>
        <v>0</v>
      </c>
      <c r="M23" s="219">
        <f>I23+L23</f>
        <v>0</v>
      </c>
      <c r="N23" s="225"/>
    </row>
    <row r="24" spans="2:14" s="231" customFormat="1" ht="13.5" thickBot="1" x14ac:dyDescent="0.25">
      <c r="B24" s="473" t="s">
        <v>215</v>
      </c>
      <c r="C24" s="474"/>
      <c r="D24" s="474"/>
      <c r="E24" s="474"/>
      <c r="F24" s="474"/>
      <c r="G24" s="474"/>
      <c r="H24" s="474"/>
      <c r="I24" s="474"/>
      <c r="J24" s="474"/>
      <c r="K24" s="474"/>
      <c r="L24" s="475"/>
      <c r="M24" s="229">
        <f>SUM(M21:M23)</f>
        <v>0</v>
      </c>
      <c r="N24" s="230"/>
    </row>
    <row r="25" spans="2:14" s="226" customFormat="1" x14ac:dyDescent="0.2">
      <c r="B25" s="223">
        <v>3</v>
      </c>
      <c r="C25" s="224"/>
      <c r="D25" s="217"/>
      <c r="E25" s="223"/>
      <c r="F25" s="223"/>
      <c r="G25" s="224"/>
      <c r="H25" s="218"/>
      <c r="I25" s="219">
        <f>H25*E25*F25</f>
        <v>0</v>
      </c>
      <c r="J25" s="219"/>
      <c r="K25" s="219"/>
      <c r="L25" s="219">
        <f>F25*J25*K25</f>
        <v>0</v>
      </c>
      <c r="M25" s="219">
        <f>I25+L25</f>
        <v>0</v>
      </c>
      <c r="N25" s="225"/>
    </row>
    <row r="26" spans="2:14" s="214" customFormat="1" x14ac:dyDescent="0.2">
      <c r="B26" s="227">
        <v>3</v>
      </c>
      <c r="C26" s="227"/>
      <c r="D26" s="227"/>
      <c r="E26" s="227"/>
      <c r="F26" s="227"/>
      <c r="G26" s="220"/>
      <c r="H26" s="221"/>
      <c r="I26" s="219">
        <f>H26*E26*F26</f>
        <v>0</v>
      </c>
      <c r="J26" s="221"/>
      <c r="K26" s="221"/>
      <c r="L26" s="219">
        <f>F26*J26*K26</f>
        <v>0</v>
      </c>
      <c r="M26" s="219">
        <f>I26+L26</f>
        <v>0</v>
      </c>
      <c r="N26" s="215"/>
    </row>
    <row r="27" spans="2:14" s="214" customFormat="1" ht="13.5" thickBot="1" x14ac:dyDescent="0.25">
      <c r="B27" s="217">
        <v>3</v>
      </c>
      <c r="C27" s="217"/>
      <c r="D27" s="217"/>
      <c r="E27" s="217"/>
      <c r="F27" s="217"/>
      <c r="G27" s="217"/>
      <c r="H27" s="218"/>
      <c r="I27" s="219">
        <f>H27*E27*F27</f>
        <v>0</v>
      </c>
      <c r="J27" s="219"/>
      <c r="K27" s="219"/>
      <c r="L27" s="219">
        <f>F27*J27*K27</f>
        <v>0</v>
      </c>
      <c r="M27" s="219">
        <f>I27+L27</f>
        <v>0</v>
      </c>
      <c r="N27" s="215"/>
    </row>
    <row r="28" spans="2:14" s="231" customFormat="1" ht="13.5" thickBot="1" x14ac:dyDescent="0.25">
      <c r="B28" s="473" t="s">
        <v>217</v>
      </c>
      <c r="C28" s="474"/>
      <c r="D28" s="474"/>
      <c r="E28" s="474"/>
      <c r="F28" s="474"/>
      <c r="G28" s="474"/>
      <c r="H28" s="474"/>
      <c r="I28" s="474"/>
      <c r="J28" s="474"/>
      <c r="K28" s="474"/>
      <c r="L28" s="475"/>
      <c r="M28" s="229">
        <f>SUM(M25:M27)</f>
        <v>0</v>
      </c>
      <c r="N28" s="230"/>
    </row>
    <row r="29" spans="2:14" s="214" customFormat="1" x14ac:dyDescent="0.2">
      <c r="B29" s="217">
        <v>4</v>
      </c>
      <c r="C29" s="217"/>
      <c r="D29" s="217"/>
      <c r="E29" s="217"/>
      <c r="F29" s="217"/>
      <c r="G29" s="217"/>
      <c r="H29" s="218"/>
      <c r="I29" s="219">
        <f>H29*E29*F29</f>
        <v>0</v>
      </c>
      <c r="J29" s="218"/>
      <c r="K29" s="218"/>
      <c r="L29" s="219">
        <f>F29*J29*K29</f>
        <v>0</v>
      </c>
      <c r="M29" s="219">
        <f>I29+L29</f>
        <v>0</v>
      </c>
      <c r="N29" s="215"/>
    </row>
    <row r="30" spans="2:14" s="214" customFormat="1" x14ac:dyDescent="0.2">
      <c r="B30" s="217">
        <v>4</v>
      </c>
      <c r="C30" s="217"/>
      <c r="D30" s="217"/>
      <c r="E30" s="217"/>
      <c r="F30" s="217"/>
      <c r="G30" s="217"/>
      <c r="H30" s="218"/>
      <c r="I30" s="219">
        <f>H30*E30*F30</f>
        <v>0</v>
      </c>
      <c r="J30" s="218"/>
      <c r="K30" s="218"/>
      <c r="L30" s="219">
        <f>F30*J30*K30</f>
        <v>0</v>
      </c>
      <c r="M30" s="219">
        <f>I30+L30</f>
        <v>0</v>
      </c>
      <c r="N30" s="215"/>
    </row>
    <row r="31" spans="2:14" s="214" customFormat="1" ht="13.5" thickBot="1" x14ac:dyDescent="0.25">
      <c r="B31" s="220">
        <v>4</v>
      </c>
      <c r="C31" s="220"/>
      <c r="D31" s="220"/>
      <c r="E31" s="220"/>
      <c r="F31" s="220"/>
      <c r="G31" s="220"/>
      <c r="H31" s="221"/>
      <c r="I31" s="219">
        <f>H31*E31*F31</f>
        <v>0</v>
      </c>
      <c r="J31" s="221"/>
      <c r="K31" s="221"/>
      <c r="L31" s="219">
        <f>F31*J31*K31</f>
        <v>0</v>
      </c>
      <c r="M31" s="219">
        <f>I31+L31</f>
        <v>0</v>
      </c>
      <c r="N31" s="215"/>
    </row>
    <row r="32" spans="2:14" s="231" customFormat="1" ht="13.5" thickBot="1" x14ac:dyDescent="0.25">
      <c r="B32" s="473" t="s">
        <v>216</v>
      </c>
      <c r="C32" s="474"/>
      <c r="D32" s="474"/>
      <c r="E32" s="474"/>
      <c r="F32" s="474"/>
      <c r="G32" s="474"/>
      <c r="H32" s="474"/>
      <c r="I32" s="474"/>
      <c r="J32" s="474"/>
      <c r="K32" s="474"/>
      <c r="L32" s="475"/>
      <c r="M32" s="229">
        <f>SUM(M29:M31)</f>
        <v>0</v>
      </c>
      <c r="N32" s="230"/>
    </row>
    <row r="33" spans="2:14" s="214" customFormat="1" x14ac:dyDescent="0.2">
      <c r="B33" s="220">
        <v>5</v>
      </c>
      <c r="C33" s="220"/>
      <c r="D33" s="220"/>
      <c r="E33" s="220"/>
      <c r="F33" s="220"/>
      <c r="G33" s="220"/>
      <c r="H33" s="221"/>
      <c r="I33" s="219">
        <f>H33*E33*F33</f>
        <v>0</v>
      </c>
      <c r="J33" s="221"/>
      <c r="K33" s="221"/>
      <c r="L33" s="219">
        <f>F33*J33*K33</f>
        <v>0</v>
      </c>
      <c r="M33" s="219">
        <f>I33+L33</f>
        <v>0</v>
      </c>
      <c r="N33" s="215"/>
    </row>
    <row r="34" spans="2:14" s="214" customFormat="1" x14ac:dyDescent="0.2">
      <c r="B34" s="220">
        <v>5</v>
      </c>
      <c r="C34" s="220"/>
      <c r="D34" s="220"/>
      <c r="E34" s="220"/>
      <c r="F34" s="220"/>
      <c r="G34" s="220"/>
      <c r="H34" s="221"/>
      <c r="I34" s="219">
        <f>H34*E34*F34</f>
        <v>0</v>
      </c>
      <c r="J34" s="221"/>
      <c r="K34" s="221"/>
      <c r="L34" s="219">
        <f>F34*J34*K34</f>
        <v>0</v>
      </c>
      <c r="M34" s="219">
        <f>I34+L34</f>
        <v>0</v>
      </c>
      <c r="N34" s="215"/>
    </row>
    <row r="35" spans="2:14" s="214" customFormat="1" ht="13.5" thickBot="1" x14ac:dyDescent="0.25">
      <c r="B35" s="220">
        <v>5</v>
      </c>
      <c r="C35" s="220"/>
      <c r="D35" s="220"/>
      <c r="E35" s="220"/>
      <c r="F35" s="220"/>
      <c r="G35" s="220"/>
      <c r="H35" s="221"/>
      <c r="I35" s="219">
        <f>H35*E35*F35</f>
        <v>0</v>
      </c>
      <c r="J35" s="221"/>
      <c r="K35" s="221"/>
      <c r="L35" s="219">
        <f>F35*J35*K35</f>
        <v>0</v>
      </c>
      <c r="M35" s="219">
        <f>I35+L35</f>
        <v>0</v>
      </c>
      <c r="N35" s="215"/>
    </row>
    <row r="36" spans="2:14" s="231" customFormat="1" ht="13.5" thickBot="1" x14ac:dyDescent="0.25">
      <c r="B36" s="473" t="s">
        <v>218</v>
      </c>
      <c r="C36" s="474"/>
      <c r="D36" s="474"/>
      <c r="E36" s="474"/>
      <c r="F36" s="474"/>
      <c r="G36" s="474"/>
      <c r="H36" s="474"/>
      <c r="I36" s="474"/>
      <c r="J36" s="474"/>
      <c r="K36" s="474"/>
      <c r="L36" s="475"/>
      <c r="M36" s="229">
        <f>SUM(M33:M35)</f>
        <v>0</v>
      </c>
      <c r="N36" s="230"/>
    </row>
    <row r="37" spans="2:14" s="231" customFormat="1" ht="13.5" customHeight="1" thickBot="1" x14ac:dyDescent="0.25">
      <c r="B37" s="473" t="s">
        <v>219</v>
      </c>
      <c r="C37" s="474"/>
      <c r="D37" s="474"/>
      <c r="E37" s="474"/>
      <c r="F37" s="474"/>
      <c r="G37" s="474"/>
      <c r="H37" s="474"/>
      <c r="I37" s="474"/>
      <c r="J37" s="474"/>
      <c r="K37" s="474"/>
      <c r="L37" s="475"/>
      <c r="M37" s="229">
        <f>SUM(M20+M24+M28+M32+M36)</f>
        <v>0</v>
      </c>
      <c r="N37" s="230"/>
    </row>
    <row r="38" spans="2:14" s="214" customFormat="1" ht="13.5" thickBot="1" x14ac:dyDescent="0.25">
      <c r="N38" s="215"/>
    </row>
    <row r="39" spans="2:14" s="214" customFormat="1" ht="15.75" customHeight="1" thickBot="1" x14ac:dyDescent="0.25">
      <c r="B39" s="466" t="s">
        <v>273</v>
      </c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8"/>
      <c r="N39" s="215"/>
    </row>
    <row r="40" spans="2:14" s="214" customFormat="1" ht="30" customHeight="1" thickBot="1" x14ac:dyDescent="0.25">
      <c r="B40" s="264" t="s">
        <v>165</v>
      </c>
      <c r="C40" s="264" t="s">
        <v>166</v>
      </c>
      <c r="D40" s="264" t="s">
        <v>167</v>
      </c>
      <c r="E40" s="264" t="s">
        <v>168</v>
      </c>
      <c r="F40" s="264" t="s">
        <v>169</v>
      </c>
      <c r="G40" s="264" t="s">
        <v>170</v>
      </c>
      <c r="H40" s="264" t="s">
        <v>171</v>
      </c>
      <c r="I40" s="264" t="s">
        <v>172</v>
      </c>
      <c r="J40" s="264" t="s">
        <v>173</v>
      </c>
      <c r="K40" s="264" t="s">
        <v>174</v>
      </c>
      <c r="L40" s="264" t="s">
        <v>175</v>
      </c>
      <c r="M40" s="264" t="s">
        <v>176</v>
      </c>
      <c r="N40" s="215"/>
    </row>
    <row r="41" spans="2:14" s="214" customFormat="1" x14ac:dyDescent="0.2">
      <c r="B41" s="216">
        <v>1</v>
      </c>
      <c r="C41" s="217"/>
      <c r="D41" s="217"/>
      <c r="E41" s="216"/>
      <c r="F41" s="216"/>
      <c r="G41" s="217"/>
      <c r="H41" s="218"/>
      <c r="I41" s="219">
        <f>H41*E41*F41</f>
        <v>0</v>
      </c>
      <c r="J41" s="219"/>
      <c r="K41" s="219"/>
      <c r="L41" s="219">
        <f>F41*J41*K41</f>
        <v>0</v>
      </c>
      <c r="M41" s="219">
        <f>I41+L41</f>
        <v>0</v>
      </c>
      <c r="N41" s="215"/>
    </row>
    <row r="42" spans="2:14" s="214" customFormat="1" x14ac:dyDescent="0.2">
      <c r="B42" s="220">
        <v>1</v>
      </c>
      <c r="C42" s="220"/>
      <c r="D42" s="220"/>
      <c r="E42" s="220"/>
      <c r="F42" s="220"/>
      <c r="G42" s="220"/>
      <c r="H42" s="221"/>
      <c r="I42" s="219">
        <f>H42*E42*F42</f>
        <v>0</v>
      </c>
      <c r="J42" s="221"/>
      <c r="K42" s="221"/>
      <c r="L42" s="219">
        <f>F42*J42*K42</f>
        <v>0</v>
      </c>
      <c r="M42" s="219">
        <f>I42+L42</f>
        <v>0</v>
      </c>
      <c r="N42" s="215"/>
    </row>
    <row r="43" spans="2:14" s="214" customFormat="1" ht="13.5" thickBot="1" x14ac:dyDescent="0.25">
      <c r="B43" s="232">
        <v>1</v>
      </c>
      <c r="C43" s="232"/>
      <c r="D43" s="232"/>
      <c r="E43" s="232"/>
      <c r="F43" s="232"/>
      <c r="G43" s="232"/>
      <c r="H43" s="319"/>
      <c r="I43" s="320">
        <f>H43*E43*F43</f>
        <v>0</v>
      </c>
      <c r="J43" s="319"/>
      <c r="K43" s="319"/>
      <c r="L43" s="320">
        <f>F43*J43*K43</f>
        <v>0</v>
      </c>
      <c r="M43" s="219">
        <f>I43+L43</f>
        <v>0</v>
      </c>
      <c r="N43" s="215"/>
    </row>
    <row r="44" spans="2:14" s="231" customFormat="1" ht="13.5" thickBot="1" x14ac:dyDescent="0.25">
      <c r="B44" s="473" t="s">
        <v>214</v>
      </c>
      <c r="C44" s="474"/>
      <c r="D44" s="474"/>
      <c r="E44" s="474"/>
      <c r="F44" s="474"/>
      <c r="G44" s="474"/>
      <c r="H44" s="474"/>
      <c r="I44" s="474"/>
      <c r="J44" s="474"/>
      <c r="K44" s="474"/>
      <c r="L44" s="475"/>
      <c r="M44" s="229">
        <f>SUM(M41:M43)</f>
        <v>0</v>
      </c>
      <c r="N44" s="230"/>
    </row>
    <row r="45" spans="2:14" s="214" customFormat="1" x14ac:dyDescent="0.2">
      <c r="B45" s="228">
        <v>2</v>
      </c>
      <c r="C45" s="228"/>
      <c r="D45" s="228"/>
      <c r="E45" s="228"/>
      <c r="F45" s="228"/>
      <c r="G45" s="228"/>
      <c r="H45" s="222"/>
      <c r="I45" s="219">
        <f>H45*E45*F45</f>
        <v>0</v>
      </c>
      <c r="J45" s="222"/>
      <c r="K45" s="222"/>
      <c r="L45" s="219">
        <f>F45*J45*K45</f>
        <v>0</v>
      </c>
      <c r="M45" s="219">
        <f>I45+L45</f>
        <v>0</v>
      </c>
      <c r="N45" s="215"/>
    </row>
    <row r="46" spans="2:14" s="226" customFormat="1" x14ac:dyDescent="0.2">
      <c r="B46" s="223">
        <v>2</v>
      </c>
      <c r="C46" s="224"/>
      <c r="D46" s="224"/>
      <c r="E46" s="223"/>
      <c r="F46" s="223"/>
      <c r="G46" s="224"/>
      <c r="H46" s="218"/>
      <c r="I46" s="219">
        <f>H46*E46*F46</f>
        <v>0</v>
      </c>
      <c r="J46" s="219"/>
      <c r="K46" s="219"/>
      <c r="L46" s="219">
        <f>F46*J46*K46</f>
        <v>0</v>
      </c>
      <c r="M46" s="219">
        <f>I46+L46</f>
        <v>0</v>
      </c>
      <c r="N46" s="225"/>
    </row>
    <row r="47" spans="2:14" s="226" customFormat="1" ht="13.5" thickBot="1" x14ac:dyDescent="0.25">
      <c r="B47" s="223">
        <v>2</v>
      </c>
      <c r="C47" s="217"/>
      <c r="D47" s="224"/>
      <c r="E47" s="223"/>
      <c r="F47" s="223"/>
      <c r="G47" s="224"/>
      <c r="H47" s="218"/>
      <c r="I47" s="219">
        <f>H47*E47*F47</f>
        <v>0</v>
      </c>
      <c r="J47" s="219"/>
      <c r="K47" s="219"/>
      <c r="L47" s="219">
        <f>F47*J47*K47</f>
        <v>0</v>
      </c>
      <c r="M47" s="219">
        <f>I47+L47</f>
        <v>0</v>
      </c>
      <c r="N47" s="225"/>
    </row>
    <row r="48" spans="2:14" s="231" customFormat="1" ht="13.5" thickBot="1" x14ac:dyDescent="0.25">
      <c r="B48" s="473" t="s">
        <v>215</v>
      </c>
      <c r="C48" s="474"/>
      <c r="D48" s="474"/>
      <c r="E48" s="474"/>
      <c r="F48" s="474"/>
      <c r="G48" s="474"/>
      <c r="H48" s="474"/>
      <c r="I48" s="474"/>
      <c r="J48" s="474"/>
      <c r="K48" s="474"/>
      <c r="L48" s="475"/>
      <c r="M48" s="229">
        <f>SUM(M45:M47)</f>
        <v>0</v>
      </c>
      <c r="N48" s="230"/>
    </row>
    <row r="49" spans="2:14" s="226" customFormat="1" x14ac:dyDescent="0.2">
      <c r="B49" s="223">
        <v>3</v>
      </c>
      <c r="C49" s="224"/>
      <c r="D49" s="217"/>
      <c r="E49" s="223"/>
      <c r="F49" s="223"/>
      <c r="G49" s="224"/>
      <c r="H49" s="218"/>
      <c r="I49" s="219">
        <f>H49*E49*F49</f>
        <v>0</v>
      </c>
      <c r="J49" s="219"/>
      <c r="K49" s="219"/>
      <c r="L49" s="219">
        <f>F49*J49*K49</f>
        <v>0</v>
      </c>
      <c r="M49" s="219">
        <f>I49+L49</f>
        <v>0</v>
      </c>
      <c r="N49" s="225"/>
    </row>
    <row r="50" spans="2:14" s="214" customFormat="1" x14ac:dyDescent="0.2">
      <c r="B50" s="227">
        <v>3</v>
      </c>
      <c r="C50" s="227"/>
      <c r="D50" s="227"/>
      <c r="E50" s="227"/>
      <c r="F50" s="227"/>
      <c r="G50" s="220"/>
      <c r="H50" s="221"/>
      <c r="I50" s="219">
        <f>H50*E50*F50</f>
        <v>0</v>
      </c>
      <c r="J50" s="221"/>
      <c r="K50" s="221"/>
      <c r="L50" s="219">
        <f>F50*J50*K50</f>
        <v>0</v>
      </c>
      <c r="M50" s="219">
        <f>I50+L50</f>
        <v>0</v>
      </c>
      <c r="N50" s="215"/>
    </row>
    <row r="51" spans="2:14" s="214" customFormat="1" ht="13.5" thickBot="1" x14ac:dyDescent="0.25">
      <c r="B51" s="217">
        <v>3</v>
      </c>
      <c r="C51" s="217"/>
      <c r="D51" s="217"/>
      <c r="E51" s="217"/>
      <c r="F51" s="217"/>
      <c r="G51" s="217"/>
      <c r="H51" s="218"/>
      <c r="I51" s="219">
        <f>H51*E51*F51</f>
        <v>0</v>
      </c>
      <c r="J51" s="219"/>
      <c r="K51" s="219"/>
      <c r="L51" s="219">
        <f>F51*J51*K51</f>
        <v>0</v>
      </c>
      <c r="M51" s="219">
        <f>I51+L51</f>
        <v>0</v>
      </c>
      <c r="N51" s="215"/>
    </row>
    <row r="52" spans="2:14" s="231" customFormat="1" ht="13.5" thickBot="1" x14ac:dyDescent="0.25">
      <c r="B52" s="473" t="s">
        <v>217</v>
      </c>
      <c r="C52" s="474"/>
      <c r="D52" s="474"/>
      <c r="E52" s="474"/>
      <c r="F52" s="474"/>
      <c r="G52" s="474"/>
      <c r="H52" s="474"/>
      <c r="I52" s="474"/>
      <c r="J52" s="474"/>
      <c r="K52" s="474"/>
      <c r="L52" s="475"/>
      <c r="M52" s="229">
        <f>SUM(M49:M51)</f>
        <v>0</v>
      </c>
      <c r="N52" s="230"/>
    </row>
    <row r="53" spans="2:14" s="214" customFormat="1" x14ac:dyDescent="0.2">
      <c r="B53" s="217">
        <v>4</v>
      </c>
      <c r="C53" s="217"/>
      <c r="D53" s="217"/>
      <c r="E53" s="217"/>
      <c r="F53" s="217"/>
      <c r="G53" s="217"/>
      <c r="H53" s="218"/>
      <c r="I53" s="219">
        <f>H53*E53*F53</f>
        <v>0</v>
      </c>
      <c r="J53" s="218"/>
      <c r="K53" s="218"/>
      <c r="L53" s="219">
        <f>F53*J53*K53</f>
        <v>0</v>
      </c>
      <c r="M53" s="219">
        <f>I53+L53</f>
        <v>0</v>
      </c>
      <c r="N53" s="215"/>
    </row>
    <row r="54" spans="2:14" s="214" customFormat="1" x14ac:dyDescent="0.2">
      <c r="B54" s="217">
        <v>4</v>
      </c>
      <c r="C54" s="217"/>
      <c r="D54" s="217"/>
      <c r="E54" s="217"/>
      <c r="F54" s="217"/>
      <c r="G54" s="217"/>
      <c r="H54" s="218"/>
      <c r="I54" s="219">
        <f>H54*E54*F54</f>
        <v>0</v>
      </c>
      <c r="J54" s="218"/>
      <c r="K54" s="218"/>
      <c r="L54" s="219">
        <f>F54*J54*K54</f>
        <v>0</v>
      </c>
      <c r="M54" s="219">
        <f>I54+L54</f>
        <v>0</v>
      </c>
      <c r="N54" s="215"/>
    </row>
    <row r="55" spans="2:14" s="214" customFormat="1" ht="13.5" thickBot="1" x14ac:dyDescent="0.25">
      <c r="B55" s="220">
        <v>4</v>
      </c>
      <c r="C55" s="220"/>
      <c r="D55" s="220"/>
      <c r="E55" s="220"/>
      <c r="F55" s="220"/>
      <c r="G55" s="220"/>
      <c r="H55" s="221"/>
      <c r="I55" s="219">
        <f>H55*E55*F55</f>
        <v>0</v>
      </c>
      <c r="J55" s="221"/>
      <c r="K55" s="221"/>
      <c r="L55" s="219">
        <f>F55*J55*K55</f>
        <v>0</v>
      </c>
      <c r="M55" s="219">
        <f>I55+L55</f>
        <v>0</v>
      </c>
      <c r="N55" s="215"/>
    </row>
    <row r="56" spans="2:14" s="231" customFormat="1" ht="13.5" thickBot="1" x14ac:dyDescent="0.25">
      <c r="B56" s="473" t="s">
        <v>216</v>
      </c>
      <c r="C56" s="474"/>
      <c r="D56" s="474"/>
      <c r="E56" s="474"/>
      <c r="F56" s="474"/>
      <c r="G56" s="474"/>
      <c r="H56" s="474"/>
      <c r="I56" s="474"/>
      <c r="J56" s="474"/>
      <c r="K56" s="474"/>
      <c r="L56" s="475"/>
      <c r="M56" s="229">
        <f>SUM(M53:M55)</f>
        <v>0</v>
      </c>
      <c r="N56" s="230"/>
    </row>
    <row r="57" spans="2:14" s="214" customFormat="1" x14ac:dyDescent="0.2">
      <c r="B57" s="220">
        <v>5</v>
      </c>
      <c r="C57" s="220"/>
      <c r="D57" s="220"/>
      <c r="E57" s="220"/>
      <c r="F57" s="220"/>
      <c r="G57" s="220"/>
      <c r="H57" s="221"/>
      <c r="I57" s="219">
        <f>H57*E57*F57</f>
        <v>0</v>
      </c>
      <c r="J57" s="221"/>
      <c r="K57" s="221"/>
      <c r="L57" s="219">
        <f>F57*J57*K57</f>
        <v>0</v>
      </c>
      <c r="M57" s="219">
        <f>I57+L57</f>
        <v>0</v>
      </c>
      <c r="N57" s="215"/>
    </row>
    <row r="58" spans="2:14" s="214" customFormat="1" x14ac:dyDescent="0.2">
      <c r="B58" s="220">
        <v>5</v>
      </c>
      <c r="C58" s="220"/>
      <c r="D58" s="220"/>
      <c r="E58" s="220"/>
      <c r="F58" s="220"/>
      <c r="G58" s="220"/>
      <c r="H58" s="221"/>
      <c r="I58" s="219">
        <f>H58*E58*F58</f>
        <v>0</v>
      </c>
      <c r="J58" s="221"/>
      <c r="K58" s="221"/>
      <c r="L58" s="219">
        <f>F58*J58*K58</f>
        <v>0</v>
      </c>
      <c r="M58" s="219">
        <f>I58+L58</f>
        <v>0</v>
      </c>
      <c r="N58" s="215"/>
    </row>
    <row r="59" spans="2:14" s="214" customFormat="1" ht="13.5" thickBot="1" x14ac:dyDescent="0.25">
      <c r="B59" s="220">
        <v>5</v>
      </c>
      <c r="C59" s="220"/>
      <c r="D59" s="220"/>
      <c r="E59" s="220"/>
      <c r="F59" s="220"/>
      <c r="G59" s="220"/>
      <c r="H59" s="221"/>
      <c r="I59" s="219">
        <f>H59*E59*F59</f>
        <v>0</v>
      </c>
      <c r="J59" s="221"/>
      <c r="K59" s="221"/>
      <c r="L59" s="219">
        <f>F59*J59*K59</f>
        <v>0</v>
      </c>
      <c r="M59" s="219">
        <f>I59+L59</f>
        <v>0</v>
      </c>
      <c r="N59" s="215"/>
    </row>
    <row r="60" spans="2:14" s="231" customFormat="1" ht="13.5" thickBot="1" x14ac:dyDescent="0.25">
      <c r="B60" s="473" t="s">
        <v>218</v>
      </c>
      <c r="C60" s="474"/>
      <c r="D60" s="474"/>
      <c r="E60" s="474"/>
      <c r="F60" s="474"/>
      <c r="G60" s="474"/>
      <c r="H60" s="474"/>
      <c r="I60" s="474"/>
      <c r="J60" s="474"/>
      <c r="K60" s="474"/>
      <c r="L60" s="475"/>
      <c r="M60" s="229">
        <f>SUM(M57:M59)</f>
        <v>0</v>
      </c>
      <c r="N60" s="230"/>
    </row>
    <row r="61" spans="2:14" s="231" customFormat="1" ht="13.5" customHeight="1" thickBot="1" x14ac:dyDescent="0.25">
      <c r="B61" s="473" t="s">
        <v>220</v>
      </c>
      <c r="C61" s="474"/>
      <c r="D61" s="474"/>
      <c r="E61" s="474"/>
      <c r="F61" s="474"/>
      <c r="G61" s="474"/>
      <c r="H61" s="474"/>
      <c r="I61" s="474"/>
      <c r="J61" s="474"/>
      <c r="K61" s="474"/>
      <c r="L61" s="475"/>
      <c r="M61" s="229">
        <f>SUM(M44+M48+M52+M56+M60)</f>
        <v>0</v>
      </c>
      <c r="N61" s="230"/>
    </row>
    <row r="62" spans="2:14" s="214" customFormat="1" x14ac:dyDescent="0.2">
      <c r="N62" s="215"/>
    </row>
    <row r="63" spans="2:14" s="226" customFormat="1" x14ac:dyDescent="0.2">
      <c r="N63" s="225"/>
    </row>
  </sheetData>
  <mergeCells count="19">
    <mergeCell ref="B15:M15"/>
    <mergeCell ref="B39:M39"/>
    <mergeCell ref="B56:L56"/>
    <mergeCell ref="B60:L60"/>
    <mergeCell ref="B20:L20"/>
    <mergeCell ref="B61:L61"/>
    <mergeCell ref="B24:L24"/>
    <mergeCell ref="B28:L28"/>
    <mergeCell ref="B32:L32"/>
    <mergeCell ref="B36:L36"/>
    <mergeCell ref="B44:L44"/>
    <mergeCell ref="B48:L48"/>
    <mergeCell ref="B37:L37"/>
    <mergeCell ref="B52:L52"/>
    <mergeCell ref="B2:C2"/>
    <mergeCell ref="B3:C3"/>
    <mergeCell ref="B1:F1"/>
    <mergeCell ref="D2:F2"/>
    <mergeCell ref="D3:F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Title="Stop" error="Select from Drop-Down">
          <x14:formula1>
            <xm:f>'Formula Sheet'!$D$2:$D$245</xm:f>
          </x14:formula1>
          <xm:sqref>B5:B13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"/>
  <sheetViews>
    <sheetView topLeftCell="A199" workbookViewId="0">
      <selection activeCell="K25" sqref="K25"/>
    </sheetView>
  </sheetViews>
  <sheetFormatPr defaultRowHeight="12.75" x14ac:dyDescent="0.2"/>
  <cols>
    <col min="4" max="4" width="22.85546875" customWidth="1"/>
  </cols>
  <sheetData>
    <row r="1" spans="1:4" x14ac:dyDescent="0.2">
      <c r="D1" s="335" t="s">
        <v>275</v>
      </c>
    </row>
    <row r="2" spans="1:4" x14ac:dyDescent="0.2">
      <c r="D2" s="335" t="s">
        <v>276</v>
      </c>
    </row>
    <row r="3" spans="1:4" x14ac:dyDescent="0.2">
      <c r="D3" s="335" t="s">
        <v>277</v>
      </c>
    </row>
    <row r="4" spans="1:4" x14ac:dyDescent="0.2">
      <c r="A4" s="166" t="s">
        <v>203</v>
      </c>
      <c r="D4" s="335" t="s">
        <v>278</v>
      </c>
    </row>
    <row r="5" spans="1:4" x14ac:dyDescent="0.2">
      <c r="A5" s="166" t="s">
        <v>204</v>
      </c>
      <c r="D5" s="335" t="s">
        <v>279</v>
      </c>
    </row>
    <row r="6" spans="1:4" x14ac:dyDescent="0.2">
      <c r="A6" s="166" t="s">
        <v>165</v>
      </c>
      <c r="D6" s="335" t="s">
        <v>280</v>
      </c>
    </row>
    <row r="7" spans="1:4" x14ac:dyDescent="0.2">
      <c r="A7" s="166" t="s">
        <v>205</v>
      </c>
      <c r="D7" s="335" t="s">
        <v>224</v>
      </c>
    </row>
    <row r="8" spans="1:4" x14ac:dyDescent="0.2">
      <c r="A8" s="166" t="s">
        <v>212</v>
      </c>
      <c r="D8" s="335" t="s">
        <v>281</v>
      </c>
    </row>
    <row r="9" spans="1:4" x14ac:dyDescent="0.2">
      <c r="A9" s="50" t="s">
        <v>213</v>
      </c>
      <c r="D9" s="335" t="s">
        <v>225</v>
      </c>
    </row>
    <row r="10" spans="1:4" x14ac:dyDescent="0.2">
      <c r="A10" s="166" t="s">
        <v>206</v>
      </c>
      <c r="D10" s="335" t="s">
        <v>282</v>
      </c>
    </row>
    <row r="11" spans="1:4" x14ac:dyDescent="0.2">
      <c r="A11" s="50" t="s">
        <v>483</v>
      </c>
      <c r="D11" s="335" t="s">
        <v>283</v>
      </c>
    </row>
    <row r="12" spans="1:4" x14ac:dyDescent="0.2">
      <c r="A12" s="50" t="s">
        <v>486</v>
      </c>
      <c r="D12" s="335" t="s">
        <v>284</v>
      </c>
    </row>
    <row r="13" spans="1:4" x14ac:dyDescent="0.2">
      <c r="D13" s="335" t="s">
        <v>285</v>
      </c>
    </row>
    <row r="14" spans="1:4" x14ac:dyDescent="0.2">
      <c r="D14" s="335" t="s">
        <v>226</v>
      </c>
    </row>
    <row r="15" spans="1:4" x14ac:dyDescent="0.2">
      <c r="D15" s="335" t="s">
        <v>286</v>
      </c>
    </row>
    <row r="16" spans="1:4" x14ac:dyDescent="0.2">
      <c r="D16" s="335" t="s">
        <v>287</v>
      </c>
    </row>
    <row r="17" spans="4:4" x14ac:dyDescent="0.2">
      <c r="D17" s="335" t="s">
        <v>288</v>
      </c>
    </row>
    <row r="18" spans="4:4" x14ac:dyDescent="0.2">
      <c r="D18" s="335" t="s">
        <v>289</v>
      </c>
    </row>
    <row r="19" spans="4:4" x14ac:dyDescent="0.2">
      <c r="D19" s="335" t="s">
        <v>227</v>
      </c>
    </row>
    <row r="20" spans="4:4" x14ac:dyDescent="0.2">
      <c r="D20" s="335" t="s">
        <v>290</v>
      </c>
    </row>
    <row r="21" spans="4:4" x14ac:dyDescent="0.2">
      <c r="D21" s="335" t="s">
        <v>228</v>
      </c>
    </row>
    <row r="22" spans="4:4" x14ac:dyDescent="0.2">
      <c r="D22" s="335" t="s">
        <v>291</v>
      </c>
    </row>
    <row r="23" spans="4:4" x14ac:dyDescent="0.2">
      <c r="D23" s="335" t="s">
        <v>292</v>
      </c>
    </row>
    <row r="24" spans="4:4" x14ac:dyDescent="0.2">
      <c r="D24" s="335" t="s">
        <v>293</v>
      </c>
    </row>
    <row r="25" spans="4:4" x14ac:dyDescent="0.2">
      <c r="D25" s="335" t="s">
        <v>294</v>
      </c>
    </row>
    <row r="26" spans="4:4" x14ac:dyDescent="0.2">
      <c r="D26" s="335" t="s">
        <v>229</v>
      </c>
    </row>
    <row r="27" spans="4:4" x14ac:dyDescent="0.2">
      <c r="D27" s="335" t="s">
        <v>230</v>
      </c>
    </row>
    <row r="28" spans="4:4" x14ac:dyDescent="0.2">
      <c r="D28" s="335" t="s">
        <v>295</v>
      </c>
    </row>
    <row r="29" spans="4:4" x14ac:dyDescent="0.2">
      <c r="D29" s="335" t="s">
        <v>296</v>
      </c>
    </row>
    <row r="30" spans="4:4" x14ac:dyDescent="0.2">
      <c r="D30" s="335" t="s">
        <v>297</v>
      </c>
    </row>
    <row r="31" spans="4:4" x14ac:dyDescent="0.2">
      <c r="D31" s="335" t="s">
        <v>298</v>
      </c>
    </row>
    <row r="32" spans="4:4" x14ac:dyDescent="0.2">
      <c r="D32" s="335" t="s">
        <v>299</v>
      </c>
    </row>
    <row r="33" spans="4:4" x14ac:dyDescent="0.2">
      <c r="D33" s="335" t="s">
        <v>300</v>
      </c>
    </row>
    <row r="34" spans="4:4" x14ac:dyDescent="0.2">
      <c r="D34" s="335" t="s">
        <v>301</v>
      </c>
    </row>
    <row r="35" spans="4:4" x14ac:dyDescent="0.2">
      <c r="D35" s="335" t="s">
        <v>302</v>
      </c>
    </row>
    <row r="36" spans="4:4" x14ac:dyDescent="0.2">
      <c r="D36" s="335" t="s">
        <v>303</v>
      </c>
    </row>
    <row r="37" spans="4:4" x14ac:dyDescent="0.2">
      <c r="D37" s="335" t="s">
        <v>304</v>
      </c>
    </row>
    <row r="38" spans="4:4" x14ac:dyDescent="0.2">
      <c r="D38" s="335" t="s">
        <v>305</v>
      </c>
    </row>
    <row r="39" spans="4:4" x14ac:dyDescent="0.2">
      <c r="D39" s="335" t="s">
        <v>306</v>
      </c>
    </row>
    <row r="40" spans="4:4" x14ac:dyDescent="0.2">
      <c r="D40" s="335" t="s">
        <v>307</v>
      </c>
    </row>
    <row r="41" spans="4:4" x14ac:dyDescent="0.2">
      <c r="D41" s="335" t="s">
        <v>308</v>
      </c>
    </row>
    <row r="42" spans="4:4" x14ac:dyDescent="0.2">
      <c r="D42" s="335" t="s">
        <v>231</v>
      </c>
    </row>
    <row r="43" spans="4:4" x14ac:dyDescent="0.2">
      <c r="D43" s="335" t="s">
        <v>309</v>
      </c>
    </row>
    <row r="44" spans="4:4" x14ac:dyDescent="0.2">
      <c r="D44" s="335" t="s">
        <v>310</v>
      </c>
    </row>
    <row r="45" spans="4:4" x14ac:dyDescent="0.2">
      <c r="D45" s="335" t="s">
        <v>311</v>
      </c>
    </row>
    <row r="46" spans="4:4" x14ac:dyDescent="0.2">
      <c r="D46" s="335" t="s">
        <v>312</v>
      </c>
    </row>
    <row r="47" spans="4:4" x14ac:dyDescent="0.2">
      <c r="D47" s="335" t="s">
        <v>232</v>
      </c>
    </row>
    <row r="48" spans="4:4" x14ac:dyDescent="0.2">
      <c r="D48" s="335" t="s">
        <v>313</v>
      </c>
    </row>
    <row r="49" spans="4:4" x14ac:dyDescent="0.2">
      <c r="D49" s="335" t="s">
        <v>314</v>
      </c>
    </row>
    <row r="50" spans="4:4" x14ac:dyDescent="0.2">
      <c r="D50" s="335" t="s">
        <v>315</v>
      </c>
    </row>
    <row r="51" spans="4:4" x14ac:dyDescent="0.2">
      <c r="D51" s="335" t="s">
        <v>316</v>
      </c>
    </row>
    <row r="52" spans="4:4" x14ac:dyDescent="0.2">
      <c r="D52" s="335" t="s">
        <v>317</v>
      </c>
    </row>
    <row r="53" spans="4:4" x14ac:dyDescent="0.2">
      <c r="D53" s="335" t="s">
        <v>318</v>
      </c>
    </row>
    <row r="54" spans="4:4" x14ac:dyDescent="0.2">
      <c r="D54" s="335" t="s">
        <v>319</v>
      </c>
    </row>
    <row r="55" spans="4:4" x14ac:dyDescent="0.2">
      <c r="D55" s="335" t="s">
        <v>320</v>
      </c>
    </row>
    <row r="56" spans="4:4" x14ac:dyDescent="0.2">
      <c r="D56" s="335" t="s">
        <v>321</v>
      </c>
    </row>
    <row r="57" spans="4:4" x14ac:dyDescent="0.2">
      <c r="D57" s="335" t="s">
        <v>322</v>
      </c>
    </row>
    <row r="58" spans="4:4" x14ac:dyDescent="0.2">
      <c r="D58" s="335" t="s">
        <v>323</v>
      </c>
    </row>
    <row r="59" spans="4:4" x14ac:dyDescent="0.2">
      <c r="D59" s="335" t="s">
        <v>324</v>
      </c>
    </row>
    <row r="60" spans="4:4" x14ac:dyDescent="0.2">
      <c r="D60" s="335" t="s">
        <v>325</v>
      </c>
    </row>
    <row r="61" spans="4:4" x14ac:dyDescent="0.2">
      <c r="D61" s="335" t="s">
        <v>326</v>
      </c>
    </row>
    <row r="62" spans="4:4" x14ac:dyDescent="0.2">
      <c r="D62" s="335" t="s">
        <v>233</v>
      </c>
    </row>
    <row r="63" spans="4:4" x14ac:dyDescent="0.2">
      <c r="D63" s="335" t="s">
        <v>327</v>
      </c>
    </row>
    <row r="64" spans="4:4" x14ac:dyDescent="0.2">
      <c r="D64" s="335" t="s">
        <v>328</v>
      </c>
    </row>
    <row r="65" spans="4:4" x14ac:dyDescent="0.2">
      <c r="D65" s="335" t="s">
        <v>329</v>
      </c>
    </row>
    <row r="66" spans="4:4" x14ac:dyDescent="0.2">
      <c r="D66" s="335" t="s">
        <v>330</v>
      </c>
    </row>
    <row r="67" spans="4:4" x14ac:dyDescent="0.2">
      <c r="D67" s="335" t="s">
        <v>331</v>
      </c>
    </row>
    <row r="68" spans="4:4" x14ac:dyDescent="0.2">
      <c r="D68" s="335" t="s">
        <v>332</v>
      </c>
    </row>
    <row r="69" spans="4:4" x14ac:dyDescent="0.2">
      <c r="D69" s="335" t="s">
        <v>333</v>
      </c>
    </row>
    <row r="70" spans="4:4" x14ac:dyDescent="0.2">
      <c r="D70" s="335" t="s">
        <v>334</v>
      </c>
    </row>
    <row r="71" spans="4:4" x14ac:dyDescent="0.2">
      <c r="D71" s="335" t="s">
        <v>335</v>
      </c>
    </row>
    <row r="72" spans="4:4" x14ac:dyDescent="0.2">
      <c r="D72" s="335" t="s">
        <v>234</v>
      </c>
    </row>
    <row r="73" spans="4:4" x14ac:dyDescent="0.2">
      <c r="D73" s="335" t="s">
        <v>336</v>
      </c>
    </row>
    <row r="74" spans="4:4" x14ac:dyDescent="0.2">
      <c r="D74" s="335" t="s">
        <v>337</v>
      </c>
    </row>
    <row r="75" spans="4:4" x14ac:dyDescent="0.2">
      <c r="D75" s="335" t="s">
        <v>338</v>
      </c>
    </row>
    <row r="76" spans="4:4" x14ac:dyDescent="0.2">
      <c r="D76" s="335" t="s">
        <v>235</v>
      </c>
    </row>
    <row r="77" spans="4:4" x14ac:dyDescent="0.2">
      <c r="D77" s="335" t="s">
        <v>236</v>
      </c>
    </row>
    <row r="78" spans="4:4" x14ac:dyDescent="0.2">
      <c r="D78" s="335" t="s">
        <v>339</v>
      </c>
    </row>
    <row r="79" spans="4:4" x14ac:dyDescent="0.2">
      <c r="D79" s="335" t="s">
        <v>340</v>
      </c>
    </row>
    <row r="80" spans="4:4" x14ac:dyDescent="0.2">
      <c r="D80" s="335" t="s">
        <v>341</v>
      </c>
    </row>
    <row r="81" spans="4:4" x14ac:dyDescent="0.2">
      <c r="D81" s="335" t="s">
        <v>342</v>
      </c>
    </row>
    <row r="82" spans="4:4" x14ac:dyDescent="0.2">
      <c r="D82" s="335" t="s">
        <v>343</v>
      </c>
    </row>
    <row r="83" spans="4:4" x14ac:dyDescent="0.2">
      <c r="D83" s="335" t="s">
        <v>344</v>
      </c>
    </row>
    <row r="84" spans="4:4" x14ac:dyDescent="0.2">
      <c r="D84" s="335" t="s">
        <v>237</v>
      </c>
    </row>
    <row r="85" spans="4:4" x14ac:dyDescent="0.2">
      <c r="D85" s="335" t="s">
        <v>345</v>
      </c>
    </row>
    <row r="86" spans="4:4" x14ac:dyDescent="0.2">
      <c r="D86" s="335" t="s">
        <v>346</v>
      </c>
    </row>
    <row r="87" spans="4:4" x14ac:dyDescent="0.2">
      <c r="D87" s="335" t="s">
        <v>238</v>
      </c>
    </row>
    <row r="88" spans="4:4" x14ac:dyDescent="0.2">
      <c r="D88" s="335" t="s">
        <v>347</v>
      </c>
    </row>
    <row r="89" spans="4:4" x14ac:dyDescent="0.2">
      <c r="D89" s="335" t="s">
        <v>348</v>
      </c>
    </row>
    <row r="90" spans="4:4" x14ac:dyDescent="0.2">
      <c r="D90" s="335" t="s">
        <v>349</v>
      </c>
    </row>
    <row r="91" spans="4:4" x14ac:dyDescent="0.2">
      <c r="D91" s="335" t="s">
        <v>350</v>
      </c>
    </row>
    <row r="92" spans="4:4" x14ac:dyDescent="0.2">
      <c r="D92" s="335" t="s">
        <v>351</v>
      </c>
    </row>
    <row r="93" spans="4:4" x14ac:dyDescent="0.2">
      <c r="D93" s="335" t="s">
        <v>352</v>
      </c>
    </row>
    <row r="94" spans="4:4" x14ac:dyDescent="0.2">
      <c r="D94" s="335" t="s">
        <v>353</v>
      </c>
    </row>
    <row r="95" spans="4:4" x14ac:dyDescent="0.2">
      <c r="D95" s="335" t="s">
        <v>354</v>
      </c>
    </row>
    <row r="96" spans="4:4" x14ac:dyDescent="0.2">
      <c r="D96" s="335" t="s">
        <v>355</v>
      </c>
    </row>
    <row r="97" spans="4:4" x14ac:dyDescent="0.2">
      <c r="D97" s="335" t="s">
        <v>356</v>
      </c>
    </row>
    <row r="98" spans="4:4" x14ac:dyDescent="0.2">
      <c r="D98" s="335" t="s">
        <v>357</v>
      </c>
    </row>
    <row r="99" spans="4:4" x14ac:dyDescent="0.2">
      <c r="D99" s="335" t="s">
        <v>239</v>
      </c>
    </row>
    <row r="100" spans="4:4" x14ac:dyDescent="0.2">
      <c r="D100" s="335" t="s">
        <v>358</v>
      </c>
    </row>
    <row r="101" spans="4:4" x14ac:dyDescent="0.2">
      <c r="D101" s="335" t="s">
        <v>359</v>
      </c>
    </row>
    <row r="102" spans="4:4" x14ac:dyDescent="0.2">
      <c r="D102" s="335" t="s">
        <v>360</v>
      </c>
    </row>
    <row r="103" spans="4:4" x14ac:dyDescent="0.2">
      <c r="D103" s="335" t="s">
        <v>361</v>
      </c>
    </row>
    <row r="104" spans="4:4" x14ac:dyDescent="0.2">
      <c r="D104" s="335" t="s">
        <v>362</v>
      </c>
    </row>
    <row r="105" spans="4:4" x14ac:dyDescent="0.2">
      <c r="D105" s="335" t="s">
        <v>363</v>
      </c>
    </row>
    <row r="106" spans="4:4" x14ac:dyDescent="0.2">
      <c r="D106" s="335" t="s">
        <v>364</v>
      </c>
    </row>
    <row r="107" spans="4:4" x14ac:dyDescent="0.2">
      <c r="D107" s="335" t="s">
        <v>365</v>
      </c>
    </row>
    <row r="108" spans="4:4" x14ac:dyDescent="0.2">
      <c r="D108" s="335" t="s">
        <v>366</v>
      </c>
    </row>
    <row r="109" spans="4:4" x14ac:dyDescent="0.2">
      <c r="D109" s="335" t="s">
        <v>367</v>
      </c>
    </row>
    <row r="110" spans="4:4" x14ac:dyDescent="0.2">
      <c r="D110" s="335" t="s">
        <v>368</v>
      </c>
    </row>
    <row r="111" spans="4:4" x14ac:dyDescent="0.2">
      <c r="D111" s="335" t="s">
        <v>369</v>
      </c>
    </row>
    <row r="112" spans="4:4" x14ac:dyDescent="0.2">
      <c r="D112" s="335" t="s">
        <v>370</v>
      </c>
    </row>
    <row r="113" spans="4:4" x14ac:dyDescent="0.2">
      <c r="D113" s="335" t="s">
        <v>371</v>
      </c>
    </row>
    <row r="114" spans="4:4" x14ac:dyDescent="0.2">
      <c r="D114" s="335" t="s">
        <v>372</v>
      </c>
    </row>
    <row r="115" spans="4:4" x14ac:dyDescent="0.2">
      <c r="D115" s="335" t="s">
        <v>373</v>
      </c>
    </row>
    <row r="116" spans="4:4" x14ac:dyDescent="0.2">
      <c r="D116" s="335" t="s">
        <v>374</v>
      </c>
    </row>
    <row r="117" spans="4:4" x14ac:dyDescent="0.2">
      <c r="D117" s="335" t="s">
        <v>375</v>
      </c>
    </row>
    <row r="118" spans="4:4" x14ac:dyDescent="0.2">
      <c r="D118" s="335" t="s">
        <v>376</v>
      </c>
    </row>
    <row r="119" spans="4:4" x14ac:dyDescent="0.2">
      <c r="D119" s="335" t="s">
        <v>377</v>
      </c>
    </row>
    <row r="120" spans="4:4" x14ac:dyDescent="0.2">
      <c r="D120" s="335" t="s">
        <v>378</v>
      </c>
    </row>
    <row r="121" spans="4:4" x14ac:dyDescent="0.2">
      <c r="D121" s="335" t="s">
        <v>379</v>
      </c>
    </row>
    <row r="122" spans="4:4" x14ac:dyDescent="0.2">
      <c r="D122" s="335" t="s">
        <v>380</v>
      </c>
    </row>
    <row r="123" spans="4:4" x14ac:dyDescent="0.2">
      <c r="D123" s="335" t="s">
        <v>381</v>
      </c>
    </row>
    <row r="124" spans="4:4" x14ac:dyDescent="0.2">
      <c r="D124" s="335" t="s">
        <v>382</v>
      </c>
    </row>
    <row r="125" spans="4:4" x14ac:dyDescent="0.2">
      <c r="D125" s="335" t="s">
        <v>383</v>
      </c>
    </row>
    <row r="126" spans="4:4" x14ac:dyDescent="0.2">
      <c r="D126" s="335" t="s">
        <v>384</v>
      </c>
    </row>
    <row r="127" spans="4:4" x14ac:dyDescent="0.2">
      <c r="D127" s="335" t="s">
        <v>240</v>
      </c>
    </row>
    <row r="128" spans="4:4" x14ac:dyDescent="0.2">
      <c r="D128" s="335" t="s">
        <v>385</v>
      </c>
    </row>
    <row r="129" spans="4:4" x14ac:dyDescent="0.2">
      <c r="D129" s="335" t="s">
        <v>241</v>
      </c>
    </row>
    <row r="130" spans="4:4" x14ac:dyDescent="0.2">
      <c r="D130" s="335" t="s">
        <v>386</v>
      </c>
    </row>
    <row r="131" spans="4:4" x14ac:dyDescent="0.2">
      <c r="D131" s="335" t="s">
        <v>387</v>
      </c>
    </row>
    <row r="132" spans="4:4" x14ac:dyDescent="0.2">
      <c r="D132" s="335" t="s">
        <v>388</v>
      </c>
    </row>
    <row r="133" spans="4:4" x14ac:dyDescent="0.2">
      <c r="D133" s="335" t="s">
        <v>389</v>
      </c>
    </row>
    <row r="134" spans="4:4" x14ac:dyDescent="0.2">
      <c r="D134" s="335" t="s">
        <v>390</v>
      </c>
    </row>
    <row r="135" spans="4:4" x14ac:dyDescent="0.2">
      <c r="D135" s="335" t="s">
        <v>242</v>
      </c>
    </row>
    <row r="136" spans="4:4" x14ac:dyDescent="0.2">
      <c r="D136" s="335" t="s">
        <v>391</v>
      </c>
    </row>
    <row r="137" spans="4:4" x14ac:dyDescent="0.2">
      <c r="D137" s="335" t="s">
        <v>243</v>
      </c>
    </row>
    <row r="138" spans="4:4" x14ac:dyDescent="0.2">
      <c r="D138" s="335" t="s">
        <v>392</v>
      </c>
    </row>
    <row r="139" spans="4:4" x14ac:dyDescent="0.2">
      <c r="D139" s="335" t="s">
        <v>244</v>
      </c>
    </row>
    <row r="140" spans="4:4" x14ac:dyDescent="0.2">
      <c r="D140" s="335" t="s">
        <v>393</v>
      </c>
    </row>
    <row r="141" spans="4:4" x14ac:dyDescent="0.2">
      <c r="D141" s="335" t="s">
        <v>245</v>
      </c>
    </row>
    <row r="142" spans="4:4" x14ac:dyDescent="0.2">
      <c r="D142" s="335" t="s">
        <v>394</v>
      </c>
    </row>
    <row r="143" spans="4:4" x14ac:dyDescent="0.2">
      <c r="D143" s="335" t="s">
        <v>395</v>
      </c>
    </row>
    <row r="144" spans="4:4" x14ac:dyDescent="0.2">
      <c r="D144" s="335" t="s">
        <v>396</v>
      </c>
    </row>
    <row r="145" spans="4:4" x14ac:dyDescent="0.2">
      <c r="D145" s="335" t="s">
        <v>397</v>
      </c>
    </row>
    <row r="146" spans="4:4" x14ac:dyDescent="0.2">
      <c r="D146" s="335" t="s">
        <v>246</v>
      </c>
    </row>
    <row r="147" spans="4:4" x14ac:dyDescent="0.2">
      <c r="D147" s="335" t="s">
        <v>398</v>
      </c>
    </row>
    <row r="148" spans="4:4" x14ac:dyDescent="0.2">
      <c r="D148" s="335" t="s">
        <v>247</v>
      </c>
    </row>
    <row r="149" spans="4:4" x14ac:dyDescent="0.2">
      <c r="D149" s="335" t="s">
        <v>399</v>
      </c>
    </row>
    <row r="150" spans="4:4" x14ac:dyDescent="0.2">
      <c r="D150" s="335" t="s">
        <v>400</v>
      </c>
    </row>
    <row r="151" spans="4:4" x14ac:dyDescent="0.2">
      <c r="D151" s="335" t="s">
        <v>401</v>
      </c>
    </row>
    <row r="152" spans="4:4" x14ac:dyDescent="0.2">
      <c r="D152" s="335" t="s">
        <v>402</v>
      </c>
    </row>
    <row r="153" spans="4:4" x14ac:dyDescent="0.2">
      <c r="D153" s="335" t="s">
        <v>248</v>
      </c>
    </row>
    <row r="154" spans="4:4" x14ac:dyDescent="0.2">
      <c r="D154" s="335" t="s">
        <v>403</v>
      </c>
    </row>
    <row r="155" spans="4:4" x14ac:dyDescent="0.2">
      <c r="D155" s="335" t="s">
        <v>404</v>
      </c>
    </row>
    <row r="156" spans="4:4" x14ac:dyDescent="0.2">
      <c r="D156" s="335" t="s">
        <v>405</v>
      </c>
    </row>
    <row r="157" spans="4:4" x14ac:dyDescent="0.2">
      <c r="D157" s="335" t="s">
        <v>249</v>
      </c>
    </row>
    <row r="158" spans="4:4" x14ac:dyDescent="0.2">
      <c r="D158" s="335" t="s">
        <v>406</v>
      </c>
    </row>
    <row r="159" spans="4:4" x14ac:dyDescent="0.2">
      <c r="D159" s="335" t="s">
        <v>407</v>
      </c>
    </row>
    <row r="160" spans="4:4" x14ac:dyDescent="0.2">
      <c r="D160" s="335" t="s">
        <v>408</v>
      </c>
    </row>
    <row r="161" spans="4:4" x14ac:dyDescent="0.2">
      <c r="D161" s="335" t="s">
        <v>409</v>
      </c>
    </row>
    <row r="162" spans="4:4" x14ac:dyDescent="0.2">
      <c r="D162" s="335" t="s">
        <v>250</v>
      </c>
    </row>
    <row r="163" spans="4:4" x14ac:dyDescent="0.2">
      <c r="D163" s="335" t="s">
        <v>410</v>
      </c>
    </row>
    <row r="164" spans="4:4" x14ac:dyDescent="0.2">
      <c r="D164" s="335" t="s">
        <v>411</v>
      </c>
    </row>
    <row r="165" spans="4:4" x14ac:dyDescent="0.2">
      <c r="D165" s="335" t="s">
        <v>412</v>
      </c>
    </row>
    <row r="166" spans="4:4" x14ac:dyDescent="0.2">
      <c r="D166" s="335" t="s">
        <v>413</v>
      </c>
    </row>
    <row r="167" spans="4:4" x14ac:dyDescent="0.2">
      <c r="D167" s="335" t="s">
        <v>414</v>
      </c>
    </row>
    <row r="168" spans="4:4" x14ac:dyDescent="0.2">
      <c r="D168" s="335" t="s">
        <v>415</v>
      </c>
    </row>
    <row r="169" spans="4:4" x14ac:dyDescent="0.2">
      <c r="D169" s="335" t="s">
        <v>416</v>
      </c>
    </row>
    <row r="170" spans="4:4" x14ac:dyDescent="0.2">
      <c r="D170" s="335" t="s">
        <v>417</v>
      </c>
    </row>
    <row r="171" spans="4:4" x14ac:dyDescent="0.2">
      <c r="D171" s="335" t="s">
        <v>418</v>
      </c>
    </row>
    <row r="172" spans="4:4" x14ac:dyDescent="0.2">
      <c r="D172" s="335" t="s">
        <v>419</v>
      </c>
    </row>
    <row r="173" spans="4:4" x14ac:dyDescent="0.2">
      <c r="D173" s="335" t="s">
        <v>420</v>
      </c>
    </row>
    <row r="174" spans="4:4" x14ac:dyDescent="0.2">
      <c r="D174" s="335" t="s">
        <v>421</v>
      </c>
    </row>
    <row r="175" spans="4:4" x14ac:dyDescent="0.2">
      <c r="D175" s="335" t="s">
        <v>422</v>
      </c>
    </row>
    <row r="176" spans="4:4" x14ac:dyDescent="0.2">
      <c r="D176" s="335" t="s">
        <v>423</v>
      </c>
    </row>
    <row r="177" spans="4:4" x14ac:dyDescent="0.2">
      <c r="D177" s="335" t="s">
        <v>424</v>
      </c>
    </row>
    <row r="178" spans="4:4" x14ac:dyDescent="0.2">
      <c r="D178" s="335" t="s">
        <v>425</v>
      </c>
    </row>
    <row r="179" spans="4:4" x14ac:dyDescent="0.2">
      <c r="D179" s="335" t="s">
        <v>426</v>
      </c>
    </row>
    <row r="180" spans="4:4" x14ac:dyDescent="0.2">
      <c r="D180" s="335" t="s">
        <v>251</v>
      </c>
    </row>
    <row r="181" spans="4:4" x14ac:dyDescent="0.2">
      <c r="D181" s="335" t="s">
        <v>427</v>
      </c>
    </row>
    <row r="182" spans="4:4" x14ac:dyDescent="0.2">
      <c r="D182" s="335" t="s">
        <v>428</v>
      </c>
    </row>
    <row r="183" spans="4:4" x14ac:dyDescent="0.2">
      <c r="D183" s="335" t="s">
        <v>429</v>
      </c>
    </row>
    <row r="184" spans="4:4" x14ac:dyDescent="0.2">
      <c r="D184" s="335" t="s">
        <v>252</v>
      </c>
    </row>
    <row r="185" spans="4:4" x14ac:dyDescent="0.2">
      <c r="D185" s="335" t="s">
        <v>430</v>
      </c>
    </row>
    <row r="186" spans="4:4" x14ac:dyDescent="0.2">
      <c r="D186" s="335" t="s">
        <v>253</v>
      </c>
    </row>
    <row r="187" spans="4:4" x14ac:dyDescent="0.2">
      <c r="D187" s="335" t="s">
        <v>431</v>
      </c>
    </row>
    <row r="188" spans="4:4" x14ac:dyDescent="0.2">
      <c r="D188" s="335" t="s">
        <v>432</v>
      </c>
    </row>
    <row r="189" spans="4:4" x14ac:dyDescent="0.2">
      <c r="D189" s="335" t="s">
        <v>254</v>
      </c>
    </row>
    <row r="190" spans="4:4" x14ac:dyDescent="0.2">
      <c r="D190" s="335" t="s">
        <v>255</v>
      </c>
    </row>
    <row r="191" spans="4:4" x14ac:dyDescent="0.2">
      <c r="D191" s="335" t="s">
        <v>433</v>
      </c>
    </row>
    <row r="192" spans="4:4" x14ac:dyDescent="0.2">
      <c r="D192" s="335" t="s">
        <v>434</v>
      </c>
    </row>
    <row r="193" spans="4:4" x14ac:dyDescent="0.2">
      <c r="D193" s="335" t="s">
        <v>435</v>
      </c>
    </row>
    <row r="194" spans="4:4" x14ac:dyDescent="0.2">
      <c r="D194" s="335" t="s">
        <v>436</v>
      </c>
    </row>
    <row r="195" spans="4:4" x14ac:dyDescent="0.2">
      <c r="D195" s="335" t="s">
        <v>256</v>
      </c>
    </row>
    <row r="196" spans="4:4" x14ac:dyDescent="0.2">
      <c r="D196" s="335" t="s">
        <v>437</v>
      </c>
    </row>
    <row r="197" spans="4:4" x14ac:dyDescent="0.2">
      <c r="D197" s="335" t="s">
        <v>257</v>
      </c>
    </row>
    <row r="198" spans="4:4" x14ac:dyDescent="0.2">
      <c r="D198" s="335" t="s">
        <v>438</v>
      </c>
    </row>
    <row r="199" spans="4:4" x14ac:dyDescent="0.2">
      <c r="D199" s="335" t="s">
        <v>439</v>
      </c>
    </row>
    <row r="200" spans="4:4" x14ac:dyDescent="0.2">
      <c r="D200" s="335" t="s">
        <v>258</v>
      </c>
    </row>
    <row r="201" spans="4:4" x14ac:dyDescent="0.2">
      <c r="D201" s="335" t="s">
        <v>440</v>
      </c>
    </row>
    <row r="202" spans="4:4" x14ac:dyDescent="0.2">
      <c r="D202" s="335" t="s">
        <v>441</v>
      </c>
    </row>
    <row r="203" spans="4:4" x14ac:dyDescent="0.2">
      <c r="D203" s="335" t="s">
        <v>442</v>
      </c>
    </row>
    <row r="204" spans="4:4" x14ac:dyDescent="0.2">
      <c r="D204" s="335" t="s">
        <v>443</v>
      </c>
    </row>
    <row r="205" spans="4:4" x14ac:dyDescent="0.2">
      <c r="D205" s="335" t="s">
        <v>444</v>
      </c>
    </row>
    <row r="206" spans="4:4" x14ac:dyDescent="0.2">
      <c r="D206" s="335" t="s">
        <v>445</v>
      </c>
    </row>
    <row r="207" spans="4:4" x14ac:dyDescent="0.2">
      <c r="D207" s="335" t="s">
        <v>446</v>
      </c>
    </row>
    <row r="208" spans="4:4" x14ac:dyDescent="0.2">
      <c r="D208" s="335" t="s">
        <v>447</v>
      </c>
    </row>
    <row r="209" spans="4:4" x14ac:dyDescent="0.2">
      <c r="D209" s="335" t="s">
        <v>448</v>
      </c>
    </row>
    <row r="210" spans="4:4" x14ac:dyDescent="0.2">
      <c r="D210" s="335" t="s">
        <v>449</v>
      </c>
    </row>
    <row r="211" spans="4:4" x14ac:dyDescent="0.2">
      <c r="D211" s="335" t="s">
        <v>450</v>
      </c>
    </row>
    <row r="212" spans="4:4" x14ac:dyDescent="0.2">
      <c r="D212" s="335" t="s">
        <v>451</v>
      </c>
    </row>
    <row r="213" spans="4:4" x14ac:dyDescent="0.2">
      <c r="D213" s="335" t="s">
        <v>452</v>
      </c>
    </row>
    <row r="214" spans="4:4" x14ac:dyDescent="0.2">
      <c r="D214" s="335" t="s">
        <v>453</v>
      </c>
    </row>
    <row r="215" spans="4:4" x14ac:dyDescent="0.2">
      <c r="D215" s="335" t="s">
        <v>454</v>
      </c>
    </row>
    <row r="216" spans="4:4" x14ac:dyDescent="0.2">
      <c r="D216" s="335" t="s">
        <v>455</v>
      </c>
    </row>
    <row r="217" spans="4:4" x14ac:dyDescent="0.2">
      <c r="D217" s="335" t="s">
        <v>456</v>
      </c>
    </row>
    <row r="218" spans="4:4" x14ac:dyDescent="0.2">
      <c r="D218" s="335" t="s">
        <v>457</v>
      </c>
    </row>
    <row r="219" spans="4:4" x14ac:dyDescent="0.2">
      <c r="D219" s="335" t="s">
        <v>458</v>
      </c>
    </row>
    <row r="220" spans="4:4" x14ac:dyDescent="0.2">
      <c r="D220" s="335" t="s">
        <v>459</v>
      </c>
    </row>
    <row r="221" spans="4:4" x14ac:dyDescent="0.2">
      <c r="D221" s="335" t="s">
        <v>460</v>
      </c>
    </row>
    <row r="222" spans="4:4" x14ac:dyDescent="0.2">
      <c r="D222" s="335" t="s">
        <v>461</v>
      </c>
    </row>
    <row r="223" spans="4:4" x14ac:dyDescent="0.2">
      <c r="D223" s="335" t="s">
        <v>462</v>
      </c>
    </row>
    <row r="224" spans="4:4" x14ac:dyDescent="0.2">
      <c r="D224" s="335" t="s">
        <v>463</v>
      </c>
    </row>
    <row r="225" spans="4:4" x14ac:dyDescent="0.2">
      <c r="D225" s="335" t="s">
        <v>464</v>
      </c>
    </row>
    <row r="226" spans="4:4" x14ac:dyDescent="0.2">
      <c r="D226" s="335" t="s">
        <v>259</v>
      </c>
    </row>
    <row r="227" spans="4:4" x14ac:dyDescent="0.2">
      <c r="D227" s="335" t="s">
        <v>465</v>
      </c>
    </row>
    <row r="228" spans="4:4" x14ac:dyDescent="0.2">
      <c r="D228" s="335" t="s">
        <v>466</v>
      </c>
    </row>
    <row r="229" spans="4:4" x14ac:dyDescent="0.2">
      <c r="D229" s="335" t="s">
        <v>467</v>
      </c>
    </row>
    <row r="230" spans="4:4" x14ac:dyDescent="0.2">
      <c r="D230" s="335" t="s">
        <v>468</v>
      </c>
    </row>
    <row r="231" spans="4:4" x14ac:dyDescent="0.2">
      <c r="D231" s="335" t="s">
        <v>469</v>
      </c>
    </row>
    <row r="232" spans="4:4" x14ac:dyDescent="0.2">
      <c r="D232" s="335" t="s">
        <v>470</v>
      </c>
    </row>
    <row r="233" spans="4:4" x14ac:dyDescent="0.2">
      <c r="D233" s="335" t="s">
        <v>471</v>
      </c>
    </row>
    <row r="234" spans="4:4" x14ac:dyDescent="0.2">
      <c r="D234" s="335" t="s">
        <v>472</v>
      </c>
    </row>
    <row r="235" spans="4:4" x14ac:dyDescent="0.2">
      <c r="D235" s="335" t="s">
        <v>473</v>
      </c>
    </row>
    <row r="236" spans="4:4" x14ac:dyDescent="0.2">
      <c r="D236" s="335" t="s">
        <v>474</v>
      </c>
    </row>
    <row r="237" spans="4:4" x14ac:dyDescent="0.2">
      <c r="D237" s="335" t="s">
        <v>475</v>
      </c>
    </row>
    <row r="238" spans="4:4" x14ac:dyDescent="0.2">
      <c r="D238" s="335" t="s">
        <v>260</v>
      </c>
    </row>
    <row r="239" spans="4:4" x14ac:dyDescent="0.2">
      <c r="D239" s="335" t="s">
        <v>476</v>
      </c>
    </row>
    <row r="240" spans="4:4" x14ac:dyDescent="0.2">
      <c r="D240" s="335" t="s">
        <v>477</v>
      </c>
    </row>
    <row r="241" spans="4:4" x14ac:dyDescent="0.2">
      <c r="D241" s="335" t="s">
        <v>478</v>
      </c>
    </row>
    <row r="242" spans="4:4" x14ac:dyDescent="0.2">
      <c r="D242" s="335" t="s">
        <v>479</v>
      </c>
    </row>
    <row r="243" spans="4:4" x14ac:dyDescent="0.2">
      <c r="D243" s="335" t="s">
        <v>480</v>
      </c>
    </row>
    <row r="244" spans="4:4" x14ac:dyDescent="0.2">
      <c r="D244" s="335" t="s">
        <v>481</v>
      </c>
    </row>
    <row r="245" spans="4:4" x14ac:dyDescent="0.2">
      <c r="D245" s="335" t="s">
        <v>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Budget Summary</vt:lpstr>
      <vt:lpstr>Budget Detail</vt:lpstr>
      <vt:lpstr>Narrative</vt:lpstr>
      <vt:lpstr>Travel Table</vt:lpstr>
      <vt:lpstr>Formula Sheet</vt:lpstr>
      <vt:lpstr>'Budget Detail'!Print_Area</vt:lpstr>
      <vt:lpstr>'Budget Summary'!Print_Area</vt:lpstr>
      <vt:lpstr>'Budget Detail'!Print_Titles</vt:lpstr>
      <vt:lpstr>Narrative!Print_Titles</vt:lpstr>
      <vt:lpstr>Unit</vt:lpstr>
    </vt:vector>
  </TitlesOfParts>
  <Company>Mercy Corps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Corps</dc:creator>
  <cp:lastModifiedBy>USAID</cp:lastModifiedBy>
  <cp:lastPrinted>2013-12-17T21:04:14Z</cp:lastPrinted>
  <dcterms:created xsi:type="dcterms:W3CDTF">2003-10-27T04:56:22Z</dcterms:created>
  <dcterms:modified xsi:type="dcterms:W3CDTF">2017-07-24T14:56:28Z</dcterms:modified>
</cp:coreProperties>
</file>